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45" windowWidth="16275" windowHeight="12555" activeTab="0"/>
  </bookViews>
  <sheets>
    <sheet name="émissions de GES énergie" sheetId="1" r:id="rId1"/>
    <sheet name="émissions de GES par kWh UE" sheetId="2" r:id="rId2"/>
    <sheet name="émissions de GES transports" sheetId="3" r:id="rId3"/>
    <sheet name="émissions de GES de l'industrie" sheetId="4" r:id="rId4"/>
    <sheet name="Emissions GES residentiel-terti" sheetId="5" r:id="rId5"/>
    <sheet name="émissions de GES agriculture" sheetId="6" r:id="rId6"/>
    <sheet name="émissions de GES UTCF" sheetId="7" r:id="rId7"/>
    <sheet name="émissions de GES déchets" sheetId="8" r:id="rId8"/>
  </sheets>
  <definedNames/>
  <calcPr fullCalcOnLoad="1"/>
</workbook>
</file>

<file path=xl/sharedStrings.xml><?xml version="1.0" encoding="utf-8"?>
<sst xmlns="http://schemas.openxmlformats.org/spreadsheetml/2006/main" count="149" uniqueCount="64">
  <si>
    <t>Industrie manufacturière et construction</t>
  </si>
  <si>
    <t>Total</t>
  </si>
  <si>
    <t>Métallurgie</t>
  </si>
  <si>
    <r>
      <t xml:space="preserve">2014/1990 </t>
    </r>
    <r>
      <rPr>
        <sz val="10"/>
        <rFont val="Arial"/>
        <family val="2"/>
      </rPr>
      <t>(%)</t>
    </r>
  </si>
  <si>
    <t>Fabrication de minéraux non métalliques</t>
  </si>
  <si>
    <t>Chimie</t>
  </si>
  <si>
    <t xml:space="preserve"> Agroalimentaire, boissons et tabac</t>
  </si>
  <si>
    <t>Autres industries manufacturières et construction</t>
  </si>
  <si>
    <t>France</t>
  </si>
  <si>
    <t>Raffinage</t>
  </si>
  <si>
    <t xml:space="preserve">Production d'électricité et de chaleur </t>
  </si>
  <si>
    <t>Transformation de CMS et autres</t>
  </si>
  <si>
    <t xml:space="preserve">      Emissions fugitives de l'industrie de l'énergie </t>
  </si>
  <si>
    <t>Secteur de l'énergie</t>
  </si>
  <si>
    <t>Émissions de CO2 pour produire 1 kWh d'électricité dans l'UE</t>
  </si>
  <si>
    <t>en g CO2/kWh</t>
  </si>
  <si>
    <t>Allemagne</t>
  </si>
  <si>
    <t>Espagne</t>
  </si>
  <si>
    <t>Italie</t>
  </si>
  <si>
    <t>Pologne</t>
  </si>
  <si>
    <t>Royaume-Uni</t>
  </si>
  <si>
    <t>Suède</t>
  </si>
  <si>
    <t>UE à 28</t>
  </si>
  <si>
    <t xml:space="preserve"> Aérien </t>
  </si>
  <si>
    <t>Routier</t>
  </si>
  <si>
    <t>Ferroviaire</t>
  </si>
  <si>
    <t xml:space="preserve">Maritime et fluvial </t>
  </si>
  <si>
    <t>Autres</t>
  </si>
  <si>
    <t>Transports</t>
  </si>
  <si>
    <t>Utilisation d'énergie</t>
  </si>
  <si>
    <t>Fermentation entérique</t>
  </si>
  <si>
    <t>Gestion des déjections</t>
  </si>
  <si>
    <t>Sols agricoles</t>
  </si>
  <si>
    <t>Autres émissions de l'agriculture hors utilisation d'énergie</t>
  </si>
  <si>
    <t>Agriculture</t>
  </si>
  <si>
    <t xml:space="preserve">       Forêt</t>
  </si>
  <si>
    <t xml:space="preserve">       Cultures</t>
  </si>
  <si>
    <t>Zones urbanisées</t>
  </si>
  <si>
    <t>UTCF</t>
  </si>
  <si>
    <t xml:space="preserve">       Mise en décharge</t>
  </si>
  <si>
    <t xml:space="preserve">       Eaux usées</t>
  </si>
  <si>
    <t xml:space="preserve">       Autres</t>
  </si>
  <si>
    <t>Déchets</t>
  </si>
  <si>
    <t>Source : AEE, juillet 2016</t>
  </si>
  <si>
    <t>Source : Citepa, juin 2016</t>
  </si>
  <si>
    <t>Source : AIE, octobre 2015</t>
  </si>
  <si>
    <t>ÉMISSIONS DE GES DE L’INDUSTRIE DE L’ÉNERGIE DANS L’UE</t>
  </si>
  <si>
    <t>ÉMISSIONS DE GES DES TRANSPORTS DANS L’UE</t>
  </si>
  <si>
    <t>ÉMISSIONS DE GES DES TRANSPORTS EN FRANCE (DOM INCLUS)</t>
  </si>
  <si>
    <t>ÉMISSIONS DE GES DANS L’INDUSTRIE MANUFACTURIÈRE ET LA CONSTRUCTION DANS L’UE</t>
  </si>
  <si>
    <t>ÉMISSIONS DE GES DANS L’INDUSTRIE MANUFACTURIÈRE ET LA CONSTRUCTION EN FRANCE</t>
  </si>
  <si>
    <t>ÉMISSIONS DE GES DU RESIDENTIEL-TERTIAIRE DANS L’UE</t>
  </si>
  <si>
    <t>Résidentiel</t>
  </si>
  <si>
    <t>Tertiaire</t>
  </si>
  <si>
    <t>ÉMISSIONS DE GES DE L’AGRICULTURE DANS L’UE</t>
  </si>
  <si>
    <t>ÉMISSIONS DE GES DE L’AGRICULTURE EN FRANCE (DOM INCLUS)</t>
  </si>
  <si>
    <t>ÉMISSIONS DE GES DUES À L’UTCF DANS L’UE</t>
  </si>
  <si>
    <t>ÉMISSIONS DE GES DUES À L’UTCF EN FRANCE (DOM INCLUS)</t>
  </si>
  <si>
    <t>ÉMISSIONS DE GES DUES À LA GESTION DES DÉCHETS DANS L’UE</t>
  </si>
  <si>
    <t>ÉMISSIONS DE GES DUES À LA GESTION DES DÉCHETS EN FRANCE</t>
  </si>
  <si>
    <t>ÉMISSIONS DE GES DE L’INDUSTRIE DE L’ÉNERGIE EN FRANCE (DOM INCLUS)</t>
  </si>
  <si>
    <t>ÉMISSIONS DE GES DU RESIDENTIEL-TERTIAIRE EN FRANCE</t>
  </si>
  <si>
    <t>en Mt CO2éq</t>
  </si>
  <si>
    <t>Résidentiel-Tertiaire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</si>
</sst>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\+0;\-0;&quot;- &quot;"/>
    <numFmt numFmtId="166" formatCode="0.0"/>
    <numFmt numFmtId="167" formatCode="#,##0.0"/>
    <numFmt numFmtId="168" formatCode="#,##0.0_ ;\-#,##0.0\ "/>
    <numFmt numFmtId="169" formatCode="[$-40C]dddd\ d\ mmmm\ yyyy"/>
  </numFmts>
  <fonts count="2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49" fontId="4" fillId="0" borderId="1" applyNumberFormat="0" applyFont="0" applyFill="0" applyBorder="0" applyProtection="0">
      <alignment horizontal="left" vertical="center" indent="2"/>
    </xf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2" borderId="0" applyNumberFormat="0" applyBorder="0" applyAlignment="0" applyProtection="0"/>
    <xf numFmtId="0" fontId="20" fillId="0" borderId="0" applyNumberFormat="0" applyFill="0" applyBorder="0" applyAlignment="0" applyProtection="0"/>
    <xf numFmtId="4" fontId="5" fillId="0" borderId="2" applyFill="0" applyBorder="0" applyProtection="0">
      <alignment horizontal="right" vertical="center"/>
    </xf>
    <xf numFmtId="0" fontId="17" fillId="9" borderId="3" applyNumberFormat="0" applyAlignment="0" applyProtection="0"/>
    <xf numFmtId="0" fontId="18" fillId="0" borderId="4" applyNumberFormat="0" applyFill="0" applyAlignment="0" applyProtection="0"/>
    <xf numFmtId="0" fontId="15" fillId="3" borderId="3" applyNumberFormat="0" applyAlignment="0" applyProtection="0"/>
    <xf numFmtId="0" fontId="13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0" borderId="0" applyNumberFormat="0" applyBorder="0" applyAlignment="0" applyProtection="0"/>
    <xf numFmtId="49" fontId="5" fillId="0" borderId="1" applyNumberFormat="0" applyFill="0" applyBorder="0" applyProtection="0">
      <alignment horizontal="left" vertical="center"/>
    </xf>
    <xf numFmtId="0" fontId="0" fillId="0" borderId="0">
      <alignment/>
      <protection/>
    </xf>
    <xf numFmtId="0" fontId="0" fillId="5" borderId="5" applyNumberFormat="0" applyFont="0" applyAlignment="0" applyProtection="0"/>
    <xf numFmtId="9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16" fillId="9" borderId="6" applyNumberFormat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19" fillId="14" borderId="11" applyNumberFormat="0" applyAlignment="0" applyProtection="0"/>
  </cellStyleXfs>
  <cellXfs count="99">
    <xf numFmtId="0" fontId="0" fillId="0" borderId="0" xfId="0" applyAlignment="1">
      <alignment/>
    </xf>
    <xf numFmtId="0" fontId="2" fillId="4" borderId="1" xfId="15" applyFont="1" applyFill="1" applyBorder="1" applyAlignment="1">
      <alignment horizontal="left" vertical="center" wrapText="1"/>
      <protection/>
    </xf>
    <xf numFmtId="0" fontId="2" fillId="4" borderId="1" xfId="15" applyFont="1" applyFill="1" applyBorder="1" applyAlignment="1">
      <alignment horizontal="center" vertical="center"/>
      <protection/>
    </xf>
    <xf numFmtId="0" fontId="2" fillId="4" borderId="1" xfId="15" applyFont="1" applyFill="1" applyBorder="1" applyAlignment="1">
      <alignment horizontal="center" vertical="center" wrapText="1"/>
      <protection/>
    </xf>
    <xf numFmtId="0" fontId="0" fillId="4" borderId="12" xfId="15" applyFont="1" applyFill="1" applyBorder="1">
      <alignment/>
      <protection/>
    </xf>
    <xf numFmtId="164" fontId="0" fillId="4" borderId="12" xfId="15" applyNumberFormat="1" applyFont="1" applyFill="1" applyBorder="1" applyAlignment="1">
      <alignment horizontal="right"/>
      <protection/>
    </xf>
    <xf numFmtId="165" fontId="0" fillId="4" borderId="12" xfId="15" applyNumberFormat="1" applyFont="1" applyFill="1" applyBorder="1" applyAlignment="1">
      <alignment/>
      <protection/>
    </xf>
    <xf numFmtId="164" fontId="0" fillId="4" borderId="13" xfId="15" applyNumberFormat="1" applyFont="1" applyFill="1" applyBorder="1" applyAlignment="1">
      <alignment horizontal="right"/>
      <protection/>
    </xf>
    <xf numFmtId="164" fontId="0" fillId="4" borderId="0" xfId="15" applyNumberFormat="1" applyFont="1" applyFill="1" applyBorder="1" applyAlignment="1">
      <alignment horizontal="right"/>
      <protection/>
    </xf>
    <xf numFmtId="165" fontId="0" fillId="4" borderId="13" xfId="15" applyNumberFormat="1" applyFont="1" applyFill="1" applyBorder="1" applyAlignment="1">
      <alignment/>
      <protection/>
    </xf>
    <xf numFmtId="164" fontId="0" fillId="4" borderId="2" xfId="15" applyNumberFormat="1" applyFont="1" applyFill="1" applyBorder="1" applyAlignment="1">
      <alignment horizontal="right"/>
      <protection/>
    </xf>
    <xf numFmtId="164" fontId="0" fillId="4" borderId="14" xfId="15" applyNumberFormat="1" applyFont="1" applyFill="1" applyBorder="1" applyAlignment="1">
      <alignment horizontal="right"/>
      <protection/>
    </xf>
    <xf numFmtId="165" fontId="0" fillId="4" borderId="2" xfId="15" applyNumberFormat="1" applyFont="1" applyFill="1" applyBorder="1" applyAlignment="1">
      <alignment/>
      <protection/>
    </xf>
    <xf numFmtId="0" fontId="3" fillId="0" borderId="0" xfId="15" applyFont="1">
      <alignment/>
      <protection/>
    </xf>
    <xf numFmtId="164" fontId="0" fillId="4" borderId="15" xfId="15" applyNumberFormat="1" applyFont="1" applyFill="1" applyBorder="1" applyAlignment="1">
      <alignment horizontal="right"/>
      <protection/>
    </xf>
    <xf numFmtId="164" fontId="0" fillId="4" borderId="16" xfId="15" applyNumberFormat="1" applyFont="1" applyFill="1" applyBorder="1" applyAlignment="1">
      <alignment horizontal="right"/>
      <protection/>
    </xf>
    <xf numFmtId="164" fontId="0" fillId="4" borderId="17" xfId="15" applyNumberFormat="1" applyFont="1" applyFill="1" applyBorder="1" applyAlignment="1">
      <alignment horizontal="right"/>
      <protection/>
    </xf>
    <xf numFmtId="0" fontId="0" fillId="4" borderId="13" xfId="15" applyFont="1" applyFill="1" applyBorder="1">
      <alignment/>
      <protection/>
    </xf>
    <xf numFmtId="0" fontId="2" fillId="4" borderId="12" xfId="15" applyFont="1" applyFill="1" applyBorder="1" applyAlignment="1">
      <alignment horizontal="left" vertical="center" wrapText="1"/>
      <protection/>
    </xf>
    <xf numFmtId="0" fontId="0" fillId="0" borderId="0" xfId="15" applyFont="1" applyBorder="1">
      <alignment/>
      <protection/>
    </xf>
    <xf numFmtId="0" fontId="0" fillId="4" borderId="18" xfId="15" applyFont="1" applyFill="1" applyBorder="1">
      <alignment/>
      <protection/>
    </xf>
    <xf numFmtId="0" fontId="0" fillId="4" borderId="19" xfId="15" applyFont="1" applyFill="1" applyBorder="1">
      <alignment/>
      <protection/>
    </xf>
    <xf numFmtId="0" fontId="0" fillId="0" borderId="0" xfId="22" applyNumberFormat="1" applyFont="1" applyFill="1" applyBorder="1">
      <alignment horizontal="left" vertical="center" indent="2"/>
    </xf>
    <xf numFmtId="0" fontId="0" fillId="4" borderId="16" xfId="22" applyNumberFormat="1" applyFont="1" applyFill="1" applyBorder="1">
      <alignment horizontal="left" vertical="center" indent="2"/>
    </xf>
    <xf numFmtId="49" fontId="0" fillId="4" borderId="17" xfId="52" applyFont="1" applyFill="1" applyBorder="1" applyAlignment="1">
      <alignment horizontal="left" vertical="center"/>
    </xf>
    <xf numFmtId="3" fontId="0" fillId="4" borderId="16" xfId="15" applyNumberFormat="1" applyFont="1" applyFill="1" applyBorder="1" applyAlignment="1">
      <alignment horizontal="right"/>
      <protection/>
    </xf>
    <xf numFmtId="3" fontId="0" fillId="4" borderId="0" xfId="15" applyNumberFormat="1" applyFont="1" applyFill="1" applyBorder="1" applyAlignment="1">
      <alignment horizontal="right"/>
      <protection/>
    </xf>
    <xf numFmtId="3" fontId="0" fillId="4" borderId="17" xfId="15" applyNumberFormat="1" applyFont="1" applyFill="1" applyBorder="1" applyAlignment="1">
      <alignment horizontal="right"/>
      <protection/>
    </xf>
    <xf numFmtId="3" fontId="0" fillId="4" borderId="2" xfId="15" applyNumberFormat="1" applyFont="1" applyFill="1" applyBorder="1" applyAlignment="1">
      <alignment horizontal="right"/>
      <protection/>
    </xf>
    <xf numFmtId="3" fontId="0" fillId="4" borderId="13" xfId="15" applyNumberFormat="1" applyFont="1" applyFill="1" applyBorder="1" applyAlignment="1">
      <alignment horizontal="right"/>
      <protection/>
    </xf>
    <xf numFmtId="1" fontId="0" fillId="4" borderId="0" xfId="15" applyNumberFormat="1" applyFont="1" applyFill="1" applyBorder="1" applyAlignment="1">
      <alignment horizontal="right"/>
      <protection/>
    </xf>
    <xf numFmtId="1" fontId="0" fillId="4" borderId="13" xfId="15" applyNumberFormat="1" applyFont="1" applyFill="1" applyBorder="1" applyAlignment="1">
      <alignment horizontal="right"/>
      <protection/>
    </xf>
    <xf numFmtId="1" fontId="0" fillId="4" borderId="2" xfId="15" applyNumberFormat="1" applyFont="1" applyFill="1" applyBorder="1" applyAlignment="1">
      <alignment horizontal="right"/>
      <protection/>
    </xf>
    <xf numFmtId="166" fontId="0" fillId="4" borderId="13" xfId="15" applyNumberFormat="1" applyFont="1" applyFill="1" applyBorder="1" applyAlignment="1">
      <alignment horizontal="right"/>
      <protection/>
    </xf>
    <xf numFmtId="166" fontId="0" fillId="4" borderId="2" xfId="15" applyNumberFormat="1" applyFont="1" applyFill="1" applyBorder="1" applyAlignment="1">
      <alignment horizontal="right"/>
      <protection/>
    </xf>
    <xf numFmtId="168" fontId="0" fillId="4" borderId="15" xfId="15" applyNumberFormat="1" applyFont="1" applyFill="1" applyBorder="1" applyAlignment="1">
      <alignment horizontal="right"/>
      <protection/>
    </xf>
    <xf numFmtId="168" fontId="0" fillId="4" borderId="12" xfId="15" applyNumberFormat="1" applyFont="1" applyFill="1" applyBorder="1" applyAlignment="1">
      <alignment horizontal="right"/>
      <protection/>
    </xf>
    <xf numFmtId="168" fontId="0" fillId="4" borderId="16" xfId="15" applyNumberFormat="1" applyFont="1" applyFill="1" applyBorder="1" applyAlignment="1">
      <alignment horizontal="right"/>
      <protection/>
    </xf>
    <xf numFmtId="168" fontId="0" fillId="4" borderId="0" xfId="15" applyNumberFormat="1" applyFont="1" applyFill="1" applyBorder="1" applyAlignment="1">
      <alignment horizontal="right"/>
      <protection/>
    </xf>
    <xf numFmtId="168" fontId="0" fillId="4" borderId="13" xfId="15" applyNumberFormat="1" applyFont="1" applyFill="1" applyBorder="1" applyAlignment="1">
      <alignment horizontal="right"/>
      <protection/>
    </xf>
    <xf numFmtId="168" fontId="0" fillId="4" borderId="2" xfId="15" applyNumberFormat="1" applyFont="1" applyFill="1" applyBorder="1" applyAlignment="1">
      <alignment horizontal="right"/>
      <protection/>
    </xf>
    <xf numFmtId="0" fontId="0" fillId="0" borderId="0" xfId="15" applyFont="1" applyFill="1">
      <alignment/>
      <protection/>
    </xf>
    <xf numFmtId="0" fontId="0" fillId="0" borderId="0" xfId="15" applyFont="1" applyFill="1" applyBorder="1">
      <alignment/>
      <protection/>
    </xf>
    <xf numFmtId="0" fontId="2" fillId="0" borderId="0" xfId="15" applyFont="1" applyFill="1" applyBorder="1" applyAlignment="1">
      <alignment horizontal="center" vertical="center"/>
      <protection/>
    </xf>
    <xf numFmtId="0" fontId="2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>
      <alignment/>
      <protection/>
    </xf>
    <xf numFmtId="168" fontId="0" fillId="0" borderId="0" xfId="15" applyNumberFormat="1" applyFont="1" applyFill="1" applyBorder="1" applyAlignment="1">
      <alignment horizontal="right"/>
      <protection/>
    </xf>
    <xf numFmtId="165" fontId="0" fillId="0" borderId="0" xfId="15" applyNumberFormat="1" applyFont="1" applyFill="1" applyBorder="1" applyAlignment="1">
      <alignment/>
      <protection/>
    </xf>
    <xf numFmtId="49" fontId="0" fillId="0" borderId="0" xfId="52" applyFont="1" applyFill="1" applyBorder="1" applyAlignment="1">
      <alignment horizontal="left" vertical="center"/>
    </xf>
    <xf numFmtId="0" fontId="2" fillId="0" borderId="20" xfId="53" applyFont="1" applyBorder="1">
      <alignment/>
      <protection/>
    </xf>
    <xf numFmtId="0" fontId="2" fillId="0" borderId="21" xfId="53" applyFont="1" applyBorder="1">
      <alignment/>
      <protection/>
    </xf>
    <xf numFmtId="0" fontId="2" fillId="0" borderId="22" xfId="53" applyFont="1" applyBorder="1">
      <alignment/>
      <protection/>
    </xf>
    <xf numFmtId="3" fontId="7" fillId="0" borderId="0" xfId="53" applyNumberFormat="1" applyFont="1" applyFill="1" applyBorder="1">
      <alignment/>
      <protection/>
    </xf>
    <xf numFmtId="3" fontId="7" fillId="0" borderId="23" xfId="53" applyNumberFormat="1" applyFont="1" applyFill="1" applyBorder="1">
      <alignment/>
      <protection/>
    </xf>
    <xf numFmtId="3" fontId="7" fillId="0" borderId="24" xfId="53" applyNumberFormat="1" applyFont="1" applyFill="1" applyBorder="1">
      <alignment/>
      <protection/>
    </xf>
    <xf numFmtId="3" fontId="7" fillId="0" borderId="15" xfId="53" applyNumberFormat="1" applyFont="1" applyFill="1" applyBorder="1">
      <alignment/>
      <protection/>
    </xf>
    <xf numFmtId="3" fontId="7" fillId="0" borderId="18" xfId="53" applyNumberFormat="1" applyFont="1" applyFill="1" applyBorder="1">
      <alignment/>
      <protection/>
    </xf>
    <xf numFmtId="3" fontId="7" fillId="0" borderId="16" xfId="53" applyNumberFormat="1" applyFont="1" applyFill="1" applyBorder="1">
      <alignment/>
      <protection/>
    </xf>
    <xf numFmtId="3" fontId="7" fillId="0" borderId="19" xfId="53" applyNumberFormat="1" applyFont="1" applyFill="1" applyBorder="1">
      <alignment/>
      <protection/>
    </xf>
    <xf numFmtId="3" fontId="7" fillId="0" borderId="14" xfId="53" applyNumberFormat="1" applyFont="1" applyFill="1" applyBorder="1">
      <alignment/>
      <protection/>
    </xf>
    <xf numFmtId="3" fontId="7" fillId="0" borderId="17" xfId="53" applyNumberFormat="1" applyFont="1" applyFill="1" applyBorder="1">
      <alignment/>
      <protection/>
    </xf>
    <xf numFmtId="3" fontId="6" fillId="0" borderId="12" xfId="53" applyNumberFormat="1" applyFont="1" applyFill="1" applyBorder="1">
      <alignment/>
      <protection/>
    </xf>
    <xf numFmtId="3" fontId="6" fillId="0" borderId="13" xfId="53" applyNumberFormat="1" applyFont="1" applyFill="1" applyBorder="1">
      <alignment/>
      <protection/>
    </xf>
    <xf numFmtId="3" fontId="6" fillId="0" borderId="2" xfId="53" applyNumberFormat="1" applyFont="1" applyFill="1" applyBorder="1">
      <alignment/>
      <protection/>
    </xf>
    <xf numFmtId="0" fontId="0" fillId="4" borderId="17" xfId="22" applyNumberFormat="1" applyFont="1" applyFill="1" applyBorder="1">
      <alignment horizontal="left" vertical="center" indent="2"/>
    </xf>
    <xf numFmtId="166" fontId="0" fillId="4" borderId="15" xfId="15" applyNumberFormat="1" applyFont="1" applyFill="1" applyBorder="1" applyAlignment="1">
      <alignment horizontal="right"/>
      <protection/>
    </xf>
    <xf numFmtId="166" fontId="0" fillId="4" borderId="12" xfId="53" applyNumberFormat="1" applyFill="1" applyBorder="1">
      <alignment/>
      <protection/>
    </xf>
    <xf numFmtId="166" fontId="0" fillId="4" borderId="24" xfId="53" applyNumberFormat="1" applyFill="1" applyBorder="1">
      <alignment/>
      <protection/>
    </xf>
    <xf numFmtId="166" fontId="0" fillId="4" borderId="12" xfId="15" applyNumberFormat="1" applyFont="1" applyFill="1" applyBorder="1" applyAlignment="1">
      <alignment horizontal="right"/>
      <protection/>
    </xf>
    <xf numFmtId="166" fontId="0" fillId="4" borderId="16" xfId="15" applyNumberFormat="1" applyFont="1" applyFill="1" applyBorder="1" applyAlignment="1">
      <alignment horizontal="right"/>
      <protection/>
    </xf>
    <xf numFmtId="166" fontId="0" fillId="4" borderId="13" xfId="53" applyNumberFormat="1" applyFill="1" applyBorder="1">
      <alignment/>
      <protection/>
    </xf>
    <xf numFmtId="166" fontId="0" fillId="4" borderId="0" xfId="15" applyNumberFormat="1" applyFont="1" applyFill="1" applyBorder="1" applyAlignment="1">
      <alignment horizontal="right"/>
      <protection/>
    </xf>
    <xf numFmtId="166" fontId="0" fillId="4" borderId="2" xfId="53" applyNumberFormat="1" applyFill="1" applyBorder="1">
      <alignment/>
      <protection/>
    </xf>
    <xf numFmtId="166" fontId="0" fillId="4" borderId="19" xfId="53" applyNumberFormat="1" applyFill="1" applyBorder="1">
      <alignment/>
      <protection/>
    </xf>
    <xf numFmtId="0" fontId="0" fillId="4" borderId="13" xfId="53" applyFont="1" applyFill="1" applyBorder="1">
      <alignment/>
      <protection/>
    </xf>
    <xf numFmtId="166" fontId="0" fillId="4" borderId="14" xfId="15" applyNumberFormat="1" applyFont="1" applyFill="1" applyBorder="1" applyAlignment="1">
      <alignment horizontal="right"/>
      <protection/>
    </xf>
    <xf numFmtId="0" fontId="0" fillId="0" borderId="13" xfId="53" applyFont="1" applyBorder="1" applyAlignment="1">
      <alignment vertical="center"/>
      <protection/>
    </xf>
    <xf numFmtId="0" fontId="0" fillId="4" borderId="17" xfId="53" applyFont="1" applyFill="1" applyBorder="1">
      <alignment/>
      <protection/>
    </xf>
    <xf numFmtId="0" fontId="0" fillId="0" borderId="0" xfId="0" applyFont="1" applyAlignment="1">
      <alignment/>
    </xf>
    <xf numFmtId="0" fontId="0" fillId="0" borderId="0" xfId="15" applyFont="1" applyFill="1" applyBorder="1" applyAlignment="1">
      <alignment horizontal="left" vertical="center" wrapText="1"/>
      <protection/>
    </xf>
    <xf numFmtId="0" fontId="3" fillId="0" borderId="14" xfId="15" applyFont="1" applyFill="1" applyBorder="1">
      <alignment/>
      <protection/>
    </xf>
    <xf numFmtId="0" fontId="3" fillId="0" borderId="0" xfId="15" applyFont="1" applyFill="1" applyBorder="1">
      <alignment/>
      <protection/>
    </xf>
    <xf numFmtId="0" fontId="0" fillId="4" borderId="13" xfId="22" applyNumberFormat="1" applyFont="1" applyFill="1" applyBorder="1">
      <alignment horizontal="left" vertical="center" indent="2"/>
    </xf>
    <xf numFmtId="0" fontId="0" fillId="4" borderId="2" xfId="22" applyNumberFormat="1" applyFont="1" applyFill="1" applyBorder="1">
      <alignment horizontal="left" vertical="center" indent="2"/>
    </xf>
    <xf numFmtId="3" fontId="0" fillId="4" borderId="14" xfId="15" applyNumberFormat="1" applyFont="1" applyFill="1" applyBorder="1" applyAlignment="1">
      <alignment horizontal="right"/>
      <protection/>
    </xf>
    <xf numFmtId="1" fontId="0" fillId="4" borderId="14" xfId="15" applyNumberFormat="1" applyFont="1" applyFill="1" applyBorder="1" applyAlignment="1">
      <alignment horizontal="right"/>
      <protection/>
    </xf>
    <xf numFmtId="168" fontId="0" fillId="4" borderId="17" xfId="15" applyNumberFormat="1" applyFont="1" applyFill="1" applyBorder="1" applyAlignment="1">
      <alignment horizontal="right"/>
      <protection/>
    </xf>
    <xf numFmtId="168" fontId="0" fillId="4" borderId="14" xfId="15" applyNumberFormat="1" applyFont="1" applyFill="1" applyBorder="1" applyAlignment="1">
      <alignment horizontal="right"/>
      <protection/>
    </xf>
    <xf numFmtId="167" fontId="0" fillId="4" borderId="13" xfId="53" applyNumberFormat="1" applyFont="1" applyFill="1" applyBorder="1" applyAlignment="1">
      <alignment wrapText="1"/>
      <protection/>
    </xf>
    <xf numFmtId="167" fontId="0" fillId="4" borderId="2" xfId="53" applyNumberFormat="1" applyFont="1" applyFill="1" applyBorder="1" applyAlignment="1">
      <alignment wrapText="1"/>
      <protection/>
    </xf>
    <xf numFmtId="1" fontId="0" fillId="4" borderId="12" xfId="15" applyNumberFormat="1" applyFont="1" applyFill="1" applyBorder="1" applyAlignment="1">
      <alignment/>
      <protection/>
    </xf>
    <xf numFmtId="1" fontId="0" fillId="4" borderId="13" xfId="15" applyNumberFormat="1" applyFont="1" applyFill="1" applyBorder="1" applyAlignment="1">
      <alignment/>
      <protection/>
    </xf>
    <xf numFmtId="1" fontId="0" fillId="4" borderId="2" xfId="15" applyNumberFormat="1" applyFont="1" applyFill="1" applyBorder="1" applyAlignment="1">
      <alignment/>
      <protection/>
    </xf>
    <xf numFmtId="0" fontId="3" fillId="0" borderId="0" xfId="15" applyFont="1" applyFill="1" applyBorder="1" applyAlignment="1">
      <alignment wrapText="1"/>
      <protection/>
    </xf>
    <xf numFmtId="0" fontId="3" fillId="0" borderId="0" xfId="0" applyFont="1" applyAlignment="1">
      <alignment wrapText="1"/>
    </xf>
    <xf numFmtId="0" fontId="3" fillId="0" borderId="0" xfId="15" applyFont="1" applyAlignment="1">
      <alignment wrapText="1"/>
      <protection/>
    </xf>
    <xf numFmtId="0" fontId="0" fillId="0" borderId="0" xfId="0" applyAlignment="1">
      <alignment/>
    </xf>
    <xf numFmtId="0" fontId="25" fillId="0" borderId="0" xfId="0" applyFont="1" applyAlignment="1">
      <alignment wrapText="1"/>
    </xf>
    <xf numFmtId="0" fontId="3" fillId="0" borderId="0" xfId="0" applyFont="1" applyAlignment="1">
      <alignment/>
    </xf>
  </cellXfs>
  <cellStyles count="52">
    <cellStyle name="Normal" xfId="0"/>
    <cellStyle name="=C:\WINNT35\SYSTEM32\COMMAND.COM" xfId="15"/>
    <cellStyle name="20 % - Accent1" xfId="16"/>
    <cellStyle name="20 % - Accent2" xfId="17"/>
    <cellStyle name="20 % - Accent3" xfId="18"/>
    <cellStyle name="20 % - Accent4" xfId="19"/>
    <cellStyle name="20 % - Accent5" xfId="20"/>
    <cellStyle name="20 % - Accent6" xfId="21"/>
    <cellStyle name="2x indented GHG Textfiels" xfId="22"/>
    <cellStyle name="40 % - Accent1" xfId="23"/>
    <cellStyle name="40 % - Accent2" xfId="24"/>
    <cellStyle name="40 % - Accent3" xfId="25"/>
    <cellStyle name="40 % - Accent4" xfId="26"/>
    <cellStyle name="40 % - Accent5" xfId="27"/>
    <cellStyle name="40 % - Accent6" xfId="28"/>
    <cellStyle name="60 % - Accent1" xfId="29"/>
    <cellStyle name="60 % - Accent2" xfId="30"/>
    <cellStyle name="60 % - Accent3" xfId="31"/>
    <cellStyle name="60 % - Accent4" xfId="32"/>
    <cellStyle name="60 % - Accent5" xfId="33"/>
    <cellStyle name="60 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Avertissement" xfId="41"/>
    <cellStyle name="Bold GHG Numbers (0.00)" xfId="42"/>
    <cellStyle name="Calcul" xfId="43"/>
    <cellStyle name="Cellule liée" xfId="44"/>
    <cellStyle name="Entrée" xfId="45"/>
    <cellStyle name="Insatisfaisant" xfId="46"/>
    <cellStyle name="Comma" xfId="47"/>
    <cellStyle name="Comma [0]" xfId="48"/>
    <cellStyle name="Currency" xfId="49"/>
    <cellStyle name="Currency [0]" xfId="50"/>
    <cellStyle name="Neutre" xfId="51"/>
    <cellStyle name="Normal GHG Textfiels Bold" xfId="52"/>
    <cellStyle name="Normal_Fichier travail excel 2017_Parties 2-3-4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2"/>
  <sheetViews>
    <sheetView tabSelected="1" zoomScalePageLayoutView="0" workbookViewId="0" topLeftCell="A1">
      <selection activeCell="A14" sqref="A14"/>
    </sheetView>
  </sheetViews>
  <sheetFormatPr defaultColWidth="11.421875" defaultRowHeight="12.75"/>
  <cols>
    <col min="1" max="1" width="36.00390625" style="0" customWidth="1"/>
  </cols>
  <sheetData>
    <row r="1" ht="30.75" customHeight="1"/>
    <row r="2" ht="30.75" customHeight="1">
      <c r="A2" s="13" t="s">
        <v>46</v>
      </c>
    </row>
    <row r="3" ht="12.75">
      <c r="A3" s="78" t="s">
        <v>62</v>
      </c>
    </row>
    <row r="4" spans="1:7" ht="25.5">
      <c r="A4" s="18" t="s">
        <v>13</v>
      </c>
      <c r="B4" s="2">
        <v>1990</v>
      </c>
      <c r="C4" s="2">
        <v>2000</v>
      </c>
      <c r="D4" s="2">
        <v>2010</v>
      </c>
      <c r="E4" s="2">
        <v>2013</v>
      </c>
      <c r="F4" s="2">
        <v>2014</v>
      </c>
      <c r="G4" s="3" t="s">
        <v>3</v>
      </c>
    </row>
    <row r="5" spans="1:7" ht="12.75">
      <c r="A5" s="4" t="s">
        <v>1</v>
      </c>
      <c r="B5" s="14">
        <v>1860.3031871196201</v>
      </c>
      <c r="C5" s="5">
        <v>1645.319327021698</v>
      </c>
      <c r="D5" s="5">
        <v>1534.4710235133334</v>
      </c>
      <c r="E5" s="5">
        <v>1426.0883629034283</v>
      </c>
      <c r="F5" s="5">
        <v>1332.9547786198302</v>
      </c>
      <c r="G5" s="6">
        <f>100*SUM(F5/B5-1)</f>
        <v>-28.347444231190288</v>
      </c>
    </row>
    <row r="6" spans="1:7" ht="12.75">
      <c r="A6" s="23" t="s">
        <v>10</v>
      </c>
      <c r="B6" s="25">
        <v>1418.81423289296</v>
      </c>
      <c r="C6" s="26">
        <v>1292.31302592255</v>
      </c>
      <c r="D6" s="29">
        <v>1234.25878703042</v>
      </c>
      <c r="E6" s="30">
        <v>1160.71577436174</v>
      </c>
      <c r="F6" s="31">
        <v>1075.21659407706</v>
      </c>
      <c r="G6" s="9">
        <f>100*SUM(F6/B6-1)</f>
        <v>-24.2172393573544</v>
      </c>
    </row>
    <row r="7" spans="1:7" ht="12.75">
      <c r="A7" s="23" t="s">
        <v>9</v>
      </c>
      <c r="B7" s="25">
        <v>122.602952879025</v>
      </c>
      <c r="C7" s="26">
        <v>132.595780665426</v>
      </c>
      <c r="D7" s="29">
        <v>133.433765164059</v>
      </c>
      <c r="E7" s="30">
        <v>119.524543177654</v>
      </c>
      <c r="F7" s="31">
        <v>115.324368846811</v>
      </c>
      <c r="G7" s="9">
        <f>100*SUM(F7/B7-1)</f>
        <v>-5.93671185015906</v>
      </c>
    </row>
    <row r="8" spans="1:7" ht="12.75">
      <c r="A8" s="23" t="s">
        <v>11</v>
      </c>
      <c r="B8" s="29">
        <v>117.466457110705</v>
      </c>
      <c r="C8" s="26">
        <v>85.6781991250054</v>
      </c>
      <c r="D8" s="29">
        <v>73.5368899818286</v>
      </c>
      <c r="E8" s="30">
        <v>56.7297678405465</v>
      </c>
      <c r="F8" s="31">
        <v>55.0858048053353</v>
      </c>
      <c r="G8" s="9">
        <f>100*SUM(F8/B8-1)</f>
        <v>-53.10507683617267</v>
      </c>
    </row>
    <row r="9" spans="1:7" ht="12.75">
      <c r="A9" s="24" t="s">
        <v>12</v>
      </c>
      <c r="B9" s="27">
        <v>201.41954423693</v>
      </c>
      <c r="C9" s="28">
        <v>134.732321308718</v>
      </c>
      <c r="D9" s="28">
        <v>93.2415813370235</v>
      </c>
      <c r="E9" s="32">
        <v>89.1182775234884</v>
      </c>
      <c r="F9" s="32">
        <v>87.3280108906302</v>
      </c>
      <c r="G9" s="12">
        <f>100*SUM(F9/B9-1)</f>
        <v>-56.64372530408163</v>
      </c>
    </row>
    <row r="11" ht="12.75">
      <c r="A11" t="s">
        <v>43</v>
      </c>
    </row>
    <row r="13" spans="1:5" ht="35.25" customHeight="1">
      <c r="A13" s="93" t="s">
        <v>60</v>
      </c>
      <c r="B13" s="94"/>
      <c r="C13" s="94"/>
      <c r="D13" s="94"/>
      <c r="E13" s="94"/>
    </row>
    <row r="14" ht="12.75">
      <c r="A14" t="s">
        <v>62</v>
      </c>
    </row>
    <row r="15" spans="1:7" ht="25.5">
      <c r="A15" s="18" t="s">
        <v>13</v>
      </c>
      <c r="B15" s="2">
        <v>1990</v>
      </c>
      <c r="C15" s="2">
        <v>2000</v>
      </c>
      <c r="D15" s="2">
        <v>2010</v>
      </c>
      <c r="E15" s="2">
        <v>2013</v>
      </c>
      <c r="F15" s="2">
        <v>2014</v>
      </c>
      <c r="G15" s="3" t="s">
        <v>3</v>
      </c>
    </row>
    <row r="16" spans="1:7" ht="12.75">
      <c r="A16" s="4" t="s">
        <v>1</v>
      </c>
      <c r="B16" s="35">
        <v>77.08257258146051</v>
      </c>
      <c r="C16" s="36">
        <v>70.4188894558564</v>
      </c>
      <c r="D16" s="36">
        <v>65.53335830246165</v>
      </c>
      <c r="E16" s="36">
        <v>56.6457641625792</v>
      </c>
      <c r="F16" s="36">
        <v>43.351922191754255</v>
      </c>
      <c r="G16" s="6">
        <f>100*SUM(F16/B16-1)</f>
        <v>-43.75911345467857</v>
      </c>
    </row>
    <row r="17" spans="1:7" ht="12.75">
      <c r="A17" s="23" t="s">
        <v>10</v>
      </c>
      <c r="B17" s="37">
        <v>49.6849490659984</v>
      </c>
      <c r="C17" s="38">
        <v>44.1850989442655</v>
      </c>
      <c r="D17" s="39">
        <v>45.8868787191872</v>
      </c>
      <c r="E17" s="38">
        <v>41.2510239108131</v>
      </c>
      <c r="F17" s="39">
        <v>28.1569436048432</v>
      </c>
      <c r="G17" s="9">
        <f>100*SUM(F17/B17-1)</f>
        <v>-43.32902793672735</v>
      </c>
    </row>
    <row r="18" spans="1:7" ht="12.75">
      <c r="A18" s="23" t="s">
        <v>9</v>
      </c>
      <c r="B18" s="37">
        <v>11.9587681278106</v>
      </c>
      <c r="C18" s="38">
        <v>13.6114543639112</v>
      </c>
      <c r="D18" s="39">
        <v>10.9391989620251</v>
      </c>
      <c r="E18" s="38">
        <v>8.07173377661698</v>
      </c>
      <c r="F18" s="39">
        <v>7.940395864626</v>
      </c>
      <c r="G18" s="9">
        <f>100*SUM(F18/B18-1)</f>
        <v>-33.60189126704207</v>
      </c>
    </row>
    <row r="19" spans="1:7" ht="12.75">
      <c r="A19" s="23" t="s">
        <v>11</v>
      </c>
      <c r="B19" s="39">
        <v>4.80764566807847</v>
      </c>
      <c r="C19" s="38">
        <v>4.34866841792392</v>
      </c>
      <c r="D19" s="39">
        <v>3.29140014499464</v>
      </c>
      <c r="E19" s="38">
        <v>3.12669660525721</v>
      </c>
      <c r="F19" s="39">
        <v>3.28495503940349</v>
      </c>
      <c r="G19" s="9">
        <f>100*SUM(F19/B19-1)</f>
        <v>-31.672272330410156</v>
      </c>
    </row>
    <row r="20" spans="1:7" ht="12.75">
      <c r="A20" s="24" t="s">
        <v>12</v>
      </c>
      <c r="B20" s="40">
        <v>10.6312097195731</v>
      </c>
      <c r="C20" s="40">
        <v>8.2736677297558</v>
      </c>
      <c r="D20" s="40">
        <v>5.41588047625475</v>
      </c>
      <c r="E20" s="40">
        <v>4.1963098698919</v>
      </c>
      <c r="F20" s="40">
        <v>3.96962768288156</v>
      </c>
      <c r="G20" s="12">
        <f>100*SUM(F20/B20-1)</f>
        <v>-62.660621062031296</v>
      </c>
    </row>
    <row r="22" ht="12.75">
      <c r="A22" t="s">
        <v>44</v>
      </c>
    </row>
  </sheetData>
  <sheetProtection/>
  <mergeCells count="1">
    <mergeCell ref="A13:E13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30"/>
  <sheetViews>
    <sheetView zoomScalePageLayoutView="0" workbookViewId="0" topLeftCell="A1">
      <selection activeCell="A41" sqref="A41"/>
    </sheetView>
  </sheetViews>
  <sheetFormatPr defaultColWidth="11.421875" defaultRowHeight="12.75"/>
  <cols>
    <col min="1" max="1" width="36.00390625" style="0" customWidth="1"/>
  </cols>
  <sheetData>
    <row r="1" ht="30.75" customHeight="1"/>
    <row r="2" ht="30.75" customHeight="1">
      <c r="A2" s="13" t="s">
        <v>14</v>
      </c>
    </row>
    <row r="3" ht="12.75">
      <c r="A3" t="s">
        <v>15</v>
      </c>
    </row>
    <row r="4" spans="1:25" ht="12.75">
      <c r="A4" s="18"/>
      <c r="B4" s="49">
        <v>1990</v>
      </c>
      <c r="C4" s="50">
        <f aca="true" t="shared" si="0" ref="C4:X4">SUM(B4+1)</f>
        <v>1991</v>
      </c>
      <c r="D4" s="50">
        <f t="shared" si="0"/>
        <v>1992</v>
      </c>
      <c r="E4" s="50">
        <f t="shared" si="0"/>
        <v>1993</v>
      </c>
      <c r="F4" s="50">
        <f t="shared" si="0"/>
        <v>1994</v>
      </c>
      <c r="G4" s="50">
        <f t="shared" si="0"/>
        <v>1995</v>
      </c>
      <c r="H4" s="50">
        <f t="shared" si="0"/>
        <v>1996</v>
      </c>
      <c r="I4" s="50">
        <f t="shared" si="0"/>
        <v>1997</v>
      </c>
      <c r="J4" s="50">
        <f t="shared" si="0"/>
        <v>1998</v>
      </c>
      <c r="K4" s="50">
        <f t="shared" si="0"/>
        <v>1999</v>
      </c>
      <c r="L4" s="50">
        <f t="shared" si="0"/>
        <v>2000</v>
      </c>
      <c r="M4" s="50">
        <f t="shared" si="0"/>
        <v>2001</v>
      </c>
      <c r="N4" s="50">
        <f t="shared" si="0"/>
        <v>2002</v>
      </c>
      <c r="O4" s="50">
        <f t="shared" si="0"/>
        <v>2003</v>
      </c>
      <c r="P4" s="50">
        <f t="shared" si="0"/>
        <v>2004</v>
      </c>
      <c r="Q4" s="50">
        <f t="shared" si="0"/>
        <v>2005</v>
      </c>
      <c r="R4" s="50">
        <f t="shared" si="0"/>
        <v>2006</v>
      </c>
      <c r="S4" s="50">
        <f t="shared" si="0"/>
        <v>2007</v>
      </c>
      <c r="T4" s="50">
        <f t="shared" si="0"/>
        <v>2008</v>
      </c>
      <c r="U4" s="50">
        <f t="shared" si="0"/>
        <v>2009</v>
      </c>
      <c r="V4" s="50">
        <f t="shared" si="0"/>
        <v>2010</v>
      </c>
      <c r="W4" s="50">
        <f t="shared" si="0"/>
        <v>2011</v>
      </c>
      <c r="X4" s="50">
        <f t="shared" si="0"/>
        <v>2012</v>
      </c>
      <c r="Y4" s="51">
        <v>2013</v>
      </c>
    </row>
    <row r="5" spans="1:25" ht="12.75">
      <c r="A5" s="61" t="s">
        <v>16</v>
      </c>
      <c r="B5" s="54">
        <v>694.2174304337154</v>
      </c>
      <c r="C5" s="53">
        <v>700.604483779747</v>
      </c>
      <c r="D5" s="53">
        <v>675.0888421679349</v>
      </c>
      <c r="E5" s="53">
        <v>669.9336469837119</v>
      </c>
      <c r="F5" s="53">
        <v>665.526494821982</v>
      </c>
      <c r="G5" s="53">
        <v>641.0762278422585</v>
      </c>
      <c r="H5" s="53">
        <v>641.5699747196473</v>
      </c>
      <c r="I5" s="53">
        <v>621.3716154719211</v>
      </c>
      <c r="J5" s="53">
        <v>612.6604755990819</v>
      </c>
      <c r="K5" s="53">
        <v>589.699802264965</v>
      </c>
      <c r="L5" s="53">
        <v>576.956098677809</v>
      </c>
      <c r="M5" s="53">
        <v>591.3820799923602</v>
      </c>
      <c r="N5" s="53">
        <v>591.1258679993318</v>
      </c>
      <c r="O5" s="53">
        <v>567.8908109511004</v>
      </c>
      <c r="P5" s="53">
        <v>555.0724003958094</v>
      </c>
      <c r="Q5" s="53">
        <v>548.1713967223436</v>
      </c>
      <c r="R5" s="53">
        <v>541.1795612767635</v>
      </c>
      <c r="S5" s="53">
        <v>559.244931920859</v>
      </c>
      <c r="T5" s="53">
        <v>527.3841906540538</v>
      </c>
      <c r="U5" s="53">
        <v>521.4256812683318</v>
      </c>
      <c r="V5" s="53">
        <v>515.5588696694856</v>
      </c>
      <c r="W5" s="53">
        <v>521.3287922383814</v>
      </c>
      <c r="X5" s="53">
        <v>523.9023708662268</v>
      </c>
      <c r="Y5" s="55">
        <v>524.9084746619327</v>
      </c>
    </row>
    <row r="6" spans="1:25" ht="12.75">
      <c r="A6" s="62" t="s">
        <v>17</v>
      </c>
      <c r="B6" s="56">
        <v>433.84676145339654</v>
      </c>
      <c r="C6" s="52">
        <v>427.60772030270164</v>
      </c>
      <c r="D6" s="52">
        <v>477.63958719237894</v>
      </c>
      <c r="E6" s="52">
        <v>420.41352568272555</v>
      </c>
      <c r="F6" s="52">
        <v>416.1929711828382</v>
      </c>
      <c r="G6" s="52">
        <v>458.1500433910884</v>
      </c>
      <c r="H6" s="52">
        <v>362.4471920803884</v>
      </c>
      <c r="I6" s="52">
        <v>397.0146431647724</v>
      </c>
      <c r="J6" s="52">
        <v>385.0232315108422</v>
      </c>
      <c r="K6" s="52">
        <v>447.4432840331781</v>
      </c>
      <c r="L6" s="52">
        <v>434.0407712320468</v>
      </c>
      <c r="M6" s="52">
        <v>383.870735416852</v>
      </c>
      <c r="N6" s="52">
        <v>435.69845241934496</v>
      </c>
      <c r="O6" s="52">
        <v>380.66636750317383</v>
      </c>
      <c r="P6" s="52">
        <v>384.2046805972708</v>
      </c>
      <c r="Q6" s="52">
        <v>395.81470159175996</v>
      </c>
      <c r="R6" s="52">
        <v>368.83795173883135</v>
      </c>
      <c r="S6" s="52">
        <v>388.2288921233101</v>
      </c>
      <c r="T6" s="52">
        <v>327.1948444342455</v>
      </c>
      <c r="U6" s="52">
        <v>296.6872581630575</v>
      </c>
      <c r="V6" s="52">
        <v>237.15952468601486</v>
      </c>
      <c r="W6" s="52">
        <v>293.3149111105061</v>
      </c>
      <c r="X6" s="52">
        <v>305.31760087915336</v>
      </c>
      <c r="Y6" s="57">
        <v>242.97694363922332</v>
      </c>
    </row>
    <row r="7" spans="1:25" ht="12.75">
      <c r="A7" s="62" t="s">
        <v>8</v>
      </c>
      <c r="B7" s="56">
        <v>107.30812285651133</v>
      </c>
      <c r="C7" s="52">
        <v>121.17087947668229</v>
      </c>
      <c r="D7" s="52">
        <v>95.76416134104335</v>
      </c>
      <c r="E7" s="52">
        <v>65.0508666044717</v>
      </c>
      <c r="F7" s="52">
        <v>65.8463138646334</v>
      </c>
      <c r="G7" s="52">
        <v>72.71270590805909</v>
      </c>
      <c r="H7" s="52">
        <v>76.23714934612133</v>
      </c>
      <c r="I7" s="52">
        <v>69.77435267547595</v>
      </c>
      <c r="J7" s="52">
        <v>97.50115397554355</v>
      </c>
      <c r="K7" s="52">
        <v>83.79516399584638</v>
      </c>
      <c r="L7" s="52">
        <v>74.18738332987644</v>
      </c>
      <c r="M7" s="52">
        <v>60.67002711407931</v>
      </c>
      <c r="N7" s="52">
        <v>66.44987729578513</v>
      </c>
      <c r="O7" s="52">
        <v>69.45498040018207</v>
      </c>
      <c r="P7" s="52">
        <v>66.84028533851286</v>
      </c>
      <c r="Q7" s="52">
        <v>78.0416187258235</v>
      </c>
      <c r="R7" s="52">
        <v>71.90741594136111</v>
      </c>
      <c r="S7" s="52">
        <v>74.60931466842645</v>
      </c>
      <c r="T7" s="52">
        <v>68.57314177941551</v>
      </c>
      <c r="U7" s="52">
        <v>78.03211989436456</v>
      </c>
      <c r="V7" s="52">
        <v>84.28693394419987</v>
      </c>
      <c r="W7" s="52">
        <v>66.34086918114886</v>
      </c>
      <c r="X7" s="52">
        <v>63.04704401804273</v>
      </c>
      <c r="Y7" s="57">
        <v>62.42609389764846</v>
      </c>
    </row>
    <row r="8" spans="1:25" ht="12.75">
      <c r="A8" s="62" t="s">
        <v>18</v>
      </c>
      <c r="B8" s="56">
        <v>572.2068328716529</v>
      </c>
      <c r="C8" s="52">
        <v>546.353734626898</v>
      </c>
      <c r="D8" s="52">
        <v>531.5265144483634</v>
      </c>
      <c r="E8" s="52">
        <v>522.1676645631547</v>
      </c>
      <c r="F8" s="52">
        <v>513.8624667296484</v>
      </c>
      <c r="G8" s="52">
        <v>541.349709510578</v>
      </c>
      <c r="H8" s="52">
        <v>518.2197166503704</v>
      </c>
      <c r="I8" s="52">
        <v>509.1600291084927</v>
      </c>
      <c r="J8" s="52">
        <v>506.1970746728252</v>
      </c>
      <c r="K8" s="52">
        <v>487.6781835907358</v>
      </c>
      <c r="L8" s="52">
        <v>490.2021030866719</v>
      </c>
      <c r="M8" s="52">
        <v>474.75171051829875</v>
      </c>
      <c r="N8" s="52">
        <v>495.31154149504863</v>
      </c>
      <c r="O8" s="52">
        <v>503.190023308437</v>
      </c>
      <c r="P8" s="52">
        <v>532.2946988102734</v>
      </c>
      <c r="Q8" s="52">
        <v>522.2917352650642</v>
      </c>
      <c r="R8" s="52">
        <v>520.1482226650792</v>
      </c>
      <c r="S8" s="52">
        <v>516.2988072178612</v>
      </c>
      <c r="T8" s="52">
        <v>491.20893927572064</v>
      </c>
      <c r="U8" s="52">
        <v>450.58775287042107</v>
      </c>
      <c r="V8" s="52">
        <v>449.97235676001367</v>
      </c>
      <c r="W8" s="52">
        <v>446.85407591991594</v>
      </c>
      <c r="X8" s="52">
        <v>428.83348870778576</v>
      </c>
      <c r="Y8" s="57">
        <v>383.6691315254635</v>
      </c>
    </row>
    <row r="9" spans="1:25" ht="12.75">
      <c r="A9" s="62" t="s">
        <v>19</v>
      </c>
      <c r="B9" s="56">
        <v>988.0505</v>
      </c>
      <c r="C9" s="52">
        <v>977.0986</v>
      </c>
      <c r="D9" s="52">
        <v>966.4527</v>
      </c>
      <c r="E9" s="52">
        <v>949.7127</v>
      </c>
      <c r="F9" s="52">
        <v>941.3902</v>
      </c>
      <c r="G9" s="52">
        <v>904.5795</v>
      </c>
      <c r="H9" s="52">
        <v>897.8072</v>
      </c>
      <c r="I9" s="52">
        <v>893.1202</v>
      </c>
      <c r="J9" s="52">
        <v>876.6156</v>
      </c>
      <c r="K9" s="52">
        <v>874.5584</v>
      </c>
      <c r="L9" s="52">
        <v>865.6282</v>
      </c>
      <c r="M9" s="52">
        <v>857.7972</v>
      </c>
      <c r="N9" s="52">
        <v>848.6032</v>
      </c>
      <c r="O9" s="52">
        <v>848.6978</v>
      </c>
      <c r="P9" s="52">
        <v>832.7279</v>
      </c>
      <c r="Q9" s="52">
        <v>818.1572</v>
      </c>
      <c r="R9" s="52">
        <v>821.2576</v>
      </c>
      <c r="S9" s="52">
        <v>819.9169</v>
      </c>
      <c r="T9" s="52">
        <v>816.9281</v>
      </c>
      <c r="U9" s="52">
        <v>800.9041</v>
      </c>
      <c r="V9" s="52">
        <v>783.1739</v>
      </c>
      <c r="W9" s="52">
        <v>782.6378</v>
      </c>
      <c r="X9" s="52">
        <v>755.8353</v>
      </c>
      <c r="Y9" s="57">
        <f>X9*883/887</f>
        <v>752.4267980834272</v>
      </c>
    </row>
    <row r="10" spans="1:25" ht="12.75">
      <c r="A10" s="62" t="s">
        <v>20</v>
      </c>
      <c r="B10" s="56">
        <v>681.5288815495235</v>
      </c>
      <c r="C10" s="52">
        <v>671.4672861014325</v>
      </c>
      <c r="D10" s="52">
        <v>665.5183262055239</v>
      </c>
      <c r="E10" s="52">
        <v>589.5351932207167</v>
      </c>
      <c r="F10" s="52">
        <v>557.6638579790314</v>
      </c>
      <c r="G10" s="52">
        <v>535.1738259674711</v>
      </c>
      <c r="H10" s="52">
        <v>522.9017097549228</v>
      </c>
      <c r="I10" s="52">
        <v>488.15682159091557</v>
      </c>
      <c r="J10" s="52">
        <v>482.901988679443</v>
      </c>
      <c r="K10" s="52">
        <v>452.2588496055977</v>
      </c>
      <c r="L10" s="52">
        <v>476.27887734075193</v>
      </c>
      <c r="M10" s="52">
        <v>489.61771355804467</v>
      </c>
      <c r="N10" s="52">
        <v>474.4000599100832</v>
      </c>
      <c r="O10" s="52">
        <v>496.3498883746393</v>
      </c>
      <c r="P10" s="52">
        <v>498.58352625807237</v>
      </c>
      <c r="Q10" s="52">
        <v>497.32022944358675</v>
      </c>
      <c r="R10" s="52">
        <v>519.7567470965208</v>
      </c>
      <c r="S10" s="52">
        <v>510.4704785424489</v>
      </c>
      <c r="T10" s="52">
        <v>492.70495302061744</v>
      </c>
      <c r="U10" s="52">
        <v>443.7513272456997</v>
      </c>
      <c r="V10" s="52">
        <v>449.3463624217338</v>
      </c>
      <c r="W10" s="52">
        <v>439.834228268328</v>
      </c>
      <c r="X10" s="52">
        <v>485.7323683993286</v>
      </c>
      <c r="Y10" s="57">
        <v>457.0184377732115</v>
      </c>
    </row>
    <row r="11" spans="1:25" ht="12.75">
      <c r="A11" s="62" t="s">
        <v>21</v>
      </c>
      <c r="B11" s="56">
        <v>11.6429</v>
      </c>
      <c r="C11" s="52">
        <v>19.2449</v>
      </c>
      <c r="D11" s="52">
        <v>19.0411</v>
      </c>
      <c r="E11" s="52">
        <v>20.6614</v>
      </c>
      <c r="F11" s="52">
        <v>25.2854</v>
      </c>
      <c r="G11" s="52">
        <v>21.8161</v>
      </c>
      <c r="H11" s="52">
        <v>47.2329</v>
      </c>
      <c r="I11" s="52">
        <v>26.521</v>
      </c>
      <c r="J11" s="52">
        <v>27.0509</v>
      </c>
      <c r="K11" s="52">
        <v>25.8961</v>
      </c>
      <c r="L11" s="52">
        <v>21.6955</v>
      </c>
      <c r="M11" s="52">
        <v>22.1717</v>
      </c>
      <c r="N11" s="52">
        <v>29.1164</v>
      </c>
      <c r="O11" s="52">
        <v>38.8332</v>
      </c>
      <c r="P11" s="52">
        <v>22.7866</v>
      </c>
      <c r="Q11" s="52">
        <v>19.4458</v>
      </c>
      <c r="R11" s="52">
        <v>22.6048</v>
      </c>
      <c r="S11" s="52">
        <v>17.4755</v>
      </c>
      <c r="T11" s="52">
        <v>17.886</v>
      </c>
      <c r="U11" s="52">
        <v>18.6447</v>
      </c>
      <c r="V11" s="52">
        <v>26.3295</v>
      </c>
      <c r="W11" s="52">
        <v>17.1559</v>
      </c>
      <c r="X11" s="52">
        <v>12.3579</v>
      </c>
      <c r="Y11" s="57">
        <f>X11*43/40</f>
        <v>13.284742500000002</v>
      </c>
    </row>
    <row r="12" spans="1:25" ht="12.75">
      <c r="A12" s="63" t="s">
        <v>22</v>
      </c>
      <c r="B12" s="58">
        <v>523.8351324842403</v>
      </c>
      <c r="C12" s="59">
        <v>514.0899341762032</v>
      </c>
      <c r="D12" s="59">
        <v>502.70755065179134</v>
      </c>
      <c r="E12" s="59">
        <v>479.4605832747516</v>
      </c>
      <c r="F12" s="59">
        <v>472.6051654247946</v>
      </c>
      <c r="G12" s="59">
        <v>460.9223493819166</v>
      </c>
      <c r="H12" s="59">
        <v>458.1034640792898</v>
      </c>
      <c r="I12" s="59">
        <v>439.6749508130183</v>
      </c>
      <c r="J12" s="59">
        <v>431.9380279061085</v>
      </c>
      <c r="K12" s="59">
        <v>417.2735732236264</v>
      </c>
      <c r="L12" s="59">
        <v>413.90611361904274</v>
      </c>
      <c r="M12" s="59">
        <v>414.314501549898</v>
      </c>
      <c r="N12" s="59">
        <v>416.63804252700874</v>
      </c>
      <c r="O12" s="59">
        <v>423.3702262116473</v>
      </c>
      <c r="P12" s="59">
        <v>414.93806881650596</v>
      </c>
      <c r="Q12" s="59">
        <v>409.58971608326897</v>
      </c>
      <c r="R12" s="59">
        <v>412.34984242381387</v>
      </c>
      <c r="S12" s="59">
        <v>413.9858134109458</v>
      </c>
      <c r="T12" s="59">
        <v>389.8255905705836</v>
      </c>
      <c r="U12" s="59">
        <v>373.05853580745</v>
      </c>
      <c r="V12" s="59">
        <v>367.8813719518599</v>
      </c>
      <c r="W12" s="59">
        <v>369.4969159351486</v>
      </c>
      <c r="X12" s="59">
        <v>363.5640880269529</v>
      </c>
      <c r="Y12" s="60">
        <v>346.76506352467607</v>
      </c>
    </row>
    <row r="13" spans="1:9" ht="12.75">
      <c r="A13" s="42"/>
      <c r="B13" s="42"/>
      <c r="C13" s="42"/>
      <c r="D13" s="42"/>
      <c r="E13" s="42"/>
      <c r="F13" s="42"/>
      <c r="G13" s="42"/>
      <c r="H13" s="42"/>
      <c r="I13" s="41"/>
    </row>
    <row r="14" spans="1:9" ht="12.75">
      <c r="A14" s="79" t="s">
        <v>45</v>
      </c>
      <c r="B14" s="43"/>
      <c r="C14" s="43"/>
      <c r="D14" s="43"/>
      <c r="E14" s="43"/>
      <c r="F14" s="43"/>
      <c r="G14" s="44"/>
      <c r="H14" s="42"/>
      <c r="I14" s="41"/>
    </row>
    <row r="15" spans="1:9" ht="12.75">
      <c r="A15" s="45"/>
      <c r="B15" s="46"/>
      <c r="C15" s="46"/>
      <c r="D15" s="46"/>
      <c r="E15" s="46"/>
      <c r="F15" s="46"/>
      <c r="G15" s="47"/>
      <c r="H15" s="42"/>
      <c r="I15" s="41"/>
    </row>
    <row r="16" spans="1:9" ht="12.75">
      <c r="A16" s="22"/>
      <c r="B16" s="46"/>
      <c r="C16" s="46"/>
      <c r="D16" s="46"/>
      <c r="E16" s="46"/>
      <c r="F16" s="46"/>
      <c r="G16" s="47"/>
      <c r="H16" s="42"/>
      <c r="I16" s="41"/>
    </row>
    <row r="17" spans="1:9" ht="12.75">
      <c r="A17" s="22"/>
      <c r="B17" s="46"/>
      <c r="C17" s="46"/>
      <c r="D17" s="46"/>
      <c r="E17" s="46"/>
      <c r="F17" s="46"/>
      <c r="G17" s="47"/>
      <c r="H17" s="42"/>
      <c r="I17" s="41"/>
    </row>
    <row r="18" spans="1:9" ht="12.75">
      <c r="A18" s="22"/>
      <c r="B18" s="46"/>
      <c r="C18" s="46"/>
      <c r="D18" s="46"/>
      <c r="E18" s="46"/>
      <c r="F18" s="46"/>
      <c r="G18" s="47"/>
      <c r="H18" s="42"/>
      <c r="I18" s="41"/>
    </row>
    <row r="19" spans="1:9" ht="12.75">
      <c r="A19" s="48"/>
      <c r="B19" s="46"/>
      <c r="C19" s="46"/>
      <c r="D19" s="46"/>
      <c r="E19" s="46"/>
      <c r="F19" s="46"/>
      <c r="G19" s="47"/>
      <c r="H19" s="42"/>
      <c r="I19" s="41"/>
    </row>
    <row r="20" spans="1:9" ht="12.75">
      <c r="A20" s="42"/>
      <c r="B20" s="42"/>
      <c r="C20" s="42"/>
      <c r="D20" s="42"/>
      <c r="E20" s="42"/>
      <c r="F20" s="42"/>
      <c r="G20" s="42"/>
      <c r="H20" s="42"/>
      <c r="I20" s="41"/>
    </row>
    <row r="21" spans="1:9" ht="12.75">
      <c r="A21" s="42"/>
      <c r="B21" s="42"/>
      <c r="C21" s="42"/>
      <c r="D21" s="42"/>
      <c r="E21" s="42"/>
      <c r="F21" s="42"/>
      <c r="G21" s="42"/>
      <c r="H21" s="42"/>
      <c r="I21" s="41"/>
    </row>
    <row r="22" spans="1:9" ht="12.75">
      <c r="A22" s="42"/>
      <c r="B22" s="42"/>
      <c r="C22" s="42"/>
      <c r="D22" s="42"/>
      <c r="E22" s="42"/>
      <c r="F22" s="42"/>
      <c r="G22" s="42"/>
      <c r="H22" s="42"/>
      <c r="I22" s="41"/>
    </row>
    <row r="23" spans="1:9" ht="12.75">
      <c r="A23" s="42"/>
      <c r="B23" s="42"/>
      <c r="C23" s="42"/>
      <c r="D23" s="42"/>
      <c r="E23" s="42"/>
      <c r="F23" s="42"/>
      <c r="G23" s="42"/>
      <c r="H23" s="42"/>
      <c r="I23" s="41"/>
    </row>
    <row r="24" spans="1:9" ht="12.75">
      <c r="A24" s="42"/>
      <c r="B24" s="42"/>
      <c r="C24" s="42"/>
      <c r="D24" s="42"/>
      <c r="E24" s="42"/>
      <c r="F24" s="42"/>
      <c r="G24" s="42"/>
      <c r="H24" s="42"/>
      <c r="I24" s="41"/>
    </row>
    <row r="25" spans="1:9" ht="12.75">
      <c r="A25" s="42"/>
      <c r="B25" s="42"/>
      <c r="C25" s="42"/>
      <c r="D25" s="42"/>
      <c r="E25" s="42"/>
      <c r="F25" s="42"/>
      <c r="G25" s="42"/>
      <c r="H25" s="42"/>
      <c r="I25" s="41"/>
    </row>
    <row r="26" spans="1:9" ht="12.75">
      <c r="A26" s="42"/>
      <c r="B26" s="42"/>
      <c r="C26" s="42"/>
      <c r="D26" s="42"/>
      <c r="E26" s="42"/>
      <c r="F26" s="42"/>
      <c r="G26" s="42"/>
      <c r="H26" s="42"/>
      <c r="I26" s="41"/>
    </row>
    <row r="27" spans="1:9" ht="12.75">
      <c r="A27" s="42"/>
      <c r="B27" s="42"/>
      <c r="C27" s="42"/>
      <c r="D27" s="42"/>
      <c r="E27" s="42"/>
      <c r="F27" s="42"/>
      <c r="G27" s="42"/>
      <c r="H27" s="42"/>
      <c r="I27" s="41"/>
    </row>
    <row r="28" spans="1:9" ht="12.75">
      <c r="A28" s="42"/>
      <c r="B28" s="42"/>
      <c r="C28" s="42"/>
      <c r="D28" s="42"/>
      <c r="E28" s="42"/>
      <c r="F28" s="42"/>
      <c r="G28" s="42"/>
      <c r="H28" s="42"/>
      <c r="I28" s="41"/>
    </row>
    <row r="29" spans="1:9" ht="12.75">
      <c r="A29" s="42"/>
      <c r="B29" s="42"/>
      <c r="C29" s="42"/>
      <c r="D29" s="42"/>
      <c r="E29" s="42"/>
      <c r="F29" s="42"/>
      <c r="G29" s="42"/>
      <c r="H29" s="42"/>
      <c r="I29" s="41"/>
    </row>
    <row r="30" spans="1:8" ht="12.75">
      <c r="A30" s="19"/>
      <c r="B30" s="19"/>
      <c r="C30" s="19"/>
      <c r="D30" s="19"/>
      <c r="E30" s="19"/>
      <c r="F30" s="19"/>
      <c r="G30" s="19"/>
      <c r="H30" s="19"/>
    </row>
  </sheetData>
  <sheetProtection/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4"/>
  <sheetViews>
    <sheetView zoomScalePageLayoutView="0" workbookViewId="0" topLeftCell="A1">
      <selection activeCell="G39" sqref="G39"/>
    </sheetView>
  </sheetViews>
  <sheetFormatPr defaultColWidth="11.421875" defaultRowHeight="12.75"/>
  <cols>
    <col min="1" max="1" width="38.140625" style="0" customWidth="1"/>
  </cols>
  <sheetData>
    <row r="1" ht="30.75" customHeight="1"/>
    <row r="2" ht="30.75" customHeight="1">
      <c r="A2" s="13" t="s">
        <v>47</v>
      </c>
    </row>
    <row r="3" ht="12.75">
      <c r="A3" s="78" t="s">
        <v>62</v>
      </c>
    </row>
    <row r="4" spans="1:7" ht="25.5">
      <c r="A4" s="18" t="s">
        <v>28</v>
      </c>
      <c r="B4" s="2">
        <v>1990</v>
      </c>
      <c r="C4" s="2">
        <v>2000</v>
      </c>
      <c r="D4" s="2">
        <v>2010</v>
      </c>
      <c r="E4" s="2">
        <v>2013</v>
      </c>
      <c r="F4" s="2">
        <v>2014</v>
      </c>
      <c r="G4" s="3" t="s">
        <v>3</v>
      </c>
    </row>
    <row r="5" spans="1:7" ht="12.75">
      <c r="A5" s="4" t="s">
        <v>1</v>
      </c>
      <c r="B5" s="14">
        <v>784.507006934831</v>
      </c>
      <c r="C5" s="5">
        <v>918.11445076211</v>
      </c>
      <c r="D5" s="5">
        <v>936.928984896922</v>
      </c>
      <c r="E5" s="5">
        <v>884.03978758384</v>
      </c>
      <c r="F5" s="5">
        <v>889.065480329457</v>
      </c>
      <c r="G5" s="6">
        <f aca="true" t="shared" si="0" ref="G5:G10">100*SUM(F5/B5-1)</f>
        <v>13.327920907061031</v>
      </c>
    </row>
    <row r="6" spans="1:7" ht="12.75">
      <c r="A6" s="23" t="s">
        <v>23</v>
      </c>
      <c r="B6" s="15">
        <v>14.4732604449553</v>
      </c>
      <c r="C6" s="8">
        <v>20.1009087408534</v>
      </c>
      <c r="D6" s="7">
        <v>17.9376321820135</v>
      </c>
      <c r="E6" s="8">
        <v>15.401334954898</v>
      </c>
      <c r="F6" s="7">
        <v>15.2729999757303</v>
      </c>
      <c r="G6" s="9">
        <f t="shared" si="0"/>
        <v>5.525634903182786</v>
      </c>
    </row>
    <row r="7" spans="1:7" ht="12.75">
      <c r="A7" s="23" t="s">
        <v>24</v>
      </c>
      <c r="B7" s="15">
        <v>724.756327924472</v>
      </c>
      <c r="C7" s="8">
        <v>859.906869002676</v>
      </c>
      <c r="D7" s="7">
        <v>884.052747764838</v>
      </c>
      <c r="E7" s="8">
        <v>838.466997234247</v>
      </c>
      <c r="F7" s="7">
        <v>845.313023008067</v>
      </c>
      <c r="G7" s="9">
        <f t="shared" si="0"/>
        <v>16.634100378100936</v>
      </c>
    </row>
    <row r="8" spans="1:7" ht="12.75">
      <c r="A8" s="23" t="s">
        <v>25</v>
      </c>
      <c r="B8" s="15">
        <v>13.7163268961905</v>
      </c>
      <c r="C8" s="8">
        <v>9.80351431463576</v>
      </c>
      <c r="D8" s="7">
        <v>7.42902372188232</v>
      </c>
      <c r="E8" s="8">
        <v>6.92570461672846</v>
      </c>
      <c r="F8" s="7">
        <v>6.80178712429435</v>
      </c>
      <c r="G8" s="9">
        <f t="shared" si="0"/>
        <v>-50.411016186968816</v>
      </c>
    </row>
    <row r="9" spans="1:7" ht="12.75">
      <c r="A9" s="23" t="s">
        <v>26</v>
      </c>
      <c r="B9" s="15">
        <v>24.6780795993485</v>
      </c>
      <c r="C9" s="7">
        <v>21.5837893104376</v>
      </c>
      <c r="D9" s="7">
        <v>20.5793604248757</v>
      </c>
      <c r="E9" s="7">
        <v>16.2449251941107</v>
      </c>
      <c r="F9" s="7">
        <v>15.6540946102961</v>
      </c>
      <c r="G9" s="9">
        <f t="shared" si="0"/>
        <v>-36.5668039635087</v>
      </c>
    </row>
    <row r="10" spans="1:7" ht="12.75">
      <c r="A10" s="64" t="s">
        <v>27</v>
      </c>
      <c r="B10" s="16">
        <v>6.88301206986556</v>
      </c>
      <c r="C10" s="10">
        <v>6.71936939350718</v>
      </c>
      <c r="D10" s="10">
        <v>6.93022080331259</v>
      </c>
      <c r="E10" s="10">
        <v>7.00082558385608</v>
      </c>
      <c r="F10" s="10">
        <v>6.02357561106899</v>
      </c>
      <c r="G10" s="12">
        <f t="shared" si="0"/>
        <v>-12.486342462760735</v>
      </c>
    </row>
    <row r="12" ht="12.75">
      <c r="A12" t="s">
        <v>43</v>
      </c>
    </row>
    <row r="14" ht="24" customHeight="1">
      <c r="A14" s="81" t="s">
        <v>48</v>
      </c>
    </row>
    <row r="15" ht="12.75">
      <c r="A15" s="78" t="s">
        <v>62</v>
      </c>
    </row>
    <row r="16" spans="1:7" ht="25.5">
      <c r="A16" s="18" t="s">
        <v>28</v>
      </c>
      <c r="B16" s="2">
        <v>1990</v>
      </c>
      <c r="C16" s="2">
        <v>2000</v>
      </c>
      <c r="D16" s="2">
        <v>2010</v>
      </c>
      <c r="E16" s="2">
        <v>2013</v>
      </c>
      <c r="F16" s="2">
        <v>2014</v>
      </c>
      <c r="G16" s="3" t="s">
        <v>3</v>
      </c>
    </row>
    <row r="17" spans="1:7" ht="12.75">
      <c r="A17" s="4" t="s">
        <v>1</v>
      </c>
      <c r="B17" s="65">
        <v>120.697500168338</v>
      </c>
      <c r="C17" s="66">
        <v>139.336992295319</v>
      </c>
      <c r="D17" s="67">
        <v>134.030880299059</v>
      </c>
      <c r="E17" s="68">
        <v>131.43412799846</v>
      </c>
      <c r="F17" s="68">
        <v>130.973040057789</v>
      </c>
      <c r="G17" s="6">
        <f aca="true" t="shared" si="1" ref="G17:G22">100*SUM(F17/B17-1)</f>
        <v>8.513465378420948</v>
      </c>
    </row>
    <row r="18" spans="1:7" ht="12.75">
      <c r="A18" s="23" t="s">
        <v>23</v>
      </c>
      <c r="B18" s="69">
        <v>4.28726942343417</v>
      </c>
      <c r="C18" s="70">
        <v>6.12201122375147</v>
      </c>
      <c r="D18" s="70">
        <v>4.63239238814177</v>
      </c>
      <c r="E18" s="71">
        <v>4.76398224183436</v>
      </c>
      <c r="F18" s="33">
        <v>4.56427397782864</v>
      </c>
      <c r="G18" s="9">
        <f t="shared" si="1"/>
        <v>6.461095094242664</v>
      </c>
    </row>
    <row r="19" spans="1:7" ht="12.75">
      <c r="A19" s="23" t="s">
        <v>24</v>
      </c>
      <c r="B19" s="69">
        <v>114.113956127416</v>
      </c>
      <c r="C19" s="70">
        <v>130.783625205055</v>
      </c>
      <c r="D19" s="70">
        <v>127.086530116284</v>
      </c>
      <c r="E19" s="71">
        <v>124.404361084518</v>
      </c>
      <c r="F19" s="33">
        <v>124.183877720214</v>
      </c>
      <c r="G19" s="9">
        <f t="shared" si="1"/>
        <v>8.824443507640932</v>
      </c>
    </row>
    <row r="20" spans="1:7" ht="12.75">
      <c r="A20" s="23" t="s">
        <v>25</v>
      </c>
      <c r="B20" s="33">
        <v>1.08417538051443</v>
      </c>
      <c r="C20" s="70">
        <v>0.768631799618437</v>
      </c>
      <c r="D20" s="70">
        <v>0.4848349710731</v>
      </c>
      <c r="E20" s="71">
        <v>0.46797840131202</v>
      </c>
      <c r="F20" s="33">
        <v>0.464999518621545</v>
      </c>
      <c r="G20" s="9">
        <f t="shared" si="1"/>
        <v>-57.11030457075059</v>
      </c>
    </row>
    <row r="21" spans="1:7" ht="12.75">
      <c r="A21" s="23" t="s">
        <v>26</v>
      </c>
      <c r="B21" s="33">
        <v>0.996548273468724</v>
      </c>
      <c r="C21" s="70">
        <v>1.16798133069761</v>
      </c>
      <c r="D21" s="70">
        <v>1.2754382262156</v>
      </c>
      <c r="E21" s="69">
        <v>1.29769843395828</v>
      </c>
      <c r="F21" s="33">
        <v>1.29346764249621</v>
      </c>
      <c r="G21" s="9">
        <f t="shared" si="1"/>
        <v>29.794780336529737</v>
      </c>
    </row>
    <row r="22" spans="1:7" ht="12.75">
      <c r="A22" s="64" t="s">
        <v>27</v>
      </c>
      <c r="B22" s="34">
        <v>0.21555096350478</v>
      </c>
      <c r="C22" s="72">
        <v>0.494742736197032</v>
      </c>
      <c r="D22" s="73">
        <v>0.551684597344846</v>
      </c>
      <c r="E22" s="34">
        <v>0.500107836837081</v>
      </c>
      <c r="F22" s="34">
        <v>0.466421198628647</v>
      </c>
      <c r="G22" s="12">
        <f t="shared" si="1"/>
        <v>116.38557816899007</v>
      </c>
    </row>
    <row r="24" ht="12.75">
      <c r="A24" t="s">
        <v>44</v>
      </c>
    </row>
  </sheetData>
  <sheetProtection/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4"/>
  <sheetViews>
    <sheetView zoomScalePageLayoutView="0" workbookViewId="0" topLeftCell="A1">
      <selection activeCell="K15" sqref="K15"/>
    </sheetView>
  </sheetViews>
  <sheetFormatPr defaultColWidth="11.421875" defaultRowHeight="12.75"/>
  <cols>
    <col min="1" max="1" width="30.7109375" style="0" customWidth="1"/>
  </cols>
  <sheetData>
    <row r="1" ht="30.75" customHeight="1"/>
    <row r="2" spans="1:5" ht="31.5" customHeight="1">
      <c r="A2" s="95" t="s">
        <v>49</v>
      </c>
      <c r="B2" s="96"/>
      <c r="C2" s="96"/>
      <c r="D2" s="96"/>
      <c r="E2" s="96"/>
    </row>
    <row r="3" ht="12.75">
      <c r="A3" t="s">
        <v>62</v>
      </c>
    </row>
    <row r="4" spans="1:7" ht="25.5">
      <c r="A4" s="18" t="s">
        <v>0</v>
      </c>
      <c r="B4" s="2">
        <v>1990</v>
      </c>
      <c r="C4" s="2">
        <v>2000</v>
      </c>
      <c r="D4" s="2">
        <v>2010</v>
      </c>
      <c r="E4" s="2">
        <v>2013</v>
      </c>
      <c r="F4" s="2">
        <v>2014</v>
      </c>
      <c r="G4" s="3" t="s">
        <v>3</v>
      </c>
    </row>
    <row r="5" spans="1:7" ht="12.75">
      <c r="A5" s="4" t="s">
        <v>1</v>
      </c>
      <c r="B5" s="14">
        <v>1360.5528587699569</v>
      </c>
      <c r="C5" s="5">
        <v>1086.763280720428</v>
      </c>
      <c r="D5" s="5">
        <v>818.2233003540957</v>
      </c>
      <c r="E5" s="5">
        <v>750.1522476322027</v>
      </c>
      <c r="F5" s="5">
        <v>742.5732655576788</v>
      </c>
      <c r="G5" s="6">
        <f aca="true" t="shared" si="0" ref="G5:G10">100*SUM(F5/B5-1)</f>
        <v>-45.42121162208858</v>
      </c>
    </row>
    <row r="6" spans="1:7" ht="12.75">
      <c r="A6" s="17" t="s">
        <v>2</v>
      </c>
      <c r="B6" s="15">
        <v>324.0663887968903</v>
      </c>
      <c r="C6" s="8">
        <v>257.1182515590995</v>
      </c>
      <c r="D6" s="7">
        <v>198.36952389140652</v>
      </c>
      <c r="E6" s="8">
        <v>183.0344290458316</v>
      </c>
      <c r="F6" s="7">
        <v>185.31428309789914</v>
      </c>
      <c r="G6" s="9">
        <f t="shared" si="0"/>
        <v>-42.81595083467743</v>
      </c>
    </row>
    <row r="7" spans="1:7" ht="12.75">
      <c r="A7" s="17" t="s">
        <v>4</v>
      </c>
      <c r="B7" s="15">
        <v>278.59680856823</v>
      </c>
      <c r="C7" s="8">
        <v>264.73809962954704</v>
      </c>
      <c r="D7" s="7">
        <v>214.4865966166712</v>
      </c>
      <c r="E7" s="8">
        <v>188.5100927467983</v>
      </c>
      <c r="F7" s="7">
        <v>193.36045135636692</v>
      </c>
      <c r="G7" s="9">
        <f t="shared" si="0"/>
        <v>-30.59487926294324</v>
      </c>
    </row>
    <row r="8" spans="1:7" ht="12.75">
      <c r="A8" s="17" t="s">
        <v>5</v>
      </c>
      <c r="B8" s="8">
        <v>324.542499930841</v>
      </c>
      <c r="C8" s="8">
        <v>240.66023381222118</v>
      </c>
      <c r="D8" s="7">
        <v>150.29244378764952</v>
      </c>
      <c r="E8" s="8">
        <v>137.1132920102878</v>
      </c>
      <c r="F8" s="7">
        <v>131.641487857752</v>
      </c>
      <c r="G8" s="9">
        <f t="shared" si="0"/>
        <v>-59.437827746503345</v>
      </c>
    </row>
    <row r="9" spans="1:7" ht="12.75">
      <c r="A9" s="20" t="s">
        <v>6</v>
      </c>
      <c r="B9" s="7">
        <v>52.6728293114931</v>
      </c>
      <c r="C9" s="7">
        <v>55.5332387922743</v>
      </c>
      <c r="D9" s="7">
        <v>40.946538277816</v>
      </c>
      <c r="E9" s="7">
        <v>38.8044634854616</v>
      </c>
      <c r="F9" s="7">
        <v>37.3722881084285</v>
      </c>
      <c r="G9" s="9">
        <f t="shared" si="0"/>
        <v>-29.048261509897777</v>
      </c>
    </row>
    <row r="10" spans="1:7" ht="12.75">
      <c r="A10" s="21" t="s">
        <v>7</v>
      </c>
      <c r="B10" s="10">
        <v>380.6743321625023</v>
      </c>
      <c r="C10" s="10">
        <v>268.7134569272858</v>
      </c>
      <c r="D10" s="10">
        <v>214.1281977805525</v>
      </c>
      <c r="E10" s="10">
        <v>202.6899703438235</v>
      </c>
      <c r="F10" s="10">
        <v>194.88475513723236</v>
      </c>
      <c r="G10" s="12">
        <f t="shared" si="0"/>
        <v>-48.80538595020377</v>
      </c>
    </row>
    <row r="12" ht="12.75">
      <c r="A12" t="s">
        <v>43</v>
      </c>
    </row>
    <row r="14" spans="1:5" ht="29.25" customHeight="1">
      <c r="A14" s="93" t="s">
        <v>50</v>
      </c>
      <c r="B14" s="96"/>
      <c r="C14" s="96"/>
      <c r="D14" s="96"/>
      <c r="E14" s="96"/>
    </row>
    <row r="15" ht="12.75">
      <c r="A15" s="78" t="s">
        <v>62</v>
      </c>
    </row>
    <row r="16" spans="1:7" ht="25.5">
      <c r="A16" s="1" t="s">
        <v>0</v>
      </c>
      <c r="B16" s="2">
        <v>1990</v>
      </c>
      <c r="C16" s="2">
        <v>2000</v>
      </c>
      <c r="D16" s="2">
        <v>2010</v>
      </c>
      <c r="E16" s="2">
        <v>2013</v>
      </c>
      <c r="F16" s="2">
        <v>2014</v>
      </c>
      <c r="G16" s="3" t="s">
        <v>3</v>
      </c>
    </row>
    <row r="17" spans="1:7" ht="12.75">
      <c r="A17" s="4" t="s">
        <v>1</v>
      </c>
      <c r="B17" s="14">
        <v>146.2391926184678</v>
      </c>
      <c r="C17" s="5">
        <v>125.07659170921964</v>
      </c>
      <c r="D17" s="5">
        <v>91.74130645458584</v>
      </c>
      <c r="E17" s="5">
        <v>82.1332627930684</v>
      </c>
      <c r="F17" s="5">
        <v>79.6915493121508</v>
      </c>
      <c r="G17" s="6">
        <f aca="true" t="shared" si="1" ref="G17:G22">100*SUM(F17/B17-1)</f>
        <v>-45.50602483148081</v>
      </c>
    </row>
    <row r="18" spans="1:7" ht="12.75">
      <c r="A18" s="17" t="s">
        <v>2</v>
      </c>
      <c r="B18" s="15">
        <v>33.51786194734837</v>
      </c>
      <c r="C18" s="8">
        <v>29.733127711714943</v>
      </c>
      <c r="D18" s="7">
        <v>20.072913214037264</v>
      </c>
      <c r="E18" s="8">
        <v>18.49904840686602</v>
      </c>
      <c r="F18" s="7">
        <v>19.50024781342933</v>
      </c>
      <c r="G18" s="9">
        <f t="shared" si="1"/>
        <v>-41.82132546502713</v>
      </c>
    </row>
    <row r="19" spans="1:7" ht="12.75">
      <c r="A19" s="17" t="s">
        <v>4</v>
      </c>
      <c r="B19" s="15">
        <v>31.5229455411367</v>
      </c>
      <c r="C19" s="8">
        <v>26.6063391668419</v>
      </c>
      <c r="D19" s="7">
        <v>23.3433866933159</v>
      </c>
      <c r="E19" s="8">
        <v>21.548421084169902</v>
      </c>
      <c r="F19" s="7">
        <v>19.89244631132246</v>
      </c>
      <c r="G19" s="9">
        <f t="shared" si="1"/>
        <v>-36.8953441062058</v>
      </c>
    </row>
    <row r="20" spans="1:7" ht="12.75">
      <c r="A20" s="17" t="s">
        <v>5</v>
      </c>
      <c r="B20" s="8">
        <v>52.9670726615428</v>
      </c>
      <c r="C20" s="8">
        <v>38.3971337075997</v>
      </c>
      <c r="D20" s="7">
        <v>25.4515526690017</v>
      </c>
      <c r="E20" s="8">
        <v>21.15704387592087</v>
      </c>
      <c r="F20" s="7">
        <v>21.155391801680718</v>
      </c>
      <c r="G20" s="9">
        <f t="shared" si="1"/>
        <v>-60.05935246438345</v>
      </c>
    </row>
    <row r="21" spans="1:7" ht="12.75">
      <c r="A21" s="20" t="s">
        <v>6</v>
      </c>
      <c r="B21" s="7">
        <v>9.05208611631242</v>
      </c>
      <c r="C21" s="7">
        <v>10.4038650986314</v>
      </c>
      <c r="D21" s="7">
        <v>9.49453483205037</v>
      </c>
      <c r="E21" s="7">
        <v>8.23920742365389</v>
      </c>
      <c r="F21" s="7">
        <v>7.04865451074267</v>
      </c>
      <c r="G21" s="9">
        <f t="shared" si="1"/>
        <v>-22.13226409721668</v>
      </c>
    </row>
    <row r="22" spans="1:7" ht="12.75">
      <c r="A22" s="21" t="s">
        <v>7</v>
      </c>
      <c r="B22" s="10">
        <v>19.17922635212749</v>
      </c>
      <c r="C22" s="10">
        <v>19.936126024431697</v>
      </c>
      <c r="D22" s="10">
        <v>13.37891904618062</v>
      </c>
      <c r="E22" s="10">
        <v>12.689542002457712</v>
      </c>
      <c r="F22" s="10">
        <v>12.094808874975625</v>
      </c>
      <c r="G22" s="12">
        <f t="shared" si="1"/>
        <v>-36.93797313344713</v>
      </c>
    </row>
    <row r="24" ht="12.75">
      <c r="A24" t="s">
        <v>44</v>
      </c>
    </row>
  </sheetData>
  <sheetProtection/>
  <mergeCells count="2">
    <mergeCell ref="A2:E2"/>
    <mergeCell ref="A14:E14"/>
  </mergeCells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24" sqref="A24"/>
    </sheetView>
  </sheetViews>
  <sheetFormatPr defaultColWidth="11.421875" defaultRowHeight="12.75"/>
  <cols>
    <col min="1" max="1" width="30.28125" style="0" customWidth="1"/>
  </cols>
  <sheetData>
    <row r="1" ht="12.75">
      <c r="A1" s="78"/>
    </row>
    <row r="3" ht="15.75">
      <c r="A3" s="13" t="s">
        <v>51</v>
      </c>
    </row>
    <row r="4" ht="12.75">
      <c r="A4" s="78" t="s">
        <v>62</v>
      </c>
    </row>
    <row r="5" spans="1:7" ht="25.5">
      <c r="A5" s="18" t="s">
        <v>63</v>
      </c>
      <c r="B5" s="2">
        <v>1990</v>
      </c>
      <c r="C5" s="2">
        <v>2000</v>
      </c>
      <c r="D5" s="2">
        <v>2010</v>
      </c>
      <c r="E5" s="2">
        <v>2013</v>
      </c>
      <c r="F5" s="2">
        <v>2014</v>
      </c>
      <c r="G5" s="3" t="s">
        <v>3</v>
      </c>
    </row>
    <row r="6" spans="1:7" ht="12.75">
      <c r="A6" s="4" t="s">
        <v>1</v>
      </c>
      <c r="B6" s="5">
        <f>B7+B8</f>
        <v>726.2250408307129</v>
      </c>
      <c r="C6" s="14">
        <f>C7+C8</f>
        <v>665.780174901238</v>
      </c>
      <c r="D6" s="14">
        <f>D7+D8</f>
        <v>686.640880806521</v>
      </c>
      <c r="E6" s="14">
        <f>E7+E8</f>
        <v>613.898604042852</v>
      </c>
      <c r="F6" s="14">
        <f>F7+F8</f>
        <v>524.029166215335</v>
      </c>
      <c r="G6" s="6">
        <f>100*SUM(F6/B6-1)</f>
        <v>-27.842041137013197</v>
      </c>
    </row>
    <row r="7" spans="1:7" ht="12.75">
      <c r="A7" s="82" t="s">
        <v>53</v>
      </c>
      <c r="B7" s="88">
        <v>203.059089240444</v>
      </c>
      <c r="C7" s="26">
        <v>177.762538009017</v>
      </c>
      <c r="D7" s="29">
        <v>189.056167839836</v>
      </c>
      <c r="E7" s="30">
        <v>168.703451950865</v>
      </c>
      <c r="F7" s="31">
        <v>146.086029457487</v>
      </c>
      <c r="G7" s="9">
        <f>100*SUM(F7/B7-1)</f>
        <v>-28.057379748953124</v>
      </c>
    </row>
    <row r="8" spans="1:7" ht="12.75">
      <c r="A8" s="83" t="s">
        <v>52</v>
      </c>
      <c r="B8" s="89">
        <v>523.165951590269</v>
      </c>
      <c r="C8" s="84">
        <v>488.017636892221</v>
      </c>
      <c r="D8" s="28">
        <v>497.584712966685</v>
      </c>
      <c r="E8" s="85">
        <v>445.195152091987</v>
      </c>
      <c r="F8" s="32">
        <v>377.943136757848</v>
      </c>
      <c r="G8" s="12">
        <f>100*SUM(F8/B8-1)</f>
        <v>-27.758460654977025</v>
      </c>
    </row>
    <row r="10" ht="12.75">
      <c r="A10" t="s">
        <v>43</v>
      </c>
    </row>
    <row r="12" spans="1:5" ht="15.75">
      <c r="A12" s="93" t="s">
        <v>61</v>
      </c>
      <c r="B12" s="97"/>
      <c r="C12" s="97"/>
      <c r="D12" s="97"/>
      <c r="E12" s="97"/>
    </row>
    <row r="13" ht="12.75">
      <c r="A13" t="s">
        <v>62</v>
      </c>
    </row>
    <row r="14" spans="1:7" ht="25.5">
      <c r="A14" s="18" t="s">
        <v>63</v>
      </c>
      <c r="B14" s="2">
        <v>1990</v>
      </c>
      <c r="C14" s="2">
        <v>2000</v>
      </c>
      <c r="D14" s="2">
        <v>2010</v>
      </c>
      <c r="E14" s="2">
        <v>2013</v>
      </c>
      <c r="F14" s="2">
        <v>2014</v>
      </c>
      <c r="G14" s="3" t="s">
        <v>3</v>
      </c>
    </row>
    <row r="15" spans="1:7" ht="12.75">
      <c r="A15" s="4" t="s">
        <v>1</v>
      </c>
      <c r="B15" s="35">
        <f>B16+B17</f>
        <v>88.6568379822646</v>
      </c>
      <c r="C15" s="35">
        <f>C16+C17</f>
        <v>91.6856991835241</v>
      </c>
      <c r="D15" s="35">
        <f>D16+D17</f>
        <v>92.64583796192551</v>
      </c>
      <c r="E15" s="35">
        <f>E16+E17</f>
        <v>86.7126975558291</v>
      </c>
      <c r="F15" s="35">
        <f>F16+F17</f>
        <v>72.6636043568127</v>
      </c>
      <c r="G15" s="90">
        <f>(100*(F15/B15-1))</f>
        <v>-18.03948120578277</v>
      </c>
    </row>
    <row r="16" spans="1:7" ht="12.75">
      <c r="A16" s="23" t="s">
        <v>52</v>
      </c>
      <c r="B16" s="37">
        <v>28.5839260871478</v>
      </c>
      <c r="C16" s="38">
        <v>30.2503682155084</v>
      </c>
      <c r="D16" s="39">
        <v>29.0920975101006</v>
      </c>
      <c r="E16" s="38">
        <v>27.3803731099003</v>
      </c>
      <c r="F16" s="39">
        <v>24.090370465178</v>
      </c>
      <c r="G16" s="91">
        <f>(100*(F16/B16-1))</f>
        <v>-15.72056829516585</v>
      </c>
    </row>
    <row r="17" spans="1:7" ht="12.75">
      <c r="A17" s="64" t="s">
        <v>53</v>
      </c>
      <c r="B17" s="86">
        <v>60.0729118951168</v>
      </c>
      <c r="C17" s="87">
        <v>61.4353309680157</v>
      </c>
      <c r="D17" s="40">
        <v>63.5537404518249</v>
      </c>
      <c r="E17" s="87">
        <v>59.3323244459288</v>
      </c>
      <c r="F17" s="40">
        <v>48.5732338916347</v>
      </c>
      <c r="G17" s="92">
        <f>(100*(F17/B17-1))</f>
        <v>-19.142867626526506</v>
      </c>
    </row>
    <row r="19" ht="12.75">
      <c r="A19" t="s">
        <v>44</v>
      </c>
    </row>
  </sheetData>
  <sheetProtection/>
  <mergeCells count="1">
    <mergeCell ref="A12:E1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24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" width="48.00390625" style="0" customWidth="1"/>
  </cols>
  <sheetData>
    <row r="1" ht="30.75" customHeight="1"/>
    <row r="2" ht="30.75" customHeight="1">
      <c r="A2" s="13" t="s">
        <v>54</v>
      </c>
    </row>
    <row r="3" ht="12.75">
      <c r="A3" t="s">
        <v>62</v>
      </c>
    </row>
    <row r="4" spans="1:7" ht="25.5">
      <c r="A4" s="18" t="s">
        <v>34</v>
      </c>
      <c r="B4" s="2">
        <v>1990</v>
      </c>
      <c r="C4" s="2">
        <v>2000</v>
      </c>
      <c r="D4" s="2">
        <v>2010</v>
      </c>
      <c r="E4" s="2">
        <v>2013</v>
      </c>
      <c r="F4" s="2">
        <v>2014</v>
      </c>
      <c r="G4" s="3" t="s">
        <v>3</v>
      </c>
    </row>
    <row r="5" spans="1:7" ht="12.75">
      <c r="A5" s="4" t="s">
        <v>1</v>
      </c>
      <c r="B5" s="14">
        <v>643.1954968956611</v>
      </c>
      <c r="C5" s="14">
        <v>552.9326693666229</v>
      </c>
      <c r="D5" s="14">
        <v>511.3714374419452</v>
      </c>
      <c r="E5" s="14">
        <v>509.9614557268452</v>
      </c>
      <c r="F5" s="14">
        <v>513.8365373474578</v>
      </c>
      <c r="G5" s="6">
        <f aca="true" t="shared" si="0" ref="G5:G10">100*SUM(F5/B5-1)</f>
        <v>-20.111919342182183</v>
      </c>
    </row>
    <row r="6" spans="1:7" ht="12.75">
      <c r="A6" s="23" t="s">
        <v>30</v>
      </c>
      <c r="B6" s="15">
        <v>244.30239965907</v>
      </c>
      <c r="C6" s="8">
        <v>202.337493002934</v>
      </c>
      <c r="D6" s="7">
        <v>186.070890268683</v>
      </c>
      <c r="E6" s="8">
        <v>184.879223485392</v>
      </c>
      <c r="F6" s="7">
        <v>186.835667498512</v>
      </c>
      <c r="G6" s="9">
        <f t="shared" si="0"/>
        <v>-23.5227866123109</v>
      </c>
    </row>
    <row r="7" spans="1:7" ht="12.75">
      <c r="A7" s="23" t="s">
        <v>31</v>
      </c>
      <c r="B7" s="15">
        <v>87.1506115538121</v>
      </c>
      <c r="C7" s="8">
        <v>73.1965203624385</v>
      </c>
      <c r="D7" s="7">
        <v>68.5063899215204</v>
      </c>
      <c r="E7" s="8">
        <v>65.7556563190067</v>
      </c>
      <c r="F7" s="7">
        <v>67.1340865753098</v>
      </c>
      <c r="G7" s="9">
        <f t="shared" si="0"/>
        <v>-22.967738976958163</v>
      </c>
    </row>
    <row r="8" spans="1:7" ht="12.75">
      <c r="A8" s="23" t="s">
        <v>32</v>
      </c>
      <c r="B8" s="15">
        <v>197.643400211273</v>
      </c>
      <c r="C8" s="8">
        <v>173.129112254435</v>
      </c>
      <c r="D8" s="7">
        <v>158.015674884298</v>
      </c>
      <c r="E8" s="8">
        <v>161.576753050776</v>
      </c>
      <c r="F8" s="7">
        <v>164.902290255308</v>
      </c>
      <c r="G8" s="9">
        <f t="shared" si="0"/>
        <v>-16.56574918310757</v>
      </c>
    </row>
    <row r="9" spans="1:7" ht="12.75">
      <c r="A9" s="23" t="s">
        <v>29</v>
      </c>
      <c r="B9" s="15">
        <v>95.4335832949981</v>
      </c>
      <c r="C9" s="7">
        <v>88.9926838614729</v>
      </c>
      <c r="D9" s="7">
        <v>84.4323694553722</v>
      </c>
      <c r="E9" s="7">
        <v>81.8927600408472</v>
      </c>
      <c r="F9" s="7">
        <v>78.8988417084488</v>
      </c>
      <c r="G9" s="9">
        <f t="shared" si="0"/>
        <v>-17.325915066437545</v>
      </c>
    </row>
    <row r="10" spans="1:7" ht="12.75">
      <c r="A10" s="64" t="s">
        <v>33</v>
      </c>
      <c r="B10" s="16">
        <v>18.665502176507857</v>
      </c>
      <c r="C10" s="10">
        <v>15.276859885342532</v>
      </c>
      <c r="D10" s="10">
        <v>14.34611291207159</v>
      </c>
      <c r="E10" s="10">
        <v>15.85706283082331</v>
      </c>
      <c r="F10" s="10">
        <v>16.0656513098792</v>
      </c>
      <c r="G10" s="12">
        <f t="shared" si="0"/>
        <v>-13.928641415824284</v>
      </c>
    </row>
    <row r="12" ht="12.75">
      <c r="A12" t="s">
        <v>43</v>
      </c>
    </row>
    <row r="14" ht="15.75">
      <c r="A14" s="80" t="s">
        <v>55</v>
      </c>
    </row>
    <row r="15" ht="12.75">
      <c r="A15" t="s">
        <v>62</v>
      </c>
    </row>
    <row r="16" spans="1:7" ht="25.5">
      <c r="A16" s="18" t="s">
        <v>34</v>
      </c>
      <c r="B16" s="2">
        <v>1990</v>
      </c>
      <c r="C16" s="2">
        <v>2000</v>
      </c>
      <c r="D16" s="2">
        <v>2010</v>
      </c>
      <c r="E16" s="2">
        <v>2013</v>
      </c>
      <c r="F16" s="2">
        <v>2014</v>
      </c>
      <c r="G16" s="3" t="s">
        <v>3</v>
      </c>
    </row>
    <row r="17" spans="1:7" ht="12.75">
      <c r="A17" s="4" t="s">
        <v>1</v>
      </c>
      <c r="B17" s="65">
        <v>94.89498232005809</v>
      </c>
      <c r="C17" s="65">
        <v>96.2295477264099</v>
      </c>
      <c r="D17" s="65">
        <v>90.01487065810139</v>
      </c>
      <c r="E17" s="65">
        <v>88.8488801153449</v>
      </c>
      <c r="F17" s="65">
        <v>91.55304204834351</v>
      </c>
      <c r="G17" s="6">
        <f aca="true" t="shared" si="1" ref="G17:G22">100*SUM(F17/B17-1)</f>
        <v>-3.521724953215133</v>
      </c>
    </row>
    <row r="18" spans="1:7" ht="12.75">
      <c r="A18" s="23" t="s">
        <v>30</v>
      </c>
      <c r="B18" s="69">
        <v>36.5691323917495</v>
      </c>
      <c r="C18" s="70">
        <v>36.170355274592</v>
      </c>
      <c r="D18" s="70">
        <v>34.010633131383</v>
      </c>
      <c r="E18" s="71">
        <v>33.2316817268355</v>
      </c>
      <c r="F18" s="33">
        <v>33.7376929422558</v>
      </c>
      <c r="G18" s="9">
        <f t="shared" si="1"/>
        <v>-7.742703379346549</v>
      </c>
    </row>
    <row r="19" spans="1:7" ht="12.75">
      <c r="A19" s="23" t="s">
        <v>31</v>
      </c>
      <c r="B19" s="69">
        <v>7.89831091223091</v>
      </c>
      <c r="C19" s="70">
        <v>8.38553045342362</v>
      </c>
      <c r="D19" s="70">
        <v>7.75689536419546</v>
      </c>
      <c r="E19" s="71">
        <v>7.13521829310191</v>
      </c>
      <c r="F19" s="33">
        <v>8.32082157403063</v>
      </c>
      <c r="G19" s="9">
        <f t="shared" si="1"/>
        <v>5.349379968639134</v>
      </c>
    </row>
    <row r="20" spans="1:7" ht="12.75">
      <c r="A20" s="23" t="s">
        <v>32</v>
      </c>
      <c r="B20" s="33">
        <v>36.7136217812378</v>
      </c>
      <c r="C20" s="70">
        <v>37.151684238538</v>
      </c>
      <c r="D20" s="70">
        <v>33.9188890802262</v>
      </c>
      <c r="E20" s="71">
        <v>33.4083917507911</v>
      </c>
      <c r="F20" s="33">
        <v>34.6635673341568</v>
      </c>
      <c r="G20" s="9">
        <f t="shared" si="1"/>
        <v>-5.583906865131616</v>
      </c>
    </row>
    <row r="21" spans="1:7" ht="12.75">
      <c r="A21" s="23" t="s">
        <v>29</v>
      </c>
      <c r="B21" s="33">
        <v>11.7429044677741</v>
      </c>
      <c r="C21" s="70">
        <v>12.4937326442767</v>
      </c>
      <c r="D21" s="70">
        <v>12.2933577652003</v>
      </c>
      <c r="E21" s="69">
        <v>12.9775811435014</v>
      </c>
      <c r="F21" s="33">
        <v>12.6836206502009</v>
      </c>
      <c r="G21" s="9">
        <f t="shared" si="1"/>
        <v>8.010932772282997</v>
      </c>
    </row>
    <row r="22" spans="1:7" ht="12.75">
      <c r="A22" s="64" t="s">
        <v>33</v>
      </c>
      <c r="B22" s="34">
        <v>1.9710127670657869</v>
      </c>
      <c r="C22" s="72">
        <v>2.0282451155795798</v>
      </c>
      <c r="D22" s="73">
        <v>2.0350953170964416</v>
      </c>
      <c r="E22" s="34">
        <v>2.0960072011150004</v>
      </c>
      <c r="F22" s="34">
        <v>2.1473395476993744</v>
      </c>
      <c r="G22" s="12">
        <f t="shared" si="1"/>
        <v>8.945998908778364</v>
      </c>
    </row>
    <row r="24" ht="12.75">
      <c r="A24" t="s">
        <v>44</v>
      </c>
    </row>
  </sheetData>
  <sheetProtection/>
  <printOptions/>
  <pageMargins left="0.75" right="0.75" top="1" bottom="1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20"/>
  <sheetViews>
    <sheetView zoomScalePageLayoutView="0" workbookViewId="0" topLeftCell="A1">
      <selection activeCell="K14" sqref="K14"/>
    </sheetView>
  </sheetViews>
  <sheetFormatPr defaultColWidth="11.421875" defaultRowHeight="12.75"/>
  <cols>
    <col min="1" max="1" width="48.00390625" style="0" customWidth="1"/>
  </cols>
  <sheetData>
    <row r="1" ht="30.75" customHeight="1"/>
    <row r="2" ht="30.75" customHeight="1">
      <c r="A2" s="13" t="s">
        <v>56</v>
      </c>
    </row>
    <row r="3" ht="12.75">
      <c r="A3" t="s">
        <v>62</v>
      </c>
    </row>
    <row r="4" spans="1:7" ht="25.5">
      <c r="A4" s="18" t="s">
        <v>38</v>
      </c>
      <c r="B4" s="2">
        <v>1990</v>
      </c>
      <c r="C4" s="2">
        <v>2000</v>
      </c>
      <c r="D4" s="2">
        <v>2010</v>
      </c>
      <c r="E4" s="2">
        <v>2013</v>
      </c>
      <c r="F4" s="2">
        <v>2014</v>
      </c>
      <c r="G4" s="3" t="s">
        <v>3</v>
      </c>
    </row>
    <row r="5" spans="1:7" ht="12.75">
      <c r="A5" s="4" t="s">
        <v>1</v>
      </c>
      <c r="B5" s="14">
        <v>-255.194074611059</v>
      </c>
      <c r="C5" s="14">
        <v>-314.116936865899</v>
      </c>
      <c r="D5" s="14">
        <v>-317.274893993326</v>
      </c>
      <c r="E5" s="14">
        <v>-316.262359591585</v>
      </c>
      <c r="F5" s="14">
        <v>-302.559766756742</v>
      </c>
      <c r="G5" s="6">
        <f>-100*(F5-B5)/B5</f>
        <v>-18.560655147606003</v>
      </c>
    </row>
    <row r="6" spans="1:7" ht="12.75">
      <c r="A6" s="74" t="s">
        <v>35</v>
      </c>
      <c r="B6" s="15">
        <v>-389.881342001213</v>
      </c>
      <c r="C6" s="8">
        <v>-424.348649479134</v>
      </c>
      <c r="D6" s="7">
        <v>-435.154528476805</v>
      </c>
      <c r="E6" s="8">
        <v>-449.094659967745</v>
      </c>
      <c r="F6" s="7">
        <v>-432.824742637029</v>
      </c>
      <c r="G6" s="9">
        <f>-100*(F6-B6)/B6</f>
        <v>-11.01447953764414</v>
      </c>
    </row>
    <row r="7" spans="1:7" ht="12.75">
      <c r="A7" s="74" t="s">
        <v>36</v>
      </c>
      <c r="B7" s="15">
        <v>82.0343787558382</v>
      </c>
      <c r="C7" s="8">
        <v>80.9667697829082</v>
      </c>
      <c r="D7" s="7">
        <v>70.6558836180236</v>
      </c>
      <c r="E7" s="8">
        <v>76.1984279319955</v>
      </c>
      <c r="F7" s="7">
        <v>75.2889493367264</v>
      </c>
      <c r="G7" s="9">
        <f>100*(F7-B7)/B7</f>
        <v>-8.222686051159672</v>
      </c>
    </row>
    <row r="8" spans="1:7" ht="12.75">
      <c r="A8" s="64" t="s">
        <v>37</v>
      </c>
      <c r="B8" s="16">
        <v>38.7755708274912</v>
      </c>
      <c r="C8" s="11">
        <v>43.1546456182637</v>
      </c>
      <c r="D8" s="10">
        <v>51.5897218616502</v>
      </c>
      <c r="E8" s="11">
        <v>52.0710453984755</v>
      </c>
      <c r="F8" s="10">
        <v>52.3968514647268</v>
      </c>
      <c r="G8" s="12">
        <f>100*(F8-B8)/B8</f>
        <v>35.12851093239961</v>
      </c>
    </row>
    <row r="10" ht="12.75">
      <c r="A10" t="s">
        <v>43</v>
      </c>
    </row>
    <row r="12" ht="15.75">
      <c r="A12" s="80" t="s">
        <v>57</v>
      </c>
    </row>
    <row r="13" ht="12.75">
      <c r="A13" t="s">
        <v>62</v>
      </c>
    </row>
    <row r="14" spans="1:7" ht="25.5">
      <c r="A14" s="18" t="s">
        <v>38</v>
      </c>
      <c r="B14" s="2">
        <v>1990</v>
      </c>
      <c r="C14" s="2">
        <v>2000</v>
      </c>
      <c r="D14" s="2">
        <v>2010</v>
      </c>
      <c r="E14" s="2">
        <v>2013</v>
      </c>
      <c r="F14" s="2">
        <v>2014</v>
      </c>
      <c r="G14" s="3" t="s">
        <v>3</v>
      </c>
    </row>
    <row r="15" spans="1:7" ht="12.75">
      <c r="A15" s="4" t="s">
        <v>1</v>
      </c>
      <c r="B15" s="65">
        <v>-30.5810218385049</v>
      </c>
      <c r="C15" s="65">
        <v>-32.7591965347513</v>
      </c>
      <c r="D15" s="65">
        <v>-38.7698044704086</v>
      </c>
      <c r="E15" s="65">
        <v>-53.5291615124328</v>
      </c>
      <c r="F15" s="65">
        <v>-50.645406643847</v>
      </c>
      <c r="G15" s="6">
        <f>-100*(F15/B15-1)</f>
        <v>-65.61057675345174</v>
      </c>
    </row>
    <row r="16" spans="1:7" ht="12.75">
      <c r="A16" s="74" t="s">
        <v>35</v>
      </c>
      <c r="B16" s="69">
        <v>-39.4450007869977</v>
      </c>
      <c r="C16" s="70">
        <v>-41.6973980587264</v>
      </c>
      <c r="D16" s="70">
        <v>-56.8466697161883</v>
      </c>
      <c r="E16" s="71">
        <v>-71.8408211746201</v>
      </c>
      <c r="F16" s="33">
        <v>-69.4849135191932</v>
      </c>
      <c r="G16" s="9">
        <f>-100*(F16/B16-1)</f>
        <v>-76.1564510910026</v>
      </c>
    </row>
    <row r="17" spans="1:7" ht="12.75">
      <c r="A17" s="74" t="s">
        <v>36</v>
      </c>
      <c r="B17" s="33">
        <v>-16.4570711601012</v>
      </c>
      <c r="C17" s="70">
        <v>-16.6295817242723</v>
      </c>
      <c r="D17" s="70">
        <v>-11.0267420259395</v>
      </c>
      <c r="E17" s="71">
        <v>-10.7492692345778</v>
      </c>
      <c r="F17" s="33">
        <v>-10.3172644211105</v>
      </c>
      <c r="G17" s="9">
        <f>-100*(F17/B17-1)</f>
        <v>37.30801598449761</v>
      </c>
    </row>
    <row r="18" spans="1:7" ht="12.75">
      <c r="A18" s="64" t="s">
        <v>37</v>
      </c>
      <c r="B18" s="34">
        <v>10.3182716978301</v>
      </c>
      <c r="C18" s="72">
        <v>10.7483948808514</v>
      </c>
      <c r="D18" s="72">
        <v>12.5787747555765</v>
      </c>
      <c r="E18" s="75">
        <v>11.8219215743413</v>
      </c>
      <c r="F18" s="34">
        <v>11.5790057814656</v>
      </c>
      <c r="G18" s="12">
        <f>100*(F18/B18-1)</f>
        <v>12.218461778832857</v>
      </c>
    </row>
    <row r="20" ht="12.75">
      <c r="A20" t="s">
        <v>44</v>
      </c>
    </row>
  </sheetData>
  <sheetProtection/>
  <printOptions/>
  <pageMargins left="0.75" right="0.75" top="1" bottom="1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20"/>
  <sheetViews>
    <sheetView zoomScalePageLayoutView="0" workbookViewId="0" topLeftCell="A1">
      <selection activeCell="G15" sqref="G15"/>
    </sheetView>
  </sheetViews>
  <sheetFormatPr defaultColWidth="11.421875" defaultRowHeight="12.75"/>
  <cols>
    <col min="1" max="1" width="48.00390625" style="0" customWidth="1"/>
  </cols>
  <sheetData>
    <row r="1" ht="30.75" customHeight="1"/>
    <row r="2" ht="30.75" customHeight="1">
      <c r="A2" s="13" t="s">
        <v>58</v>
      </c>
    </row>
    <row r="3" ht="12.75">
      <c r="A3" t="s">
        <v>62</v>
      </c>
    </row>
    <row r="4" spans="1:7" ht="25.5">
      <c r="A4" s="18" t="s">
        <v>42</v>
      </c>
      <c r="B4" s="2">
        <v>1990</v>
      </c>
      <c r="C4" s="2">
        <v>2000</v>
      </c>
      <c r="D4" s="2">
        <v>2010</v>
      </c>
      <c r="E4" s="2">
        <v>2013</v>
      </c>
      <c r="F4" s="2">
        <v>2014</v>
      </c>
      <c r="G4" s="3" t="s">
        <v>3</v>
      </c>
    </row>
    <row r="5" spans="1:7" ht="12.75">
      <c r="A5" s="4" t="s">
        <v>1</v>
      </c>
      <c r="B5" s="14">
        <v>243.235814008409</v>
      </c>
      <c r="C5" s="14">
        <v>237.088404621834</v>
      </c>
      <c r="D5" s="14">
        <v>169.196442713718</v>
      </c>
      <c r="E5" s="14">
        <v>150.743021748898</v>
      </c>
      <c r="F5" s="14">
        <v>145.701361367821</v>
      </c>
      <c r="G5" s="6">
        <f>100*(F5-B5)/B5</f>
        <v>-40.09872190828613</v>
      </c>
    </row>
    <row r="6" spans="1:7" ht="12.75">
      <c r="A6" s="74" t="s">
        <v>39</v>
      </c>
      <c r="B6" s="15">
        <v>194.157848349144</v>
      </c>
      <c r="C6" s="8">
        <v>195.818765946407</v>
      </c>
      <c r="D6" s="7">
        <v>131.455241531511</v>
      </c>
      <c r="E6" s="8">
        <v>113.039187499397</v>
      </c>
      <c r="F6" s="7">
        <v>107.632563759466</v>
      </c>
      <c r="G6" s="9">
        <f>100*(F6-B6)/B6</f>
        <v>-44.564402276483854</v>
      </c>
    </row>
    <row r="7" spans="1:7" ht="12.75">
      <c r="A7" s="76" t="s">
        <v>40</v>
      </c>
      <c r="B7" s="15">
        <v>42.4991442297917</v>
      </c>
      <c r="C7" s="8">
        <v>34.7817545762132</v>
      </c>
      <c r="D7" s="7">
        <v>28.1227911241531</v>
      </c>
      <c r="E7" s="8">
        <v>27.3634730409203</v>
      </c>
      <c r="F7" s="7">
        <v>27.3746823863062</v>
      </c>
      <c r="G7" s="9">
        <f>100*(F7-B7)/B7</f>
        <v>-35.58768562893397</v>
      </c>
    </row>
    <row r="8" spans="1:7" ht="12.75">
      <c r="A8" s="77" t="s">
        <v>41</v>
      </c>
      <c r="B8" s="16">
        <v>6.578821429473301</v>
      </c>
      <c r="C8" s="11">
        <v>6.487884099213787</v>
      </c>
      <c r="D8" s="10">
        <v>9.618410058053893</v>
      </c>
      <c r="E8" s="11">
        <v>10.340361208580699</v>
      </c>
      <c r="F8" s="10">
        <v>10.694115222048797</v>
      </c>
      <c r="G8" s="12">
        <f>100*(F8-B8)/B8</f>
        <v>62.553663094408776</v>
      </c>
    </row>
    <row r="10" ht="12.75">
      <c r="A10" t="s">
        <v>43</v>
      </c>
    </row>
    <row r="12" spans="1:4" ht="15.75">
      <c r="A12" s="93" t="s">
        <v>59</v>
      </c>
      <c r="B12" s="98"/>
      <c r="C12" s="98"/>
      <c r="D12" s="98"/>
    </row>
    <row r="13" ht="12.75">
      <c r="A13" t="s">
        <v>62</v>
      </c>
    </row>
    <row r="14" spans="1:7" ht="25.5">
      <c r="A14" s="18" t="s">
        <v>42</v>
      </c>
      <c r="B14" s="2">
        <v>1990</v>
      </c>
      <c r="C14" s="2">
        <v>2000</v>
      </c>
      <c r="D14" s="2">
        <v>2010</v>
      </c>
      <c r="E14" s="2">
        <v>2013</v>
      </c>
      <c r="F14" s="2">
        <v>2014</v>
      </c>
      <c r="G14" s="3" t="s">
        <v>3</v>
      </c>
    </row>
    <row r="15" spans="1:7" ht="12.75">
      <c r="A15" s="4" t="s">
        <v>1</v>
      </c>
      <c r="B15" s="65">
        <v>17.4109966048173</v>
      </c>
      <c r="C15" s="65">
        <v>22.7524827798398</v>
      </c>
      <c r="D15" s="65">
        <v>21.4583884613486</v>
      </c>
      <c r="E15" s="65">
        <v>19.7529037584091</v>
      </c>
      <c r="F15" s="65">
        <v>19.4858288962508</v>
      </c>
      <c r="G15" s="6">
        <f>100*(F15/B15-1)</f>
        <v>11.916792234968533</v>
      </c>
    </row>
    <row r="16" spans="1:7" ht="12.75">
      <c r="A16" s="74" t="s">
        <v>39</v>
      </c>
      <c r="B16" s="69">
        <v>12.7409868704778</v>
      </c>
      <c r="C16" s="70">
        <v>17.822455123492</v>
      </c>
      <c r="D16" s="70">
        <v>16.4683689327017</v>
      </c>
      <c r="E16" s="71">
        <v>14.8074345512866</v>
      </c>
      <c r="F16" s="33">
        <v>14.303904225374</v>
      </c>
      <c r="G16" s="9">
        <f>100*(F16/B16-1)</f>
        <v>12.26684691527029</v>
      </c>
    </row>
    <row r="17" spans="1:7" ht="12.75">
      <c r="A17" s="76" t="s">
        <v>40</v>
      </c>
      <c r="B17" s="33">
        <v>2.26474442925593</v>
      </c>
      <c r="C17" s="70">
        <v>2.85697397546559</v>
      </c>
      <c r="D17" s="70">
        <v>2.67470423897138</v>
      </c>
      <c r="E17" s="71">
        <v>2.62575246817512</v>
      </c>
      <c r="F17" s="33">
        <v>2.63333052606264</v>
      </c>
      <c r="G17" s="9">
        <f>100*(F17/B17-1)</f>
        <v>16.274953237341983</v>
      </c>
    </row>
    <row r="18" spans="1:7" ht="12.75">
      <c r="A18" s="77" t="s">
        <v>41</v>
      </c>
      <c r="B18" s="34">
        <v>2.40526530508357</v>
      </c>
      <c r="C18" s="72">
        <v>2.07305368088221</v>
      </c>
      <c r="D18" s="72">
        <v>2.3153152896755205</v>
      </c>
      <c r="E18" s="75">
        <v>11.8219215743413</v>
      </c>
      <c r="F18" s="34">
        <v>2.3197167389473816</v>
      </c>
      <c r="G18" s="12">
        <f>100*(F18/B18-1)</f>
        <v>-3.556720581109285</v>
      </c>
    </row>
    <row r="20" ht="12.75">
      <c r="A20" t="s">
        <v>44</v>
      </c>
    </row>
  </sheetData>
  <sheetProtection/>
  <mergeCells count="1">
    <mergeCell ref="A12:D12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 Ecoiffier</dc:creator>
  <cp:keywords/>
  <dc:description/>
  <cp:lastModifiedBy>JAMIN</cp:lastModifiedBy>
  <dcterms:created xsi:type="dcterms:W3CDTF">2016-10-06T15:59:39Z</dcterms:created>
  <dcterms:modified xsi:type="dcterms:W3CDTF">2016-10-26T14:15:34Z</dcterms:modified>
  <cp:category/>
  <cp:version/>
  <cp:contentType/>
  <cp:contentStatus/>
</cp:coreProperties>
</file>