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hartsheets/sheet3.xml" ContentType="application/vnd.openxmlformats-officedocument.spreadsheetml.chart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20" tabRatio="1000" activeTab="0"/>
  </bookViews>
  <sheets>
    <sheet name="Fig1_Données" sheetId="1" r:id="rId1"/>
    <sheet name="Fig1_Graphe" sheetId="2" r:id="rId2"/>
    <sheet name="Fig2_Données" sheetId="3" r:id="rId3"/>
    <sheet name="Fig2_Carte" sheetId="4" r:id="rId4"/>
    <sheet name="Fig3_Données" sheetId="5" r:id="rId5"/>
    <sheet name="Fig3_2018_Graphe" sheetId="6" r:id="rId6"/>
    <sheet name="Fig3_bis" sheetId="7" r:id="rId7"/>
    <sheet name="Fig4_Données" sheetId="8" r:id="rId8"/>
    <sheet name="Fig4_Graphe" sheetId="9" r:id="rId9"/>
    <sheet name="Fig5_Données" sheetId="10" r:id="rId10"/>
    <sheet name="Fig5_Carte" sheetId="11" r:id="rId11"/>
    <sheet name="Fig6_Carte" sheetId="12" r:id="rId12"/>
    <sheet name="Fig8_Données" sheetId="13" r:id="rId13"/>
    <sheet name="Fig8_Graphe" sheetId="14" r:id="rId14"/>
  </sheets>
  <definedNames/>
  <calcPr fullCalcOnLoad="1"/>
</workbook>
</file>

<file path=xl/sharedStrings.xml><?xml version="1.0" encoding="utf-8"?>
<sst xmlns="http://schemas.openxmlformats.org/spreadsheetml/2006/main" count="575" uniqueCount="335">
  <si>
    <t>Fongicides et bactéricides</t>
  </si>
  <si>
    <t>Insecticides et Acaricides</t>
  </si>
  <si>
    <t>Herbicides</t>
  </si>
  <si>
    <t>Tous produits</t>
  </si>
  <si>
    <t xml:space="preserve">Surface agricole utilisée des exploitations (ha) </t>
  </si>
  <si>
    <t>2009-2010-2011</t>
  </si>
  <si>
    <t>2015-2016-2017</t>
  </si>
  <si>
    <t>Période triennale</t>
  </si>
  <si>
    <t>2010-2011-2012</t>
  </si>
  <si>
    <t>2011-2012-2013</t>
  </si>
  <si>
    <t>2012-2013-2014</t>
  </si>
  <si>
    <t>2013-2014-2015</t>
  </si>
  <si>
    <t>2014-2015-2016</t>
  </si>
  <si>
    <t>Libellé du département</t>
  </si>
  <si>
    <t>92</t>
  </si>
  <si>
    <t>Hauts-de-Seine</t>
  </si>
  <si>
    <t>84</t>
  </si>
  <si>
    <t>Vaucluse</t>
  </si>
  <si>
    <t>33</t>
  </si>
  <si>
    <t>Gironde</t>
  </si>
  <si>
    <t>83</t>
  </si>
  <si>
    <t>Var</t>
  </si>
  <si>
    <t>30</t>
  </si>
  <si>
    <t>Gard</t>
  </si>
  <si>
    <t>94</t>
  </si>
  <si>
    <t>Val-de-Marne</t>
  </si>
  <si>
    <t>34</t>
  </si>
  <si>
    <t>Hérault</t>
  </si>
  <si>
    <t>93</t>
  </si>
  <si>
    <t>Seine-Saint-Denis</t>
  </si>
  <si>
    <t>66</t>
  </si>
  <si>
    <t>Pyrénées-Orientales</t>
  </si>
  <si>
    <t>13</t>
  </si>
  <si>
    <t>Bouches-du-Rhône</t>
  </si>
  <si>
    <t>11</t>
  </si>
  <si>
    <t>Aude</t>
  </si>
  <si>
    <t>51</t>
  </si>
  <si>
    <t>Marne</t>
  </si>
  <si>
    <t>26</t>
  </si>
  <si>
    <t>Drôme</t>
  </si>
  <si>
    <t>95</t>
  </si>
  <si>
    <t>Val-d'Oise</t>
  </si>
  <si>
    <t>80</t>
  </si>
  <si>
    <t>Somme</t>
  </si>
  <si>
    <t>82</t>
  </si>
  <si>
    <t>Tarn-et-Garonne</t>
  </si>
  <si>
    <t>17</t>
  </si>
  <si>
    <t>Charente-Maritime</t>
  </si>
  <si>
    <t>27</t>
  </si>
  <si>
    <t>Eure</t>
  </si>
  <si>
    <t>60</t>
  </si>
  <si>
    <t>Oise</t>
  </si>
  <si>
    <t>41</t>
  </si>
  <si>
    <t>Loir-et-Cher</t>
  </si>
  <si>
    <t>78</t>
  </si>
  <si>
    <t>Yvelines</t>
  </si>
  <si>
    <t>47</t>
  </si>
  <si>
    <t>Lot-et-Garonne</t>
  </si>
  <si>
    <t>69</t>
  </si>
  <si>
    <t>Rhône</t>
  </si>
  <si>
    <t>16</t>
  </si>
  <si>
    <t>Charente</t>
  </si>
  <si>
    <t>91</t>
  </si>
  <si>
    <t>Essonne</t>
  </si>
  <si>
    <t>28</t>
  </si>
  <si>
    <t>Eure-et-Loir</t>
  </si>
  <si>
    <t>10</t>
  </si>
  <si>
    <t>Aube</t>
  </si>
  <si>
    <t>62</t>
  </si>
  <si>
    <t>Pas-de-Calais</t>
  </si>
  <si>
    <t>02</t>
  </si>
  <si>
    <t>Aisne</t>
  </si>
  <si>
    <t>77</t>
  </si>
  <si>
    <t>Seine-et-Marne</t>
  </si>
  <si>
    <t>37</t>
  </si>
  <si>
    <t>Indre-et-Loire</t>
  </si>
  <si>
    <t>68</t>
  </si>
  <si>
    <t>Haut-Rhin</t>
  </si>
  <si>
    <t>40</t>
  </si>
  <si>
    <t>Landes</t>
  </si>
  <si>
    <t>59</t>
  </si>
  <si>
    <t>Nord</t>
  </si>
  <si>
    <t>76</t>
  </si>
  <si>
    <t>Seine-Maritime</t>
  </si>
  <si>
    <t>44</t>
  </si>
  <si>
    <t>Loire-Atlantique</t>
  </si>
  <si>
    <t>32</t>
  </si>
  <si>
    <t>Gers</t>
  </si>
  <si>
    <t>49</t>
  </si>
  <si>
    <t>Maine-et-Loire</t>
  </si>
  <si>
    <t>07</t>
  </si>
  <si>
    <t>Ardèche</t>
  </si>
  <si>
    <t>45</t>
  </si>
  <si>
    <t>Loiret</t>
  </si>
  <si>
    <t>67</t>
  </si>
  <si>
    <t>Bas-Rhin</t>
  </si>
  <si>
    <t>89</t>
  </si>
  <si>
    <t>Yonne</t>
  </si>
  <si>
    <t>21</t>
  </si>
  <si>
    <t>Côte-d'Or</t>
  </si>
  <si>
    <t>18</t>
  </si>
  <si>
    <t>Cher</t>
  </si>
  <si>
    <t>29</t>
  </si>
  <si>
    <t>Finistère</t>
  </si>
  <si>
    <t>86</t>
  </si>
  <si>
    <t>Vienne</t>
  </si>
  <si>
    <t>24</t>
  </si>
  <si>
    <t>Dordogne</t>
  </si>
  <si>
    <t>52</t>
  </si>
  <si>
    <t>Haute-Marne</t>
  </si>
  <si>
    <t>72</t>
  </si>
  <si>
    <t>Sarthe</t>
  </si>
  <si>
    <t>55</t>
  </si>
  <si>
    <t>Meuse</t>
  </si>
  <si>
    <t>36</t>
  </si>
  <si>
    <t>Indre</t>
  </si>
  <si>
    <t>14</t>
  </si>
  <si>
    <t>Calvados</t>
  </si>
  <si>
    <t>50</t>
  </si>
  <si>
    <t>Manche</t>
  </si>
  <si>
    <t>08</t>
  </si>
  <si>
    <t>Ardennes</t>
  </si>
  <si>
    <t>81</t>
  </si>
  <si>
    <t>Tarn</t>
  </si>
  <si>
    <t>79</t>
  </si>
  <si>
    <t>Deux-Sèvres</t>
  </si>
  <si>
    <t>2B</t>
  </si>
  <si>
    <t>Haute-Corse</t>
  </si>
  <si>
    <t>56</t>
  </si>
  <si>
    <t>Morbihan</t>
  </si>
  <si>
    <t>54</t>
  </si>
  <si>
    <t>Meurthe-et-Moselle</t>
  </si>
  <si>
    <t>85</t>
  </si>
  <si>
    <t>Vendée</t>
  </si>
  <si>
    <t>05</t>
  </si>
  <si>
    <t>Hautes-Alpes</t>
  </si>
  <si>
    <t>38</t>
  </si>
  <si>
    <t>Isère</t>
  </si>
  <si>
    <t>01</t>
  </si>
  <si>
    <t>Ain</t>
  </si>
  <si>
    <t>22</t>
  </si>
  <si>
    <t>Côtes-d'Armor</t>
  </si>
  <si>
    <t>31</t>
  </si>
  <si>
    <t>Haute-Garonne</t>
  </si>
  <si>
    <t>04</t>
  </si>
  <si>
    <t>Alpes-de-Haute-Provence</t>
  </si>
  <si>
    <t>974</t>
  </si>
  <si>
    <t>La Réunion</t>
  </si>
  <si>
    <t>61</t>
  </si>
  <si>
    <t>Orne</t>
  </si>
  <si>
    <t>46</t>
  </si>
  <si>
    <t>Lot</t>
  </si>
  <si>
    <t>57</t>
  </si>
  <si>
    <t>Moselle</t>
  </si>
  <si>
    <t>71</t>
  </si>
  <si>
    <t>Saône-et-Loire</t>
  </si>
  <si>
    <t>53</t>
  </si>
  <si>
    <t>Mayenne</t>
  </si>
  <si>
    <t>35</t>
  </si>
  <si>
    <t>Ille-et-Vilaine</t>
  </si>
  <si>
    <t>64</t>
  </si>
  <si>
    <t>Pyrénées-Atlantiques</t>
  </si>
  <si>
    <t>06</t>
  </si>
  <si>
    <t>Alpes-Maritimes</t>
  </si>
  <si>
    <t>2A</t>
  </si>
  <si>
    <t>Corse-du-Sud</t>
  </si>
  <si>
    <t>73</t>
  </si>
  <si>
    <t>Savoie</t>
  </si>
  <si>
    <t>58</t>
  </si>
  <si>
    <t>Nièvre</t>
  </si>
  <si>
    <t>65</t>
  </si>
  <si>
    <t>Hautes-Pyrénées</t>
  </si>
  <si>
    <t>70</t>
  </si>
  <si>
    <t>Haute-Saône</t>
  </si>
  <si>
    <t>90</t>
  </si>
  <si>
    <t>Territoire de Belfort</t>
  </si>
  <si>
    <t>03</t>
  </si>
  <si>
    <t>Allier</t>
  </si>
  <si>
    <t>39</t>
  </si>
  <si>
    <t>Jura</t>
  </si>
  <si>
    <t>63</t>
  </si>
  <si>
    <t>Puy-de-Dôme</t>
  </si>
  <si>
    <t>88</t>
  </si>
  <si>
    <t>Vosges</t>
  </si>
  <si>
    <t>42</t>
  </si>
  <si>
    <t>Loire</t>
  </si>
  <si>
    <t>74</t>
  </si>
  <si>
    <t>Haute-Savoie</t>
  </si>
  <si>
    <t>19</t>
  </si>
  <si>
    <t>Corrèze</t>
  </si>
  <si>
    <t>87</t>
  </si>
  <si>
    <t>Haute-Vienne</t>
  </si>
  <si>
    <t>09</t>
  </si>
  <si>
    <t>Ariège</t>
  </si>
  <si>
    <t>43</t>
  </si>
  <si>
    <t>Haute-Loire</t>
  </si>
  <si>
    <t>25</t>
  </si>
  <si>
    <t>Doubs</t>
  </si>
  <si>
    <t>23</t>
  </si>
  <si>
    <t>Creuse</t>
  </si>
  <si>
    <t>12</t>
  </si>
  <si>
    <t>Aveyron</t>
  </si>
  <si>
    <t>15</t>
  </si>
  <si>
    <t>Cantal</t>
  </si>
  <si>
    <t>973</t>
  </si>
  <si>
    <t>Guyane</t>
  </si>
  <si>
    <t>971</t>
  </si>
  <si>
    <t>Guadeloupe</t>
  </si>
  <si>
    <t>48</t>
  </si>
  <si>
    <t>Lozère</t>
  </si>
  <si>
    <t>972</t>
  </si>
  <si>
    <t>Martinique</t>
  </si>
  <si>
    <t>75</t>
  </si>
  <si>
    <t>Paris</t>
  </si>
  <si>
    <t>976</t>
  </si>
  <si>
    <t>Année</t>
  </si>
  <si>
    <t>Glyphosate vendu</t>
  </si>
  <si>
    <t>Herbicides vendus hors glyphosate</t>
  </si>
  <si>
    <t>Quantité de substances actives en kg</t>
  </si>
  <si>
    <t>Substances</t>
  </si>
  <si>
    <t>glyphosate</t>
  </si>
  <si>
    <t xml:space="preserve">Classification des substances </t>
  </si>
  <si>
    <t>chlorate de sodium</t>
  </si>
  <si>
    <t>T, T+, CMR</t>
  </si>
  <si>
    <t>isoproturon</t>
  </si>
  <si>
    <t>N Organique</t>
  </si>
  <si>
    <t>chlortoluron</t>
  </si>
  <si>
    <t>Autre</t>
  </si>
  <si>
    <t>s-metolachlore</t>
  </si>
  <si>
    <t>acetochlore</t>
  </si>
  <si>
    <t>Retirées de la vente</t>
  </si>
  <si>
    <t>2,4-mcpa</t>
  </si>
  <si>
    <t>Rang de vente supérieur à 10</t>
  </si>
  <si>
    <t>aclonifen</t>
  </si>
  <si>
    <t>prosulfocarbe</t>
  </si>
  <si>
    <t>pendimethaline</t>
  </si>
  <si>
    <t>metazachlore</t>
  </si>
  <si>
    <t>2,4-d</t>
  </si>
  <si>
    <t xml:space="preserve">dimethenamide-p </t>
  </si>
  <si>
    <t>propyzamide</t>
  </si>
  <si>
    <t>metamitrone</t>
  </si>
  <si>
    <t>Champagne-Ardenne</t>
  </si>
  <si>
    <t>Picardie</t>
  </si>
  <si>
    <t>Centre</t>
  </si>
  <si>
    <t>Poitou-Charentes</t>
  </si>
  <si>
    <t>Midi-Pyrénées</t>
  </si>
  <si>
    <t>Pays de la Loire</t>
  </si>
  <si>
    <t>Aquitaine</t>
  </si>
  <si>
    <t>Bretagne</t>
  </si>
  <si>
    <t>Haute-Normandie</t>
  </si>
  <si>
    <t>Basse-Normandie</t>
  </si>
  <si>
    <t>Nord-Pas-de-Calais</t>
  </si>
  <si>
    <t>Auvergne</t>
  </si>
  <si>
    <t>Bourgogne</t>
  </si>
  <si>
    <t>Lorraine</t>
  </si>
  <si>
    <t>Rhône-Alpes</t>
  </si>
  <si>
    <t>Île-de-France</t>
  </si>
  <si>
    <t>Languedoc-Roussillon</t>
  </si>
  <si>
    <t>Alsace</t>
  </si>
  <si>
    <t>Provence-Alpes-Côte d'Azur</t>
  </si>
  <si>
    <t>Franche-Comté</t>
  </si>
  <si>
    <t>Limousin</t>
  </si>
  <si>
    <t>Corse</t>
  </si>
  <si>
    <t>Quantité en kg</t>
  </si>
  <si>
    <t>2013</t>
  </si>
  <si>
    <t>2012</t>
  </si>
  <si>
    <t>2014</t>
  </si>
  <si>
    <t>2015</t>
  </si>
  <si>
    <t>2016</t>
  </si>
  <si>
    <t>2017</t>
  </si>
  <si>
    <t>Part du glyphosate sur l'ensemble des herbicides</t>
  </si>
  <si>
    <t xml:space="preserve">Total Herbicides vendus </t>
  </si>
  <si>
    <t>Département</t>
  </si>
  <si>
    <t>Mayotte</t>
  </si>
  <si>
    <t>Total France</t>
  </si>
  <si>
    <t>Note : corrigée signifie que les quantités de substances actives achetées dans les zones de codes postaux non valides ont été reventilées dans chaque code postal valide au prorata de leurs achats.</t>
  </si>
  <si>
    <t>non disponible</t>
  </si>
  <si>
    <t>Surface agricole utilisée 2010 (en ha)</t>
  </si>
  <si>
    <t>Ratio en quantité de glyphosate par ha de SAU (en kg/ha)</t>
  </si>
  <si>
    <t>Quantité de glyphosate homologué emploi autorisé dans les jardins (EAJ)</t>
  </si>
  <si>
    <t>Herbicides vendus en moyenne</t>
  </si>
  <si>
    <t>total</t>
  </si>
  <si>
    <t>Évolution des ventes de substances actives par type d'usage</t>
  </si>
  <si>
    <t xml:space="preserve">Évolution de la quantité vendue de glyphosate et d'herbicides </t>
  </si>
  <si>
    <t>Glyphosate vendu en moyenne sur
 3 ans</t>
  </si>
  <si>
    <t>Évolution du Top 10 des herbicides vendus en France</t>
  </si>
  <si>
    <t>État des substances</t>
  </si>
  <si>
    <t>Champ : France entière</t>
  </si>
  <si>
    <t>Champ : France entière.</t>
  </si>
  <si>
    <t>Note : hors codes postaux dont le nombre d'exploitations agricoles est inférieur ou égal à 5.</t>
  </si>
  <si>
    <t>Quantité de glyphosate EAJ vendue</t>
  </si>
  <si>
    <t>2016-2017-2018</t>
  </si>
  <si>
    <t>Source : BNV-D, données sur les ventes au code commune Insee des distributeurs, extraites au 22 novembre 2019. Traitements : SDES, 2019</t>
  </si>
  <si>
    <t>Source : BNV-d, données sur les ventes au code commune Insee des distributeurs, extraites le 29 novembre 2019. Traitements : SDES,2019</t>
  </si>
  <si>
    <t xml:space="preserve">Région </t>
  </si>
  <si>
    <t>Glyphosate hors EAJ vendu en 2017</t>
  </si>
  <si>
    <t>Herbicides hors EAJ vendus hors glyphosate en 2017</t>
  </si>
  <si>
    <t>Glyphosate hors EAJ vendu en 2018</t>
  </si>
  <si>
    <t>Herbicides hors EAJ vendus hors glyphosate en 2018</t>
  </si>
  <si>
    <t>nc</t>
  </si>
  <si>
    <t>Variation Herbicides hors EAJ hors glyphoste entre 2018 et 2017</t>
  </si>
  <si>
    <t>Variation glyphosate hors EAJ entre 2018 et 2017</t>
  </si>
  <si>
    <t>Part de glyphosate en 2018</t>
  </si>
  <si>
    <r>
      <rPr>
        <b/>
        <i/>
        <sz val="11"/>
        <color indexed="8"/>
        <rFont val="Calibri"/>
        <family val="2"/>
      </rPr>
      <t>Source</t>
    </r>
    <r>
      <rPr>
        <i/>
        <sz val="11"/>
        <color indexed="8"/>
        <rFont val="Calibri"/>
        <family val="2"/>
      </rPr>
      <t xml:space="preserve"> : BNV-D, données sur les ventes commune Insee des distributeurs, extraites le 22 novembre 2019. Traitements : SDES, 2019</t>
    </r>
  </si>
  <si>
    <t>Autres substances</t>
  </si>
  <si>
    <t>Quantité de substances vendue (en kg)</t>
  </si>
  <si>
    <t>Toutes substances vendues en moyenne triennale</t>
  </si>
  <si>
    <t>dimethenamide-p (dmta-p)</t>
  </si>
  <si>
    <t>flufenacet</t>
  </si>
  <si>
    <r>
      <rPr>
        <b/>
        <i/>
        <sz val="11"/>
        <color indexed="8"/>
        <rFont val="Calibri"/>
        <family val="2"/>
      </rPr>
      <t>Source</t>
    </r>
    <r>
      <rPr>
        <i/>
        <sz val="11"/>
        <color indexed="8"/>
        <rFont val="Calibri"/>
        <family val="2"/>
      </rPr>
      <t xml:space="preserve"> : BNV-D - extraction au 13 novembre 2018 (pour les données de 2009 à 2017) extraction au 09 décembre 2019 (pour les données 2018) - Top 10 des herbicides par année. Traitements : SDES, 2019</t>
    </r>
  </si>
  <si>
    <t>2018</t>
  </si>
  <si>
    <r>
      <rPr>
        <b/>
        <i/>
        <sz val="11"/>
        <color indexed="8"/>
        <rFont val="Calibri"/>
        <family val="2"/>
      </rPr>
      <t xml:space="preserve">Source </t>
    </r>
    <r>
      <rPr>
        <i/>
        <sz val="11"/>
        <color indexed="8"/>
        <rFont val="Calibri"/>
        <family val="2"/>
      </rPr>
      <t>: BNV-D, données sur les ventes au code Insee des distributeurs, extraites le  12 novembre 2019. Traitements : SDES, 2019</t>
    </r>
  </si>
  <si>
    <t>Qté en kg</t>
  </si>
  <si>
    <t>Subtances herbicides</t>
  </si>
  <si>
    <t>Rang 2018</t>
  </si>
  <si>
    <t xml:space="preserve">Note : tout comme l’ensemble des données, les données des départements d’outre-mer (DOM) reflètent les achats déclarés par les distributeurs. Concernant ces territoires, il semble qu’un nombre significatif de codes postaux acheteurs n’aient pas été saisis ce qui sous-estime de façon notoire les quantités de ces territoires. </t>
  </si>
  <si>
    <t>SAU nulle</t>
  </si>
  <si>
    <t>nc = non connu</t>
  </si>
  <si>
    <t>ns = non significatif</t>
  </si>
  <si>
    <t>ns</t>
  </si>
  <si>
    <t>Les achats de glyphosate, en moyenne, par département, sur la période 2016-2018</t>
  </si>
  <si>
    <t>France entière</t>
  </si>
  <si>
    <r>
      <rPr>
        <b/>
        <sz val="11"/>
        <color indexed="8"/>
        <rFont val="Calibri"/>
        <family val="2"/>
      </rPr>
      <t>Source</t>
    </r>
    <r>
      <rPr>
        <sz val="11"/>
        <color indexed="8"/>
        <rFont val="Calibri"/>
        <family val="2"/>
      </rPr>
      <t xml:space="preserve"> : BNV-D, données 2016, 2017 et 2018 au code postal acheteur, extraites le 9 décembre 2019, Traitements : SDES, 2020</t>
    </r>
  </si>
  <si>
    <t>Les achats de substances actives en moyenne par département sur les périodes 2015-2017 et 2016-2018</t>
  </si>
  <si>
    <t>Moyenne des quantités de substances achetées en 2015-2016-2017 en valeurs corrigées (en kg)</t>
  </si>
  <si>
    <t>Moyenne des quantités de substances achetées en 2016-2017-2018 en valeurs corrigées (en kg)</t>
  </si>
  <si>
    <t>Variation des moyenne des quantités de substances achetées entre 2015-2016-2017 et 2016-2017-2018 en valeurs corrigées</t>
  </si>
  <si>
    <t>Note : les quantités de substances actives enregistrées sous forme de bilan de vente, ne sont pas pris en compte (83 550 tonnes prises en compte sur les 85 900 tonnes vendues au total).</t>
  </si>
  <si>
    <t>Moyenne des quantités de glyphosate achetees en 2016-2017-2018 en valeurs corrigées (en kg)</t>
  </si>
  <si>
    <t>non significatif</t>
  </si>
  <si>
    <t>non connu</t>
  </si>
  <si>
    <t>Quantité d'herbicides (dont glyphosate) vendue par région en 2017 et 2018 en tonnes</t>
  </si>
  <si>
    <t>Note : autres substances = nématicides, rodenticides, médiateurs chimiques, molluscicides, régulateurs, répulsifs, taupicides et autres. 
La moyenne triennale intègre l'ensemble des catégories d'usages (fongicides, bactéricides, herbicides, insecticides, acaricides et autres produits). 
Les traitements de semences n'ont été intégrés à la BNV-D qu'à partir de 2012 et représentent 1,6 % des substances actives vendues en 2013.</t>
  </si>
  <si>
    <t>Note : EAJ : mention "emploi autorisé jardin"</t>
  </si>
  <si>
    <r>
      <rPr>
        <b/>
        <i/>
        <sz val="11"/>
        <color indexed="8"/>
        <rFont val="Calibri"/>
        <family val="2"/>
      </rPr>
      <t>Sources</t>
    </r>
    <r>
      <rPr>
        <i/>
        <sz val="11"/>
        <color indexed="8"/>
        <rFont val="Calibri"/>
        <family val="2"/>
      </rPr>
      <t xml:space="preserve"> : BNV-D, données 2016, 2017 et 2018 au code postal acheteur, extraites le 16 décembre 2019 ; SSP, recensement agricole 2010 ; Agence Bio. Traitements : SDES, 2020</t>
    </r>
  </si>
</sst>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00\ _€_-;\-* #,##0.00\ _€_-;_-* &quot;-&quot;??\ _€_-;_-@_-"/>
    <numFmt numFmtId="165" formatCode="_-* #,##0\ _€_-;\-* #,##0\ _€_-;_-* &quot;-&quot;??\ _€_-;_-@_-"/>
    <numFmt numFmtId="166" formatCode="0.0%"/>
    <numFmt numFmtId="167" formatCode="_-* #\ ##0\ _€_-;\-* #\ ##0\ _€_-;_-* &quot;-&quot;??\ _€_-;_-@_-"/>
  </numFmts>
  <fonts count="55">
    <font>
      <sz val="11"/>
      <color theme="1"/>
      <name val="Calibri"/>
      <family val="2"/>
    </font>
    <font>
      <sz val="11"/>
      <color indexed="8"/>
      <name val="Calibri"/>
      <family val="2"/>
    </font>
    <font>
      <sz val="10"/>
      <name val="Arial"/>
      <family val="2"/>
    </font>
    <font>
      <b/>
      <sz val="10"/>
      <name val="Arial"/>
      <family val="2"/>
    </font>
    <font>
      <i/>
      <sz val="11"/>
      <color indexed="8"/>
      <name val="Calibri"/>
      <family val="2"/>
    </font>
    <font>
      <b/>
      <i/>
      <sz val="11"/>
      <color indexed="8"/>
      <name val="Calibri"/>
      <family val="2"/>
    </font>
    <font>
      <i/>
      <sz val="10"/>
      <name val="Arial"/>
      <family val="2"/>
    </font>
    <font>
      <b/>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1"/>
      <color indexed="62"/>
      <name val="Calibri"/>
      <family val="2"/>
    </font>
    <font>
      <b/>
      <sz val="12"/>
      <color indexed="8"/>
      <name val="Calibri"/>
      <family val="2"/>
    </font>
    <font>
      <sz val="11"/>
      <name val="Calibri"/>
      <family val="2"/>
    </font>
    <font>
      <i/>
      <sz val="11"/>
      <name val="Calibri"/>
      <family val="2"/>
    </font>
    <font>
      <u val="single"/>
      <sz val="11"/>
      <color indexed="8"/>
      <name val="Calibri"/>
      <family val="2"/>
    </font>
    <font>
      <b/>
      <sz val="12"/>
      <name val="Calibri"/>
      <family val="2"/>
    </font>
    <font>
      <sz val="10"/>
      <color indexed="8"/>
      <name val="Calibri"/>
      <family val="2"/>
    </font>
    <font>
      <b/>
      <sz val="10"/>
      <color indexed="10"/>
      <name val="Calibri"/>
      <family val="2"/>
    </font>
    <font>
      <b/>
      <sz val="10"/>
      <color indexed="8"/>
      <name val="Calibri"/>
      <family val="2"/>
    </font>
    <font>
      <b/>
      <sz val="16"/>
      <color indexed="8"/>
      <name val="Arial"/>
      <family val="2"/>
    </font>
    <font>
      <b/>
      <sz val="18"/>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1"/>
      <color theme="4" tint="-0.24997000396251678"/>
      <name val="Calibri"/>
      <family val="2"/>
    </font>
    <font>
      <b/>
      <sz val="12"/>
      <color rgb="FF000000"/>
      <name val="Calibri"/>
      <family val="2"/>
    </font>
    <font>
      <b/>
      <sz val="12"/>
      <color theme="1"/>
      <name val="Calibri"/>
      <family val="2"/>
    </font>
    <font>
      <i/>
      <sz val="11"/>
      <color theme="1"/>
      <name val="Calibri"/>
      <family val="2"/>
    </font>
    <font>
      <u val="single"/>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FFC000"/>
        <bgColor indexed="64"/>
      </patternFill>
    </fill>
    <fill>
      <patternFill patternType="solid">
        <fgColor theme="0" tint="-0.499969989061355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style="thin"/>
      <bottom style="thin"/>
    </border>
    <border>
      <left/>
      <right/>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39" fillId="28"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4"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1" fillId="0" borderId="0">
      <alignment/>
      <protection/>
    </xf>
    <xf numFmtId="0" fontId="2" fillId="0" borderId="0">
      <alignment/>
      <protection/>
    </xf>
    <xf numFmtId="0" fontId="0" fillId="30" borderId="3"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124">
    <xf numFmtId="0" fontId="0" fillId="0" borderId="0" xfId="0" applyFont="1" applyAlignment="1">
      <alignment/>
    </xf>
    <xf numFmtId="0" fontId="0" fillId="0" borderId="10" xfId="0" applyBorder="1" applyAlignment="1">
      <alignment/>
    </xf>
    <xf numFmtId="0" fontId="0" fillId="0" borderId="10" xfId="0" applyBorder="1" applyAlignment="1">
      <alignment wrapText="1"/>
    </xf>
    <xf numFmtId="0" fontId="0" fillId="0" borderId="10" xfId="0" applyBorder="1" applyAlignment="1">
      <alignment horizontal="center" wrapText="1"/>
    </xf>
    <xf numFmtId="0" fontId="0" fillId="0" borderId="10" xfId="0" applyFill="1" applyBorder="1" applyAlignment="1">
      <alignment/>
    </xf>
    <xf numFmtId="0" fontId="1" fillId="0" borderId="0" xfId="50">
      <alignment/>
      <protection/>
    </xf>
    <xf numFmtId="164" fontId="0" fillId="0" borderId="0" xfId="0" applyNumberFormat="1" applyAlignment="1">
      <alignment/>
    </xf>
    <xf numFmtId="0" fontId="0" fillId="0" borderId="0" xfId="0" applyAlignment="1">
      <alignment wrapText="1"/>
    </xf>
    <xf numFmtId="0" fontId="0" fillId="0" borderId="0" xfId="0" applyBorder="1" applyAlignment="1">
      <alignment/>
    </xf>
    <xf numFmtId="0" fontId="48" fillId="33" borderId="10" xfId="0" applyFont="1" applyFill="1" applyBorder="1" applyAlignment="1">
      <alignment wrapText="1"/>
    </xf>
    <xf numFmtId="0" fontId="48" fillId="33" borderId="10" xfId="0" applyFont="1" applyFill="1" applyBorder="1" applyAlignment="1">
      <alignment/>
    </xf>
    <xf numFmtId="0" fontId="0" fillId="0" borderId="10" xfId="0" applyFill="1" applyBorder="1" applyAlignment="1">
      <alignment wrapText="1"/>
    </xf>
    <xf numFmtId="0" fontId="48" fillId="34" borderId="10" xfId="0" applyFont="1" applyFill="1" applyBorder="1" applyAlignment="1">
      <alignment/>
    </xf>
    <xf numFmtId="3" fontId="48" fillId="34" borderId="10" xfId="0" applyNumberFormat="1" applyFont="1" applyFill="1" applyBorder="1" applyAlignment="1">
      <alignment/>
    </xf>
    <xf numFmtId="0" fontId="48" fillId="0" borderId="0" xfId="0" applyFont="1" applyAlignment="1">
      <alignment/>
    </xf>
    <xf numFmtId="0" fontId="48" fillId="18" borderId="10" xfId="0" applyFont="1" applyFill="1" applyBorder="1" applyAlignment="1">
      <alignment/>
    </xf>
    <xf numFmtId="0" fontId="0" fillId="35" borderId="10" xfId="0" applyFill="1" applyBorder="1" applyAlignment="1">
      <alignment/>
    </xf>
    <xf numFmtId="3" fontId="0" fillId="35" borderId="10" xfId="0" applyNumberFormat="1" applyFill="1" applyBorder="1" applyAlignment="1">
      <alignment/>
    </xf>
    <xf numFmtId="0" fontId="0" fillId="15" borderId="10" xfId="0" applyFill="1" applyBorder="1" applyAlignment="1">
      <alignment/>
    </xf>
    <xf numFmtId="0" fontId="48" fillId="15" borderId="10" xfId="0" applyFont="1" applyFill="1" applyBorder="1" applyAlignment="1">
      <alignment/>
    </xf>
    <xf numFmtId="0" fontId="0" fillId="15" borderId="10" xfId="0" applyFill="1" applyBorder="1" applyAlignment="1">
      <alignment/>
    </xf>
    <xf numFmtId="3" fontId="0" fillId="15" borderId="10" xfId="0" applyNumberFormat="1" applyFill="1" applyBorder="1" applyAlignment="1">
      <alignment/>
    </xf>
    <xf numFmtId="0" fontId="0" fillId="34" borderId="10" xfId="0" applyFill="1" applyBorder="1" applyAlignment="1">
      <alignment/>
    </xf>
    <xf numFmtId="3" fontId="0" fillId="34" borderId="10" xfId="0" applyNumberFormat="1" applyFill="1" applyBorder="1" applyAlignment="1">
      <alignment/>
    </xf>
    <xf numFmtId="0" fontId="0" fillId="18" borderId="10" xfId="0" applyFill="1" applyBorder="1" applyAlignment="1">
      <alignment/>
    </xf>
    <xf numFmtId="0" fontId="0" fillId="0" borderId="10" xfId="0" applyFill="1" applyBorder="1" applyAlignment="1">
      <alignment horizontal="left" wrapText="1"/>
    </xf>
    <xf numFmtId="0" fontId="0" fillId="0" borderId="0" xfId="0" applyAlignment="1">
      <alignment horizontal="center"/>
    </xf>
    <xf numFmtId="165" fontId="0" fillId="0" borderId="0" xfId="0" applyNumberFormat="1" applyAlignment="1">
      <alignment/>
    </xf>
    <xf numFmtId="49" fontId="50" fillId="0" borderId="0" xfId="44" applyNumberFormat="1" applyFont="1" applyAlignment="1">
      <alignment horizontal="center"/>
    </xf>
    <xf numFmtId="49" fontId="0" fillId="0" borderId="10" xfId="0" applyNumberFormat="1" applyBorder="1" applyAlignment="1">
      <alignment horizontal="center"/>
    </xf>
    <xf numFmtId="0" fontId="48" fillId="0" borderId="10" xfId="0" applyFont="1" applyBorder="1" applyAlignment="1">
      <alignment horizontal="center" wrapText="1"/>
    </xf>
    <xf numFmtId="0" fontId="51" fillId="0" borderId="0" xfId="0" applyFont="1" applyAlignment="1">
      <alignment horizontal="left" vertical="center" readingOrder="1"/>
    </xf>
    <xf numFmtId="0" fontId="52" fillId="0" borderId="0" xfId="0" applyFont="1" applyAlignment="1">
      <alignment horizontal="left"/>
    </xf>
    <xf numFmtId="0" fontId="52" fillId="0" borderId="0" xfId="0" applyFont="1" applyAlignment="1">
      <alignment/>
    </xf>
    <xf numFmtId="0" fontId="1" fillId="0" borderId="0" xfId="50" applyFill="1">
      <alignment/>
      <protection/>
    </xf>
    <xf numFmtId="0" fontId="3" fillId="0" borderId="10" xfId="51" applyFont="1" applyFill="1" applyBorder="1" applyAlignment="1">
      <alignment horizontal="center" vertical="center" wrapText="1"/>
      <protection/>
    </xf>
    <xf numFmtId="0" fontId="1" fillId="0" borderId="0" xfId="50" applyFill="1" applyAlignment="1">
      <alignment wrapText="1"/>
      <protection/>
    </xf>
    <xf numFmtId="0" fontId="1" fillId="0" borderId="10" xfId="50" applyFill="1" applyBorder="1" applyAlignment="1">
      <alignment horizontal="center"/>
      <protection/>
    </xf>
    <xf numFmtId="0" fontId="2" fillId="0" borderId="10" xfId="51" applyFill="1" applyBorder="1">
      <alignment/>
      <protection/>
    </xf>
    <xf numFmtId="165" fontId="0" fillId="0" borderId="10" xfId="46" applyNumberFormat="1" applyFont="1" applyFill="1" applyBorder="1" applyAlignment="1">
      <alignment/>
    </xf>
    <xf numFmtId="0" fontId="3" fillId="0" borderId="10" xfId="51" applyFont="1" applyFill="1" applyBorder="1" applyAlignment="1" quotePrefix="1">
      <alignment horizontal="center" vertical="center" wrapText="1"/>
      <protection/>
    </xf>
    <xf numFmtId="0" fontId="1" fillId="0" borderId="0" xfId="50" applyAlignment="1">
      <alignment horizontal="center"/>
      <protection/>
    </xf>
    <xf numFmtId="0" fontId="25" fillId="33" borderId="0" xfId="50" applyFont="1" applyFill="1">
      <alignment/>
      <protection/>
    </xf>
    <xf numFmtId="0" fontId="53" fillId="0" borderId="0" xfId="0" applyFont="1" applyFill="1" applyAlignment="1">
      <alignment horizontal="left"/>
    </xf>
    <xf numFmtId="0" fontId="0" fillId="0" borderId="0" xfId="0" applyAlignment="1">
      <alignment horizontal="left"/>
    </xf>
    <xf numFmtId="0" fontId="1" fillId="0" borderId="0" xfId="50" applyAlignment="1">
      <alignment vertical="center"/>
      <protection/>
    </xf>
    <xf numFmtId="0" fontId="1" fillId="0" borderId="10" xfId="50" applyBorder="1" applyAlignment="1">
      <alignment horizontal="center"/>
      <protection/>
    </xf>
    <xf numFmtId="165" fontId="1" fillId="0" borderId="10" xfId="50" applyNumberFormat="1" applyFill="1" applyBorder="1">
      <alignment/>
      <protection/>
    </xf>
    <xf numFmtId="165" fontId="48" fillId="0" borderId="10" xfId="46" applyNumberFormat="1" applyFont="1" applyFill="1" applyBorder="1" applyAlignment="1">
      <alignment/>
    </xf>
    <xf numFmtId="2" fontId="3" fillId="0" borderId="10" xfId="51" applyNumberFormat="1" applyFont="1" applyFill="1" applyBorder="1">
      <alignment/>
      <protection/>
    </xf>
    <xf numFmtId="0" fontId="3" fillId="0" borderId="10" xfId="51" applyFont="1" applyFill="1" applyBorder="1">
      <alignment/>
      <protection/>
    </xf>
    <xf numFmtId="2" fontId="2" fillId="0" borderId="10" xfId="51" applyNumberFormat="1" applyFill="1" applyBorder="1">
      <alignment/>
      <protection/>
    </xf>
    <xf numFmtId="0" fontId="4" fillId="0" borderId="0" xfId="50" applyFont="1" applyFill="1">
      <alignment/>
      <protection/>
    </xf>
    <xf numFmtId="0" fontId="4" fillId="0" borderId="0" xfId="50" applyFont="1" applyFill="1" applyAlignment="1">
      <alignment horizontal="left"/>
      <protection/>
    </xf>
    <xf numFmtId="0" fontId="53" fillId="0" borderId="0" xfId="0" applyFont="1" applyFill="1" applyBorder="1" applyAlignment="1">
      <alignment/>
    </xf>
    <xf numFmtId="3" fontId="53" fillId="0" borderId="0" xfId="0" applyNumberFormat="1" applyFont="1" applyBorder="1" applyAlignment="1">
      <alignment/>
    </xf>
    <xf numFmtId="3" fontId="53" fillId="0" borderId="0" xfId="0" applyNumberFormat="1" applyFont="1" applyFill="1" applyBorder="1" applyAlignment="1">
      <alignment/>
    </xf>
    <xf numFmtId="165" fontId="53" fillId="0" borderId="0" xfId="44" applyNumberFormat="1" applyFont="1" applyBorder="1" applyAlignment="1">
      <alignment/>
    </xf>
    <xf numFmtId="0" fontId="53" fillId="0" borderId="0" xfId="0" applyFont="1" applyBorder="1" applyAlignment="1">
      <alignment/>
    </xf>
    <xf numFmtId="164" fontId="53" fillId="0" borderId="0" xfId="0" applyNumberFormat="1" applyFont="1" applyAlignment="1">
      <alignment/>
    </xf>
    <xf numFmtId="0" fontId="53" fillId="0" borderId="0" xfId="0" applyFont="1" applyAlignment="1">
      <alignment/>
    </xf>
    <xf numFmtId="0" fontId="53" fillId="0" borderId="0" xfId="0" applyFont="1" applyFill="1" applyBorder="1" applyAlignment="1">
      <alignment/>
    </xf>
    <xf numFmtId="0" fontId="53" fillId="33" borderId="0" xfId="0" applyFont="1" applyFill="1" applyBorder="1" applyAlignment="1">
      <alignment/>
    </xf>
    <xf numFmtId="0" fontId="53" fillId="0" borderId="0" xfId="0" applyFont="1" applyAlignment="1">
      <alignment horizontal="center"/>
    </xf>
    <xf numFmtId="0" fontId="53" fillId="0" borderId="0" xfId="0" applyFont="1" applyAlignment="1">
      <alignment wrapText="1"/>
    </xf>
    <xf numFmtId="0" fontId="6" fillId="0" borderId="0" xfId="51" applyFont="1" applyFill="1" applyBorder="1">
      <alignment/>
      <protection/>
    </xf>
    <xf numFmtId="0" fontId="26" fillId="33" borderId="0" xfId="50" applyFont="1" applyFill="1">
      <alignment/>
      <protection/>
    </xf>
    <xf numFmtId="165" fontId="0" fillId="0" borderId="10" xfId="44" applyNumberFormat="1" applyFont="1" applyBorder="1" applyAlignment="1">
      <alignment/>
    </xf>
    <xf numFmtId="9" fontId="0" fillId="0" borderId="0" xfId="53" applyFont="1" applyAlignment="1">
      <alignment/>
    </xf>
    <xf numFmtId="0" fontId="35" fillId="0" borderId="0" xfId="0" applyFont="1" applyAlignment="1">
      <alignment/>
    </xf>
    <xf numFmtId="165" fontId="0" fillId="0" borderId="0" xfId="44" applyNumberFormat="1" applyFont="1" applyAlignment="1">
      <alignment/>
    </xf>
    <xf numFmtId="165" fontId="0" fillId="0" borderId="10" xfId="44" applyNumberFormat="1" applyFont="1" applyBorder="1" applyAlignment="1">
      <alignment/>
    </xf>
    <xf numFmtId="0" fontId="4" fillId="0" borderId="0" xfId="0" applyFont="1" applyAlignment="1">
      <alignment/>
    </xf>
    <xf numFmtId="0" fontId="48" fillId="33" borderId="0" xfId="0" applyFont="1" applyFill="1" applyBorder="1" applyAlignment="1">
      <alignment/>
    </xf>
    <xf numFmtId="0" fontId="4" fillId="0" borderId="0" xfId="0" applyFont="1" applyAlignment="1">
      <alignment/>
    </xf>
    <xf numFmtId="0" fontId="48" fillId="0" borderId="10" xfId="0" applyFont="1" applyBorder="1" applyAlignment="1">
      <alignment/>
    </xf>
    <xf numFmtId="0" fontId="7" fillId="0" borderId="10" xfId="0" applyFont="1" applyFill="1" applyBorder="1" applyAlignment="1">
      <alignment horizontal="center" wrapText="1"/>
    </xf>
    <xf numFmtId="165" fontId="0" fillId="0" borderId="10" xfId="0" applyNumberFormat="1" applyFill="1" applyBorder="1" applyAlignment="1">
      <alignment/>
    </xf>
    <xf numFmtId="165" fontId="4" fillId="0" borderId="10" xfId="0" applyNumberFormat="1" applyFont="1" applyFill="1" applyBorder="1" applyAlignment="1">
      <alignment/>
    </xf>
    <xf numFmtId="165" fontId="3" fillId="0" borderId="10" xfId="51" applyNumberFormat="1" applyFont="1" applyFill="1" applyBorder="1">
      <alignment/>
      <protection/>
    </xf>
    <xf numFmtId="0" fontId="4" fillId="0" borderId="0" xfId="50" applyFont="1" applyFill="1" applyAlignment="1">
      <alignment horizontal="left"/>
      <protection/>
    </xf>
    <xf numFmtId="0" fontId="4" fillId="0" borderId="10" xfId="50" applyFont="1" applyFill="1" applyBorder="1" applyAlignment="1">
      <alignment horizontal="center"/>
      <protection/>
    </xf>
    <xf numFmtId="0" fontId="6" fillId="0" borderId="10" xfId="51" applyFont="1" applyFill="1" applyBorder="1">
      <alignment/>
      <protection/>
    </xf>
    <xf numFmtId="165" fontId="53" fillId="0" borderId="10" xfId="46" applyNumberFormat="1" applyFont="1" applyFill="1" applyBorder="1" applyAlignment="1">
      <alignment/>
    </xf>
    <xf numFmtId="2" fontId="6" fillId="0" borderId="10" xfId="51" applyNumberFormat="1" applyFont="1" applyFill="1" applyBorder="1">
      <alignment/>
      <protection/>
    </xf>
    <xf numFmtId="0" fontId="53" fillId="0" borderId="10" xfId="0" applyFont="1" applyFill="1" applyBorder="1" applyAlignment="1">
      <alignment horizontal="center"/>
    </xf>
    <xf numFmtId="0" fontId="1" fillId="0" borderId="0" xfId="50" applyFont="1" applyFill="1" applyAlignment="1">
      <alignment horizontal="left"/>
      <protection/>
    </xf>
    <xf numFmtId="0" fontId="1" fillId="0" borderId="0" xfId="50" applyFont="1" applyFill="1">
      <alignment/>
      <protection/>
    </xf>
    <xf numFmtId="0" fontId="7" fillId="33" borderId="10" xfId="0" applyFont="1" applyFill="1" applyBorder="1" applyAlignment="1">
      <alignment horizontal="center" wrapText="1"/>
    </xf>
    <xf numFmtId="166" fontId="7" fillId="33" borderId="10" xfId="0" applyNumberFormat="1" applyFont="1" applyFill="1" applyBorder="1" applyAlignment="1">
      <alignment horizontal="center" wrapText="1"/>
    </xf>
    <xf numFmtId="165" fontId="0" fillId="33" borderId="10" xfId="0" applyNumberFormat="1" applyFill="1" applyBorder="1" applyAlignment="1">
      <alignment/>
    </xf>
    <xf numFmtId="166" fontId="25" fillId="33" borderId="10" xfId="53" applyNumberFormat="1" applyFont="1" applyFill="1" applyBorder="1" applyAlignment="1">
      <alignment/>
    </xf>
    <xf numFmtId="165" fontId="7" fillId="0" borderId="10" xfId="50" applyNumberFormat="1" applyFont="1" applyBorder="1">
      <alignment/>
      <protection/>
    </xf>
    <xf numFmtId="166" fontId="7" fillId="0" borderId="10" xfId="53" applyNumberFormat="1" applyFont="1" applyBorder="1" applyAlignment="1">
      <alignment/>
    </xf>
    <xf numFmtId="0" fontId="51" fillId="0" borderId="0" xfId="0" applyFont="1" applyFill="1" applyAlignment="1">
      <alignment horizontal="left" vertical="center" readingOrder="1"/>
    </xf>
    <xf numFmtId="0" fontId="1" fillId="33" borderId="0" xfId="50" applyFill="1">
      <alignment/>
      <protection/>
    </xf>
    <xf numFmtId="0" fontId="35" fillId="0" borderId="0" xfId="0" applyFont="1" applyFill="1" applyAlignment="1">
      <alignment/>
    </xf>
    <xf numFmtId="0" fontId="0" fillId="0" borderId="0" xfId="0" applyFill="1" applyAlignment="1">
      <alignment/>
    </xf>
    <xf numFmtId="0" fontId="0" fillId="0" borderId="10" xfId="0" applyFill="1" applyBorder="1" applyAlignment="1">
      <alignment horizontal="center" wrapText="1"/>
    </xf>
    <xf numFmtId="3" fontId="0" fillId="0" borderId="10" xfId="0" applyNumberFormat="1" applyFill="1" applyBorder="1" applyAlignment="1">
      <alignment/>
    </xf>
    <xf numFmtId="165" fontId="0" fillId="0" borderId="10" xfId="44" applyNumberFormat="1" applyFont="1" applyFill="1" applyBorder="1" applyAlignment="1">
      <alignment/>
    </xf>
    <xf numFmtId="165" fontId="0" fillId="0" borderId="10" xfId="44" applyNumberFormat="1" applyFont="1" applyFill="1" applyBorder="1" applyAlignment="1">
      <alignment/>
    </xf>
    <xf numFmtId="3" fontId="0" fillId="0" borderId="11" xfId="0" applyNumberFormat="1" applyFill="1" applyBorder="1" applyAlignment="1">
      <alignment/>
    </xf>
    <xf numFmtId="3" fontId="54" fillId="0" borderId="10" xfId="0" applyNumberFormat="1" applyFont="1" applyFill="1" applyBorder="1" applyAlignment="1">
      <alignment/>
    </xf>
    <xf numFmtId="9" fontId="0" fillId="0" borderId="0" xfId="53" applyFont="1" applyFill="1" applyAlignment="1">
      <alignment/>
    </xf>
    <xf numFmtId="3" fontId="0" fillId="0" borderId="10" xfId="0" applyNumberFormat="1" applyFont="1" applyFill="1" applyBorder="1" applyAlignment="1">
      <alignment/>
    </xf>
    <xf numFmtId="0" fontId="48" fillId="0" borderId="10" xfId="0" applyFont="1" applyFill="1" applyBorder="1" applyAlignment="1">
      <alignment horizontal="center" vertical="center" wrapText="1"/>
    </xf>
    <xf numFmtId="0" fontId="48" fillId="0" borderId="10" xfId="0" applyNumberFormat="1" applyFont="1" applyFill="1" applyBorder="1" applyAlignment="1">
      <alignment horizontal="center"/>
    </xf>
    <xf numFmtId="165" fontId="25" fillId="0" borderId="10" xfId="44" applyNumberFormat="1" applyFont="1" applyFill="1" applyBorder="1" applyAlignment="1">
      <alignment/>
    </xf>
    <xf numFmtId="9" fontId="25" fillId="0" borderId="10" xfId="53" applyFont="1" applyFill="1" applyBorder="1" applyAlignment="1">
      <alignment/>
    </xf>
    <xf numFmtId="0" fontId="48" fillId="0" borderId="10" xfId="0" applyFont="1" applyFill="1" applyBorder="1" applyAlignment="1">
      <alignment horizontal="center"/>
    </xf>
    <xf numFmtId="2" fontId="25" fillId="0" borderId="10" xfId="0" applyNumberFormat="1" applyFont="1" applyFill="1" applyBorder="1" applyAlignment="1">
      <alignment horizontal="center" wrapText="1"/>
    </xf>
    <xf numFmtId="0" fontId="28" fillId="0" borderId="0" xfId="0" applyFont="1" applyFill="1" applyAlignment="1">
      <alignment horizontal="left" vertical="center" readingOrder="1"/>
    </xf>
    <xf numFmtId="0" fontId="25" fillId="0" borderId="0" xfId="0" applyFont="1" applyFill="1" applyAlignment="1">
      <alignment/>
    </xf>
    <xf numFmtId="2" fontId="25" fillId="0" borderId="10" xfId="0" applyNumberFormat="1" applyFont="1" applyFill="1" applyBorder="1" applyAlignment="1">
      <alignment horizontal="left" wrapText="1"/>
    </xf>
    <xf numFmtId="0" fontId="25" fillId="0" borderId="10" xfId="0" applyFont="1" applyFill="1" applyBorder="1" applyAlignment="1">
      <alignment/>
    </xf>
    <xf numFmtId="165" fontId="25" fillId="0" borderId="10" xfId="0" applyNumberFormat="1" applyFont="1" applyFill="1" applyBorder="1" applyAlignment="1">
      <alignment/>
    </xf>
    <xf numFmtId="165" fontId="25" fillId="0" borderId="0" xfId="44" applyNumberFormat="1" applyFont="1" applyFill="1" applyAlignment="1">
      <alignment/>
    </xf>
    <xf numFmtId="165" fontId="25" fillId="0" borderId="0" xfId="44" applyNumberFormat="1" applyFont="1" applyFill="1" applyBorder="1" applyAlignment="1">
      <alignment/>
    </xf>
    <xf numFmtId="0" fontId="26" fillId="0" borderId="0" xfId="0" applyFont="1" applyFill="1" applyBorder="1" applyAlignment="1">
      <alignment/>
    </xf>
    <xf numFmtId="0" fontId="26" fillId="0" borderId="0" xfId="0" applyFont="1" applyFill="1" applyAlignment="1">
      <alignment/>
    </xf>
    <xf numFmtId="0" fontId="4" fillId="0" borderId="12" xfId="0" applyFont="1" applyBorder="1" applyAlignment="1">
      <alignment wrapText="1"/>
    </xf>
    <xf numFmtId="0" fontId="0" fillId="0" borderId="12" xfId="0" applyBorder="1" applyAlignment="1">
      <alignment wrapText="1"/>
    </xf>
    <xf numFmtId="0" fontId="26" fillId="0" borderId="0" xfId="50" applyFont="1" applyFill="1" applyAlignment="1">
      <alignment horizontal="left" wrapText="1"/>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Milliers 2" xfId="46"/>
    <cellStyle name="Currency" xfId="47"/>
    <cellStyle name="Currency [0]" xfId="48"/>
    <cellStyle name="Neutre" xfId="49"/>
    <cellStyle name="Normal 2" xfId="50"/>
    <cellStyle name="Normal 2 2"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chartsheet" Target="chartsheets/sheet3.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Évolution des ventes de substances actives par type d'usage</a:t>
            </a:r>
          </a:p>
        </c:rich>
      </c:tx>
      <c:layout>
        <c:manualLayout>
          <c:xMode val="factor"/>
          <c:yMode val="factor"/>
          <c:x val="0.037"/>
          <c:y val="-0.00625"/>
        </c:manualLayout>
      </c:layout>
      <c:spPr>
        <a:noFill/>
        <a:ln w="3175">
          <a:noFill/>
        </a:ln>
      </c:spPr>
    </c:title>
    <c:plotArea>
      <c:layout>
        <c:manualLayout>
          <c:xMode val="edge"/>
          <c:yMode val="edge"/>
          <c:x val="0.0325"/>
          <c:y val="0.09025"/>
          <c:w val="0.75325"/>
          <c:h val="0.843"/>
        </c:manualLayout>
      </c:layout>
      <c:barChart>
        <c:barDir val="col"/>
        <c:grouping val="stacked"/>
        <c:varyColors val="0"/>
        <c:ser>
          <c:idx val="1"/>
          <c:order val="1"/>
          <c:tx>
            <c:strRef>
              <c:f>Fig1_Données!$B$2</c:f>
              <c:strCache>
                <c:ptCount val="1"/>
                <c:pt idx="0">
                  <c:v>Fongicides et bactéricides</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ctr"/>
            <c:showLegendKey val="0"/>
            <c:showVal val="1"/>
            <c:showBubbleSize val="0"/>
            <c:showCatName val="0"/>
            <c:showSerName val="0"/>
            <c:showPercent val="0"/>
          </c:dLbls>
          <c:cat>
            <c:numRef>
              <c:f>Fig1_Données!$A$3:$A$12</c:f>
              <c:numCache>
                <c:ptCount val="10"/>
                <c:pt idx="0">
                  <c:v>2009</c:v>
                </c:pt>
                <c:pt idx="1">
                  <c:v>2010</c:v>
                </c:pt>
                <c:pt idx="2">
                  <c:v>2011</c:v>
                </c:pt>
                <c:pt idx="3">
                  <c:v>2012</c:v>
                </c:pt>
                <c:pt idx="4">
                  <c:v>2013</c:v>
                </c:pt>
                <c:pt idx="5">
                  <c:v>2014</c:v>
                </c:pt>
                <c:pt idx="6">
                  <c:v>2015</c:v>
                </c:pt>
                <c:pt idx="7">
                  <c:v>2016</c:v>
                </c:pt>
                <c:pt idx="8">
                  <c:v>2017</c:v>
                </c:pt>
                <c:pt idx="9">
                  <c:v>2018</c:v>
                </c:pt>
              </c:numCache>
            </c:numRef>
          </c:cat>
          <c:val>
            <c:numRef>
              <c:f>Fig1_Données!$B$3:$B$12</c:f>
              <c:numCache>
                <c:ptCount val="10"/>
                <c:pt idx="0">
                  <c:v>27862146.235925134</c:v>
                </c:pt>
                <c:pt idx="1">
                  <c:v>28187625.59377119</c:v>
                </c:pt>
                <c:pt idx="2">
                  <c:v>25956243.690029174</c:v>
                </c:pt>
                <c:pt idx="3">
                  <c:v>29743513.16762093</c:v>
                </c:pt>
                <c:pt idx="4">
                  <c:v>32283869.94038545</c:v>
                </c:pt>
                <c:pt idx="5">
                  <c:v>36714177.69793569</c:v>
                </c:pt>
                <c:pt idx="6">
                  <c:v>28625999.878534887</c:v>
                </c:pt>
                <c:pt idx="7">
                  <c:v>33098287.6235628</c:v>
                </c:pt>
                <c:pt idx="8">
                  <c:v>30900271.43589272</c:v>
                </c:pt>
                <c:pt idx="9">
                  <c:v>39424640.91261203</c:v>
                </c:pt>
              </c:numCache>
            </c:numRef>
          </c:val>
        </c:ser>
        <c:ser>
          <c:idx val="3"/>
          <c:order val="2"/>
          <c:tx>
            <c:strRef>
              <c:f>Fig1_Données!$D$2</c:f>
              <c:strCache>
                <c:ptCount val="1"/>
                <c:pt idx="0">
                  <c:v>Herbicides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ctr"/>
            <c:showLegendKey val="0"/>
            <c:showVal val="1"/>
            <c:showBubbleSize val="0"/>
            <c:showCatName val="0"/>
            <c:showSerName val="0"/>
            <c:showPercent val="0"/>
          </c:dLbls>
          <c:cat>
            <c:numRef>
              <c:f>Fig1_Données!$A$3:$A$12</c:f>
              <c:numCache>
                <c:ptCount val="10"/>
                <c:pt idx="0">
                  <c:v>2009</c:v>
                </c:pt>
                <c:pt idx="1">
                  <c:v>2010</c:v>
                </c:pt>
                <c:pt idx="2">
                  <c:v>2011</c:v>
                </c:pt>
                <c:pt idx="3">
                  <c:v>2012</c:v>
                </c:pt>
                <c:pt idx="4">
                  <c:v>2013</c:v>
                </c:pt>
                <c:pt idx="5">
                  <c:v>2014</c:v>
                </c:pt>
                <c:pt idx="6">
                  <c:v>2015</c:v>
                </c:pt>
                <c:pt idx="7">
                  <c:v>2016</c:v>
                </c:pt>
                <c:pt idx="8">
                  <c:v>2017</c:v>
                </c:pt>
                <c:pt idx="9">
                  <c:v>2018</c:v>
                </c:pt>
              </c:numCache>
            </c:numRef>
          </c:cat>
          <c:val>
            <c:numRef>
              <c:f>Fig1_Données!$D$3:$D$12</c:f>
              <c:numCache>
                <c:ptCount val="10"/>
                <c:pt idx="0">
                  <c:v>27367423.60237226</c:v>
                </c:pt>
                <c:pt idx="1">
                  <c:v>25419284.610543475</c:v>
                </c:pt>
                <c:pt idx="2">
                  <c:v>28024458.33420099</c:v>
                </c:pt>
                <c:pt idx="3">
                  <c:v>26643518.05612034</c:v>
                </c:pt>
                <c:pt idx="4">
                  <c:v>26866907.967807982</c:v>
                </c:pt>
                <c:pt idx="5">
                  <c:v>29858088.764659476</c:v>
                </c:pt>
                <c:pt idx="6">
                  <c:v>29560861.382763457</c:v>
                </c:pt>
                <c:pt idx="7">
                  <c:v>29219914.306656905</c:v>
                </c:pt>
                <c:pt idx="8">
                  <c:v>29279827.21532994</c:v>
                </c:pt>
                <c:pt idx="9">
                  <c:v>33603317.66937368</c:v>
                </c:pt>
              </c:numCache>
            </c:numRef>
          </c:val>
        </c:ser>
        <c:ser>
          <c:idx val="0"/>
          <c:order val="3"/>
          <c:tx>
            <c:strRef>
              <c:f>Fig1_Données!$E$2</c:f>
              <c:strCache>
                <c:ptCount val="1"/>
                <c:pt idx="0">
                  <c:v>Autres substances</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5"/>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dLblPos val="ctr"/>
            <c:showLegendKey val="0"/>
            <c:showVal val="1"/>
            <c:showBubbleSize val="0"/>
            <c:showCatName val="0"/>
            <c:showSerName val="0"/>
            <c:showPercent val="0"/>
          </c:dLbls>
          <c:cat>
            <c:numRef>
              <c:f>Fig1_Données!$A$3:$A$12</c:f>
              <c:numCache>
                <c:ptCount val="10"/>
                <c:pt idx="0">
                  <c:v>2009</c:v>
                </c:pt>
                <c:pt idx="1">
                  <c:v>2010</c:v>
                </c:pt>
                <c:pt idx="2">
                  <c:v>2011</c:v>
                </c:pt>
                <c:pt idx="3">
                  <c:v>2012</c:v>
                </c:pt>
                <c:pt idx="4">
                  <c:v>2013</c:v>
                </c:pt>
                <c:pt idx="5">
                  <c:v>2014</c:v>
                </c:pt>
                <c:pt idx="6">
                  <c:v>2015</c:v>
                </c:pt>
                <c:pt idx="7">
                  <c:v>2016</c:v>
                </c:pt>
                <c:pt idx="8">
                  <c:v>2017</c:v>
                </c:pt>
                <c:pt idx="9">
                  <c:v>2018</c:v>
                </c:pt>
              </c:numCache>
            </c:numRef>
          </c:cat>
          <c:val>
            <c:numRef>
              <c:f>Fig1_Données!$E$3:$E$12</c:f>
              <c:numCache>
                <c:ptCount val="10"/>
                <c:pt idx="0">
                  <c:v>7541358.0030736625</c:v>
                </c:pt>
                <c:pt idx="1">
                  <c:v>6623824.464580864</c:v>
                </c:pt>
                <c:pt idx="2">
                  <c:v>6329639.370549388</c:v>
                </c:pt>
                <c:pt idx="3">
                  <c:v>6210702.868603855</c:v>
                </c:pt>
                <c:pt idx="4">
                  <c:v>6362081.92106621</c:v>
                </c:pt>
                <c:pt idx="5">
                  <c:v>6920066.977416307</c:v>
                </c:pt>
                <c:pt idx="6">
                  <c:v>6913619.391144641</c:v>
                </c:pt>
                <c:pt idx="7">
                  <c:v>6911077.609293632</c:v>
                </c:pt>
                <c:pt idx="8">
                  <c:v>7049943.769999072</c:v>
                </c:pt>
                <c:pt idx="9">
                  <c:v>6997148.178625986</c:v>
                </c:pt>
              </c:numCache>
            </c:numRef>
          </c:val>
        </c:ser>
        <c:ser>
          <c:idx val="2"/>
          <c:order val="4"/>
          <c:tx>
            <c:strRef>
              <c:f>Fig1_Données!$C$2</c:f>
              <c:strCache>
                <c:ptCount val="1"/>
                <c:pt idx="0">
                  <c:v>Insecticides et Acaricides</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5"/>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dLblPos val="ctr"/>
            <c:showLegendKey val="0"/>
            <c:showVal val="1"/>
            <c:showBubbleSize val="0"/>
            <c:showCatName val="0"/>
            <c:showSerName val="0"/>
            <c:showPercent val="0"/>
          </c:dLbls>
          <c:cat>
            <c:numRef>
              <c:f>Fig1_Données!$A$3:$A$12</c:f>
              <c:numCache>
                <c:ptCount val="10"/>
                <c:pt idx="0">
                  <c:v>2009</c:v>
                </c:pt>
                <c:pt idx="1">
                  <c:v>2010</c:v>
                </c:pt>
                <c:pt idx="2">
                  <c:v>2011</c:v>
                </c:pt>
                <c:pt idx="3">
                  <c:v>2012</c:v>
                </c:pt>
                <c:pt idx="4">
                  <c:v>2013</c:v>
                </c:pt>
                <c:pt idx="5">
                  <c:v>2014</c:v>
                </c:pt>
                <c:pt idx="6">
                  <c:v>2015</c:v>
                </c:pt>
                <c:pt idx="7">
                  <c:v>2016</c:v>
                </c:pt>
                <c:pt idx="8">
                  <c:v>2017</c:v>
                </c:pt>
                <c:pt idx="9">
                  <c:v>2018</c:v>
                </c:pt>
              </c:numCache>
            </c:numRef>
          </c:cat>
          <c:val>
            <c:numRef>
              <c:f>Fig1_Données!$C$3:$C$12</c:f>
              <c:numCache>
                <c:ptCount val="10"/>
                <c:pt idx="0">
                  <c:v>1653595.3215656702</c:v>
                </c:pt>
                <c:pt idx="1">
                  <c:v>1835142.7907508772</c:v>
                </c:pt>
                <c:pt idx="2">
                  <c:v>2506297.954144347</c:v>
                </c:pt>
                <c:pt idx="3">
                  <c:v>2648373.5118560176</c:v>
                </c:pt>
                <c:pt idx="4">
                  <c:v>2484252.372619309</c:v>
                </c:pt>
                <c:pt idx="5">
                  <c:v>2894333.87998852</c:v>
                </c:pt>
                <c:pt idx="6">
                  <c:v>2931514.597557015</c:v>
                </c:pt>
                <c:pt idx="7">
                  <c:v>3798961.8204866587</c:v>
                </c:pt>
                <c:pt idx="8">
                  <c:v>3961525.6087782714</c:v>
                </c:pt>
                <c:pt idx="9">
                  <c:v>5857311.769388303</c:v>
                </c:pt>
              </c:numCache>
            </c:numRef>
          </c:val>
        </c:ser>
        <c:overlap val="100"/>
        <c:gapWidth val="71"/>
        <c:axId val="58853853"/>
        <c:axId val="59922630"/>
      </c:barChart>
      <c:lineChart>
        <c:grouping val="standard"/>
        <c:varyColors val="0"/>
        <c:ser>
          <c:idx val="4"/>
          <c:order val="0"/>
          <c:tx>
            <c:strRef>
              <c:f>Fig1_Données!$H$2</c:f>
              <c:strCache>
                <c:ptCount val="1"/>
                <c:pt idx="0">
                  <c:v>Toutes substances vendues en moyenne triennale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3"/>
              <c:layout>
                <c:manualLayout>
                  <c:x val="0"/>
                  <c:y val="0"/>
                </c:manualLayout>
              </c:layout>
              <c:txPr>
                <a:bodyPr vert="horz" rot="0" anchor="ctr"/>
                <a:lstStyle/>
                <a:p>
                  <a:pPr algn="ctr">
                    <a:defRPr lang="en-US" cap="none" sz="1000" b="1" i="0" u="none" baseline="0">
                      <a:solidFill>
                        <a:srgbClr val="FF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FF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FF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1" i="0" u="none" baseline="0">
                      <a:solidFill>
                        <a:srgbClr val="FF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1" i="0" u="none" baseline="0">
                      <a:solidFill>
                        <a:srgbClr val="FF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FF0000"/>
                    </a:solidFill>
                    <a:latin typeface="Calibri"/>
                    <a:ea typeface="Calibri"/>
                    <a:cs typeface="Calibri"/>
                  </a:defRPr>
                </a:pPr>
              </a:p>
            </c:txPr>
            <c:dLblPos val="t"/>
            <c:showLegendKey val="0"/>
            <c:showVal val="1"/>
            <c:showBubbleSize val="0"/>
            <c:showCatName val="0"/>
            <c:showSerName val="0"/>
            <c:showLeaderLines val="1"/>
            <c:showPercent val="0"/>
          </c:dLbls>
          <c:cat>
            <c:numRef>
              <c:f>Fig1_Données!$A$3:$A$12</c:f>
              <c:numCache>
                <c:ptCount val="10"/>
                <c:pt idx="0">
                  <c:v>2009</c:v>
                </c:pt>
                <c:pt idx="1">
                  <c:v>2010</c:v>
                </c:pt>
                <c:pt idx="2">
                  <c:v>2011</c:v>
                </c:pt>
                <c:pt idx="3">
                  <c:v>2012</c:v>
                </c:pt>
                <c:pt idx="4">
                  <c:v>2013</c:v>
                </c:pt>
                <c:pt idx="5">
                  <c:v>2014</c:v>
                </c:pt>
                <c:pt idx="6">
                  <c:v>2015</c:v>
                </c:pt>
                <c:pt idx="7">
                  <c:v>2016</c:v>
                </c:pt>
                <c:pt idx="8">
                  <c:v>2017</c:v>
                </c:pt>
                <c:pt idx="9">
                  <c:v>2018</c:v>
                </c:pt>
              </c:numCache>
            </c:numRef>
          </c:cat>
          <c:val>
            <c:numRef>
              <c:f>Fig1_Données!$H$3:$H$12</c:f>
              <c:numCache>
                <c:ptCount val="10"/>
                <c:pt idx="2">
                  <c:v>63102346.65716901</c:v>
                </c:pt>
                <c:pt idx="3">
                  <c:v>63376208.137590475</c:v>
                </c:pt>
                <c:pt idx="4">
                  <c:v>65353286.38500133</c:v>
                </c:pt>
                <c:pt idx="5">
                  <c:v>69876629.0420267</c:v>
                </c:pt>
                <c:pt idx="6">
                  <c:v>70805258.25729299</c:v>
                </c:pt>
                <c:pt idx="7">
                  <c:v>72482301.31</c:v>
                </c:pt>
                <c:pt idx="8">
                  <c:v>70750601.54666667</c:v>
                </c:pt>
                <c:pt idx="9">
                  <c:v>76700742.64</c:v>
                </c:pt>
              </c:numCache>
            </c:numRef>
          </c:val>
          <c:smooth val="0"/>
        </c:ser>
        <c:axId val="58853853"/>
        <c:axId val="59922630"/>
      </c:lineChart>
      <c:catAx>
        <c:axId val="58853853"/>
        <c:scaling>
          <c:orientation val="minMax"/>
        </c:scaling>
        <c:axPos val="b"/>
        <c:delete val="0"/>
        <c:numFmt formatCode="General" sourceLinked="1"/>
        <c:majorTickMark val="out"/>
        <c:minorTickMark val="none"/>
        <c:tickLblPos val="nextTo"/>
        <c:spPr>
          <a:ln w="3175">
            <a:solidFill>
              <a:srgbClr val="808080"/>
            </a:solidFill>
          </a:ln>
        </c:spPr>
        <c:crossAx val="59922630"/>
        <c:crosses val="autoZero"/>
        <c:auto val="1"/>
        <c:lblOffset val="100"/>
        <c:tickLblSkip val="1"/>
        <c:noMultiLvlLbl val="0"/>
      </c:catAx>
      <c:valAx>
        <c:axId val="59922630"/>
        <c:scaling>
          <c:orientation val="minMax"/>
        </c:scaling>
        <c:axPos val="l"/>
        <c:title>
          <c:tx>
            <c:rich>
              <a:bodyPr vert="horz" rot="0" anchor="ctr"/>
              <a:lstStyle/>
              <a:p>
                <a:pPr algn="ctr">
                  <a:defRPr/>
                </a:pPr>
                <a:r>
                  <a:rPr lang="en-US" cap="none" sz="1000" b="1" i="0" u="none" baseline="0">
                    <a:solidFill>
                      <a:srgbClr val="000000"/>
                    </a:solidFill>
                    <a:latin typeface="Calibri"/>
                    <a:ea typeface="Calibri"/>
                    <a:cs typeface="Calibri"/>
                  </a:rPr>
                  <a:t>En tonnes</a:t>
                </a:r>
              </a:p>
            </c:rich>
          </c:tx>
          <c:layout>
            <c:manualLayout>
              <c:xMode val="factor"/>
              <c:yMode val="factor"/>
              <c:x val="0.014"/>
              <c:y val="0.142"/>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8853853"/>
        <c:crossesAt val="1"/>
        <c:crossBetween val="between"/>
        <c:dispUnits>
          <c:builtInUnit val="thousands"/>
        </c:dispUnits>
      </c:valAx>
      <c:spPr>
        <a:solidFill>
          <a:srgbClr val="FFFFFF"/>
        </a:solidFill>
        <a:ln w="3175">
          <a:noFill/>
        </a:ln>
      </c:spPr>
    </c:plotArea>
    <c:legend>
      <c:legendPos val="r"/>
      <c:layout>
        <c:manualLayout>
          <c:xMode val="edge"/>
          <c:yMode val="edge"/>
          <c:x val="0.7845"/>
          <c:y val="0.26375"/>
          <c:w val="0.18775"/>
          <c:h val="0.46025"/>
        </c:manualLayout>
      </c:layout>
      <c:overlay val="0"/>
      <c:spPr>
        <a:noFill/>
        <a:ln w="3175">
          <a:noFill/>
        </a:ln>
      </c:spPr>
      <c:txPr>
        <a:bodyPr vert="horz" rot="0"/>
        <a:lstStyle/>
        <a:p>
          <a:pPr>
            <a:defRPr lang="en-US" cap="none" sz="11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Évolution de la quantité vendue de glyphosate et d'herbicides </a:t>
            </a:r>
          </a:p>
        </c:rich>
      </c:tx>
      <c:layout>
        <c:manualLayout>
          <c:xMode val="factor"/>
          <c:yMode val="factor"/>
          <c:x val="0"/>
          <c:y val="-0.00775"/>
        </c:manualLayout>
      </c:layout>
      <c:spPr>
        <a:noFill/>
        <a:ln w="3175">
          <a:noFill/>
        </a:ln>
      </c:spPr>
    </c:title>
    <c:plotArea>
      <c:layout>
        <c:manualLayout>
          <c:xMode val="edge"/>
          <c:yMode val="edge"/>
          <c:x val="0.01775"/>
          <c:y val="0.11475"/>
          <c:w val="0.72575"/>
          <c:h val="0.8505"/>
        </c:manualLayout>
      </c:layout>
      <c:barChart>
        <c:barDir val="col"/>
        <c:grouping val="stacked"/>
        <c:varyColors val="0"/>
        <c:ser>
          <c:idx val="0"/>
          <c:order val="1"/>
          <c:tx>
            <c:strRef>
              <c:f>Fig3_Données!$C$2</c:f>
              <c:strCache>
                <c:ptCount val="1"/>
                <c:pt idx="0">
                  <c:v>Glyphosate vendu</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ctr"/>
            <c:showLegendKey val="0"/>
            <c:showVal val="1"/>
            <c:showBubbleSize val="0"/>
            <c:showCatName val="0"/>
            <c:showSerName val="0"/>
            <c:showPercent val="0"/>
          </c:dLbls>
          <c:cat>
            <c:numRef>
              <c:f>Fig3_Données!$A$3:$A$12</c:f>
              <c:numCache>
                <c:ptCount val="10"/>
                <c:pt idx="0">
                  <c:v>2009</c:v>
                </c:pt>
                <c:pt idx="1">
                  <c:v>2010</c:v>
                </c:pt>
                <c:pt idx="2">
                  <c:v>2011</c:v>
                </c:pt>
                <c:pt idx="3">
                  <c:v>2012</c:v>
                </c:pt>
                <c:pt idx="4">
                  <c:v>2013</c:v>
                </c:pt>
                <c:pt idx="5">
                  <c:v>2014</c:v>
                </c:pt>
                <c:pt idx="6">
                  <c:v>2015</c:v>
                </c:pt>
                <c:pt idx="7">
                  <c:v>2016</c:v>
                </c:pt>
                <c:pt idx="8">
                  <c:v>2017</c:v>
                </c:pt>
                <c:pt idx="9">
                  <c:v>2018</c:v>
                </c:pt>
              </c:numCache>
            </c:numRef>
          </c:cat>
          <c:val>
            <c:numRef>
              <c:f>Fig3_Données!$C$3:$C$12</c:f>
              <c:numCache>
                <c:ptCount val="10"/>
                <c:pt idx="0">
                  <c:v>6291752.176271155</c:v>
                </c:pt>
                <c:pt idx="1">
                  <c:v>7182001.287914416</c:v>
                </c:pt>
                <c:pt idx="2">
                  <c:v>8462526.098497937</c:v>
                </c:pt>
                <c:pt idx="3">
                  <c:v>9062116.663885582</c:v>
                </c:pt>
                <c:pt idx="4">
                  <c:v>8672988.571656886</c:v>
                </c:pt>
                <c:pt idx="5">
                  <c:v>9487045.181022381</c:v>
                </c:pt>
                <c:pt idx="6">
                  <c:v>8466422.791428179</c:v>
                </c:pt>
                <c:pt idx="7">
                  <c:v>8786800.291480374</c:v>
                </c:pt>
                <c:pt idx="8">
                  <c:v>8858711.254514985</c:v>
                </c:pt>
                <c:pt idx="9">
                  <c:v>9723435.703442587</c:v>
                </c:pt>
              </c:numCache>
            </c:numRef>
          </c:val>
        </c:ser>
        <c:ser>
          <c:idx val="1"/>
          <c:order val="2"/>
          <c:tx>
            <c:strRef>
              <c:f>Fig3_Données!$D$2</c:f>
              <c:strCache>
                <c:ptCount val="1"/>
                <c:pt idx="0">
                  <c:v>Herbicides vendus hors glyphosate</c:v>
                </c:pt>
              </c:strCache>
            </c:strRef>
          </c:tx>
          <c:spPr>
            <a:solidFill>
              <a:srgbClr val="D7E4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ctr"/>
            <c:showLegendKey val="0"/>
            <c:showVal val="1"/>
            <c:showBubbleSize val="0"/>
            <c:showCatName val="0"/>
            <c:showSerName val="0"/>
            <c:showPercent val="0"/>
          </c:dLbls>
          <c:cat>
            <c:numRef>
              <c:f>Fig3_Données!$A$3:$A$12</c:f>
              <c:numCache>
                <c:ptCount val="10"/>
                <c:pt idx="0">
                  <c:v>2009</c:v>
                </c:pt>
                <c:pt idx="1">
                  <c:v>2010</c:v>
                </c:pt>
                <c:pt idx="2">
                  <c:v>2011</c:v>
                </c:pt>
                <c:pt idx="3">
                  <c:v>2012</c:v>
                </c:pt>
                <c:pt idx="4">
                  <c:v>2013</c:v>
                </c:pt>
                <c:pt idx="5">
                  <c:v>2014</c:v>
                </c:pt>
                <c:pt idx="6">
                  <c:v>2015</c:v>
                </c:pt>
                <c:pt idx="7">
                  <c:v>2016</c:v>
                </c:pt>
                <c:pt idx="8">
                  <c:v>2017</c:v>
                </c:pt>
                <c:pt idx="9">
                  <c:v>2018</c:v>
                </c:pt>
              </c:numCache>
            </c:numRef>
          </c:cat>
          <c:val>
            <c:numRef>
              <c:f>Fig3_Données!$D$3:$D$12</c:f>
              <c:numCache>
                <c:ptCount val="10"/>
                <c:pt idx="0">
                  <c:v>21075671.426101103</c:v>
                </c:pt>
                <c:pt idx="1">
                  <c:v>18237283.322629057</c:v>
                </c:pt>
                <c:pt idx="2">
                  <c:v>19561932.23570305</c:v>
                </c:pt>
                <c:pt idx="3">
                  <c:v>17581401.392234758</c:v>
                </c:pt>
                <c:pt idx="4">
                  <c:v>18193919.396151096</c:v>
                </c:pt>
                <c:pt idx="5">
                  <c:v>20371043.583637096</c:v>
                </c:pt>
                <c:pt idx="6">
                  <c:v>21094438.591335278</c:v>
                </c:pt>
                <c:pt idx="7">
                  <c:v>20433114.01517653</c:v>
                </c:pt>
                <c:pt idx="8">
                  <c:v>20421115.960814957</c:v>
                </c:pt>
                <c:pt idx="9">
                  <c:v>23879881.965931095</c:v>
                </c:pt>
              </c:numCache>
            </c:numRef>
          </c:val>
        </c:ser>
        <c:overlap val="100"/>
        <c:gapWidth val="84"/>
        <c:axId val="2432759"/>
        <c:axId val="21894832"/>
      </c:barChart>
      <c:lineChart>
        <c:grouping val="standard"/>
        <c:varyColors val="0"/>
        <c:ser>
          <c:idx val="2"/>
          <c:order val="0"/>
          <c:tx>
            <c:strRef>
              <c:f>Fig3_Données!$B$2</c:f>
              <c:strCache>
                <c:ptCount val="1"/>
                <c:pt idx="0">
                  <c:v>Total Herbicides vendus </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dLbls>
            <c:numFmt formatCode="General" sourceLinked="1"/>
            <c:spPr>
              <a:noFill/>
              <a:ln w="3175">
                <a:noFill/>
              </a:ln>
            </c:spPr>
            <c:txPr>
              <a:bodyPr vert="horz" rot="0" anchor="ctr"/>
              <a:lstStyle/>
              <a:p>
                <a:pPr algn="ctr">
                  <a:defRPr lang="en-US" cap="none" sz="1000" b="1" i="0" u="none" baseline="0">
                    <a:solidFill>
                      <a:srgbClr val="000000"/>
                    </a:solidFill>
                    <a:latin typeface="Calibri"/>
                    <a:ea typeface="Calibri"/>
                    <a:cs typeface="Calibri"/>
                  </a:defRPr>
                </a:pPr>
              </a:p>
            </c:txPr>
            <c:dLblPos val="t"/>
            <c:showLegendKey val="0"/>
            <c:showVal val="1"/>
            <c:showBubbleSize val="0"/>
            <c:showCatName val="0"/>
            <c:showSerName val="0"/>
            <c:showLeaderLines val="1"/>
            <c:showPercent val="0"/>
          </c:dLbls>
          <c:cat>
            <c:strRef>
              <c:f>Fig3_Données!$G$5:$G$12</c:f>
              <c:strCache>
                <c:ptCount val="8"/>
                <c:pt idx="0">
                  <c:v>2009-2010-2011</c:v>
                </c:pt>
                <c:pt idx="1">
                  <c:v>2010-2011-2012</c:v>
                </c:pt>
                <c:pt idx="2">
                  <c:v>2011-2012-2013</c:v>
                </c:pt>
                <c:pt idx="3">
                  <c:v>2012-2013-2014</c:v>
                </c:pt>
                <c:pt idx="4">
                  <c:v>2013-2014-2015</c:v>
                </c:pt>
                <c:pt idx="5">
                  <c:v>2014-2015-2016</c:v>
                </c:pt>
                <c:pt idx="6">
                  <c:v>2015-2016-2017</c:v>
                </c:pt>
                <c:pt idx="7">
                  <c:v>2016-2017-2018</c:v>
                </c:pt>
              </c:strCache>
            </c:strRef>
          </c:cat>
          <c:val>
            <c:numRef>
              <c:f>Fig3_Données!$B$3:$B$12</c:f>
              <c:numCache>
                <c:ptCount val="10"/>
                <c:pt idx="0">
                  <c:v>27367423.60237226</c:v>
                </c:pt>
                <c:pt idx="1">
                  <c:v>25419284.610543475</c:v>
                </c:pt>
                <c:pt idx="2">
                  <c:v>28024458.33420099</c:v>
                </c:pt>
                <c:pt idx="3">
                  <c:v>26643518.05612034</c:v>
                </c:pt>
                <c:pt idx="4">
                  <c:v>26866907.967807982</c:v>
                </c:pt>
                <c:pt idx="5">
                  <c:v>29858088.764659476</c:v>
                </c:pt>
                <c:pt idx="6">
                  <c:v>29560861.382763457</c:v>
                </c:pt>
                <c:pt idx="7">
                  <c:v>29219914.306656905</c:v>
                </c:pt>
                <c:pt idx="8">
                  <c:v>29279827.21532994</c:v>
                </c:pt>
                <c:pt idx="9">
                  <c:v>33603317.66937368</c:v>
                </c:pt>
              </c:numCache>
            </c:numRef>
          </c:val>
          <c:smooth val="0"/>
        </c:ser>
        <c:ser>
          <c:idx val="3"/>
          <c:order val="3"/>
          <c:tx>
            <c:strRef>
              <c:f>Fig3_Données!$F$2</c:f>
              <c:strCache>
                <c:ptCount val="1"/>
                <c:pt idx="0">
                  <c:v>Glyphosate vendu en moyenne sur
 3 ans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00"/>
              </a:solidFill>
              <a:ln>
                <a:solidFill>
                  <a:srgbClr val="666699"/>
                </a:solidFill>
              </a:ln>
            </c:spPr>
          </c:marker>
          <c:dLbls>
            <c:dLbl>
              <c:idx val="2"/>
              <c:tx>
                <c:rich>
                  <a:bodyPr vert="horz" rot="0" anchor="ctr"/>
                  <a:lstStyle/>
                  <a:p>
                    <a:pPr algn="ctr">
                      <a:defRPr/>
                    </a:pPr>
                    <a:r>
                      <a:rPr lang="en-US" cap="none" sz="1000" b="1" i="0" u="none" baseline="0">
                        <a:solidFill>
                          <a:srgbClr val="FF0000"/>
                        </a:solidFill>
                        <a:latin typeface="Calibri"/>
                        <a:ea typeface="Calibri"/>
                        <a:cs typeface="Calibri"/>
                      </a:rPr>
                      <a:t> 7 312   </a:t>
                    </a:r>
                  </a:p>
                </c:rich>
              </c:tx>
              <c:numFmt formatCode="General" sourceLinked="1"/>
              <c:spPr>
                <a:noFill/>
                <a:ln w="3175">
                  <a:noFill/>
                </a:ln>
              </c:spPr>
              <c:dLblPos val="t"/>
              <c:showLegendKey val="0"/>
              <c:showVal val="0"/>
              <c:showBubbleSize val="0"/>
              <c:showCatName val="1"/>
              <c:showSerName val="0"/>
              <c:showPercent val="0"/>
            </c:dLbl>
            <c:dLbl>
              <c:idx val="3"/>
              <c:tx>
                <c:rich>
                  <a:bodyPr vert="horz" rot="0" anchor="ctr"/>
                  <a:lstStyle/>
                  <a:p>
                    <a:pPr algn="ctr">
                      <a:defRPr/>
                    </a:pPr>
                    <a:r>
                      <a:rPr lang="en-US" cap="none" sz="1000" b="0" i="0" u="none" baseline="0">
                        <a:solidFill>
                          <a:srgbClr val="000000"/>
                        </a:solidFill>
                        <a:latin typeface="Calibri"/>
                        <a:ea typeface="Calibri"/>
                        <a:cs typeface="Calibri"/>
                      </a:rPr>
                      <a:t> </a:t>
                    </a:r>
                    <a:r>
                      <a:rPr lang="en-US" cap="none" sz="1000" b="1" i="0" u="none" baseline="0">
                        <a:solidFill>
                          <a:srgbClr val="FF0000"/>
                        </a:solidFill>
                        <a:latin typeface="Calibri"/>
                        <a:ea typeface="Calibri"/>
                        <a:cs typeface="Calibri"/>
                      </a:rPr>
                      <a:t>8 236   </a:t>
                    </a:r>
                  </a:p>
                </c:rich>
              </c:tx>
              <c:numFmt formatCode="General" sourceLinked="1"/>
              <c:spPr>
                <a:noFill/>
                <a:ln w="3175">
                  <a:noFill/>
                </a:ln>
              </c:spPr>
              <c:dLblPos val="t"/>
              <c:showLegendKey val="0"/>
              <c:showVal val="0"/>
              <c:showBubbleSize val="0"/>
              <c:showCatName val="1"/>
              <c:showSerName val="0"/>
              <c:showPercent val="0"/>
            </c:dLbl>
            <c:dLbl>
              <c:idx val="4"/>
              <c:tx>
                <c:rich>
                  <a:bodyPr vert="horz" rot="0" anchor="ctr"/>
                  <a:lstStyle/>
                  <a:p>
                    <a:pPr algn="ctr">
                      <a:defRPr/>
                    </a:pPr>
                    <a:r>
                      <a:rPr lang="en-US" cap="none" sz="1000" b="0" i="0" u="none" baseline="0">
                        <a:solidFill>
                          <a:srgbClr val="000000"/>
                        </a:solidFill>
                        <a:latin typeface="Calibri"/>
                        <a:ea typeface="Calibri"/>
                        <a:cs typeface="Calibri"/>
                      </a:rPr>
                      <a:t> </a:t>
                    </a:r>
                    <a:r>
                      <a:rPr lang="en-US" cap="none" sz="1000" b="1" i="0" u="none" baseline="0">
                        <a:solidFill>
                          <a:srgbClr val="FF0000"/>
                        </a:solidFill>
                        <a:latin typeface="Calibri"/>
                        <a:ea typeface="Calibri"/>
                        <a:cs typeface="Calibri"/>
                      </a:rPr>
                      <a:t>8 733   </a:t>
                    </a:r>
                  </a:p>
                </c:rich>
              </c:tx>
              <c:numFmt formatCode="General" sourceLinked="1"/>
              <c:spPr>
                <a:noFill/>
                <a:ln w="3175">
                  <a:noFill/>
                </a:ln>
              </c:spPr>
              <c:dLblPos val="t"/>
              <c:showLegendKey val="0"/>
              <c:showVal val="0"/>
              <c:showBubbleSize val="0"/>
              <c:showCatName val="1"/>
              <c:showSerName val="0"/>
              <c:showPercent val="0"/>
            </c:dLbl>
            <c:dLbl>
              <c:idx val="5"/>
              <c:tx>
                <c:rich>
                  <a:bodyPr vert="horz" rot="0" anchor="ctr"/>
                  <a:lstStyle/>
                  <a:p>
                    <a:pPr algn="ctr">
                      <a:defRPr/>
                    </a:pPr>
                    <a:r>
                      <a:rPr lang="en-US" cap="none" sz="1000" b="0" i="0" u="none" baseline="0">
                        <a:solidFill>
                          <a:srgbClr val="000000"/>
                        </a:solidFill>
                        <a:latin typeface="Calibri"/>
                        <a:ea typeface="Calibri"/>
                        <a:cs typeface="Calibri"/>
                      </a:rPr>
                      <a:t> </a:t>
                    </a:r>
                    <a:r>
                      <a:rPr lang="en-US" cap="none" sz="1000" b="1" i="0" u="none" baseline="0">
                        <a:solidFill>
                          <a:srgbClr val="FF0000"/>
                        </a:solidFill>
                        <a:latin typeface="Calibri"/>
                        <a:ea typeface="Calibri"/>
                        <a:cs typeface="Calibri"/>
                      </a:rPr>
                      <a:t>9 074   </a:t>
                    </a:r>
                  </a:p>
                </c:rich>
              </c:tx>
              <c:numFmt formatCode="General" sourceLinked="1"/>
              <c:spPr>
                <a:noFill/>
                <a:ln w="3175">
                  <a:noFill/>
                </a:ln>
              </c:spPr>
              <c:dLblPos val="t"/>
              <c:showLegendKey val="0"/>
              <c:showVal val="0"/>
              <c:showBubbleSize val="0"/>
              <c:showCatName val="1"/>
              <c:showSerName val="0"/>
              <c:showPercent val="0"/>
            </c:dLbl>
            <c:dLbl>
              <c:idx val="6"/>
              <c:tx>
                <c:rich>
                  <a:bodyPr vert="horz" rot="0" anchor="ctr"/>
                  <a:lstStyle/>
                  <a:p>
                    <a:pPr algn="ctr">
                      <a:defRPr/>
                    </a:pPr>
                    <a:r>
                      <a:rPr lang="en-US" cap="none" sz="1000" b="0" i="0" u="none" baseline="0">
                        <a:solidFill>
                          <a:srgbClr val="000000"/>
                        </a:solidFill>
                        <a:latin typeface="Calibri"/>
                        <a:ea typeface="Calibri"/>
                        <a:cs typeface="Calibri"/>
                      </a:rPr>
                      <a:t> </a:t>
                    </a:r>
                    <a:r>
                      <a:rPr lang="en-US" cap="none" sz="1000" b="1" i="0" u="none" baseline="0">
                        <a:solidFill>
                          <a:srgbClr val="FF0000"/>
                        </a:solidFill>
                        <a:latin typeface="Calibri"/>
                        <a:ea typeface="Calibri"/>
                        <a:cs typeface="Calibri"/>
                      </a:rPr>
                      <a:t>8 877   </a:t>
                    </a:r>
                  </a:p>
                </c:rich>
              </c:tx>
              <c:numFmt formatCode="General" sourceLinked="1"/>
              <c:spPr>
                <a:noFill/>
                <a:ln w="3175">
                  <a:noFill/>
                </a:ln>
              </c:spPr>
              <c:dLblPos val="t"/>
              <c:showLegendKey val="0"/>
              <c:showVal val="0"/>
              <c:showBubbleSize val="0"/>
              <c:showCatName val="1"/>
              <c:showSerName val="0"/>
              <c:showPercent val="0"/>
            </c:dLbl>
            <c:dLbl>
              <c:idx val="7"/>
              <c:tx>
                <c:rich>
                  <a:bodyPr vert="horz" rot="0" anchor="ctr"/>
                  <a:lstStyle/>
                  <a:p>
                    <a:pPr algn="ctr">
                      <a:defRPr/>
                    </a:pPr>
                    <a:r>
                      <a:rPr lang="en-US" cap="none" sz="1000" b="0" i="0" u="none" baseline="0">
                        <a:solidFill>
                          <a:srgbClr val="000000"/>
                        </a:solidFill>
                        <a:latin typeface="Calibri"/>
                        <a:ea typeface="Calibri"/>
                        <a:cs typeface="Calibri"/>
                      </a:rPr>
                      <a:t> </a:t>
                    </a:r>
                    <a:r>
                      <a:rPr lang="en-US" cap="none" sz="1000" b="1" i="0" u="none" baseline="0">
                        <a:solidFill>
                          <a:srgbClr val="FF0000"/>
                        </a:solidFill>
                        <a:latin typeface="Calibri"/>
                        <a:ea typeface="Calibri"/>
                        <a:cs typeface="Calibri"/>
                      </a:rPr>
                      <a:t>8 892   </a:t>
                    </a:r>
                  </a:p>
                </c:rich>
              </c:tx>
              <c:numFmt formatCode="General" sourceLinked="1"/>
              <c:spPr>
                <a:noFill/>
                <a:ln w="3175">
                  <a:noFill/>
                </a:ln>
              </c:spPr>
              <c:dLblPos val="t"/>
              <c:showLegendKey val="0"/>
              <c:showVal val="0"/>
              <c:showBubbleSize val="0"/>
              <c:showCatName val="1"/>
              <c:showSerName val="0"/>
              <c:showPercent val="0"/>
            </c:dLbl>
            <c:dLbl>
              <c:idx val="8"/>
              <c:tx>
                <c:rich>
                  <a:bodyPr vert="horz" rot="0" anchor="ctr"/>
                  <a:lstStyle/>
                  <a:p>
                    <a:pPr algn="ctr">
                      <a:defRPr/>
                    </a:pPr>
                    <a:r>
                      <a:rPr lang="en-US" cap="none" sz="1000" b="0" i="0" u="none" baseline="0">
                        <a:solidFill>
                          <a:srgbClr val="000000"/>
                        </a:solidFill>
                        <a:latin typeface="Calibri"/>
                        <a:ea typeface="Calibri"/>
                        <a:cs typeface="Calibri"/>
                      </a:rPr>
                      <a:t> </a:t>
                    </a:r>
                    <a:r>
                      <a:rPr lang="en-US" cap="none" sz="1000" b="1" i="0" u="none" baseline="0">
                        <a:solidFill>
                          <a:srgbClr val="FF0000"/>
                        </a:solidFill>
                        <a:latin typeface="Calibri"/>
                        <a:ea typeface="Calibri"/>
                        <a:cs typeface="Calibri"/>
                      </a:rPr>
                      <a:t>8 673   </a:t>
                    </a:r>
                  </a:p>
                </c:rich>
              </c:tx>
              <c:numFmt formatCode="General" sourceLinked="1"/>
              <c:spPr>
                <a:noFill/>
                <a:ln w="3175">
                  <a:noFill/>
                </a:ln>
              </c:spPr>
              <c:dLblPos val="t"/>
              <c:showLegendKey val="0"/>
              <c:showVal val="0"/>
              <c:showBubbleSize val="0"/>
              <c:showCatName val="1"/>
              <c:showSerName val="0"/>
              <c:showPercent val="0"/>
            </c:dLbl>
            <c:dLbl>
              <c:idx val="9"/>
              <c:tx>
                <c:rich>
                  <a:bodyPr vert="horz" rot="0" anchor="ctr"/>
                  <a:lstStyle/>
                  <a:p>
                    <a:pPr algn="ctr">
                      <a:defRPr/>
                    </a:pPr>
                    <a:r>
                      <a:rPr lang="en-US" cap="none" sz="1000" b="1" i="0" u="none" baseline="0">
                        <a:solidFill>
                          <a:srgbClr val="FF0000"/>
                        </a:solidFill>
                        <a:latin typeface="Calibri"/>
                        <a:ea typeface="Calibri"/>
                        <a:cs typeface="Calibri"/>
                      </a:rPr>
                      <a:t> 9 123   </a:t>
                    </a:r>
                  </a:p>
                </c:rich>
              </c:tx>
              <c:numFmt formatCode="General" sourceLinked="1"/>
              <c:spPr>
                <a:noFill/>
                <a:ln w="3175">
                  <a:noFill/>
                </a:ln>
              </c:spPr>
              <c:dLblPos val="t"/>
              <c:showLegendKey val="0"/>
              <c:showVal val="0"/>
              <c:showBubbleSize val="0"/>
              <c:showCatName val="1"/>
              <c:showSerName val="0"/>
              <c:showPercent val="0"/>
            </c:dLbl>
            <c:numFmt formatCode="General" sourceLinked="1"/>
            <c:spPr>
              <a:noFill/>
              <a:ln w="3175">
                <a:noFill/>
              </a:ln>
            </c:spPr>
            <c:dLblPos val="t"/>
            <c:showLegendKey val="0"/>
            <c:showVal val="1"/>
            <c:showBubbleSize val="0"/>
            <c:showCatName val="0"/>
            <c:showSerName val="0"/>
            <c:showLeaderLines val="1"/>
            <c:showPercent val="0"/>
          </c:dLbls>
          <c:cat>
            <c:strRef>
              <c:f>Fig3_Données!$G$5:$G$12</c:f>
              <c:strCache>
                <c:ptCount val="8"/>
                <c:pt idx="0">
                  <c:v>2009-2010-2011</c:v>
                </c:pt>
                <c:pt idx="1">
                  <c:v>2010-2011-2012</c:v>
                </c:pt>
                <c:pt idx="2">
                  <c:v>2011-2012-2013</c:v>
                </c:pt>
                <c:pt idx="3">
                  <c:v>2012-2013-2014</c:v>
                </c:pt>
                <c:pt idx="4">
                  <c:v>2013-2014-2015</c:v>
                </c:pt>
                <c:pt idx="5">
                  <c:v>2014-2015-2016</c:v>
                </c:pt>
                <c:pt idx="6">
                  <c:v>2015-2016-2017</c:v>
                </c:pt>
                <c:pt idx="7">
                  <c:v>2016-2017-2018</c:v>
                </c:pt>
              </c:strCache>
            </c:strRef>
          </c:cat>
          <c:val>
            <c:numRef>
              <c:f>Fig3_Données!$F$3:$F$12</c:f>
              <c:numCache>
                <c:ptCount val="10"/>
                <c:pt idx="2">
                  <c:v>7312093.187561169</c:v>
                </c:pt>
                <c:pt idx="3">
                  <c:v>8235548.016765978</c:v>
                </c:pt>
                <c:pt idx="4">
                  <c:v>8732543.77801347</c:v>
                </c:pt>
                <c:pt idx="5">
                  <c:v>9074050.13885495</c:v>
                </c:pt>
                <c:pt idx="6">
                  <c:v>8875485.514702482</c:v>
                </c:pt>
                <c:pt idx="7">
                  <c:v>8913422.754643645</c:v>
                </c:pt>
                <c:pt idx="8">
                  <c:v>8703978.112474512</c:v>
                </c:pt>
                <c:pt idx="9">
                  <c:v>9122982.416479314</c:v>
                </c:pt>
              </c:numCache>
            </c:numRef>
          </c:val>
          <c:smooth val="0"/>
        </c:ser>
        <c:axId val="2432759"/>
        <c:axId val="21894832"/>
      </c:lineChart>
      <c:catAx>
        <c:axId val="2432759"/>
        <c:scaling>
          <c:orientation val="minMax"/>
        </c:scaling>
        <c:axPos val="b"/>
        <c:delete val="0"/>
        <c:numFmt formatCode="General" sourceLinked="1"/>
        <c:majorTickMark val="out"/>
        <c:minorTickMark val="none"/>
        <c:tickLblPos val="nextTo"/>
        <c:spPr>
          <a:ln w="3175">
            <a:solidFill>
              <a:srgbClr val="808080"/>
            </a:solidFill>
          </a:ln>
        </c:spPr>
        <c:crossAx val="21894832"/>
        <c:crosses val="autoZero"/>
        <c:auto val="1"/>
        <c:lblOffset val="100"/>
        <c:tickLblSkip val="1"/>
        <c:noMultiLvlLbl val="0"/>
      </c:catAx>
      <c:valAx>
        <c:axId val="21894832"/>
        <c:scaling>
          <c:orientation val="minMax"/>
          <c:max val="35000000"/>
        </c:scaling>
        <c:axPos val="l"/>
        <c:title>
          <c:tx>
            <c:rich>
              <a:bodyPr vert="horz" rot="0" anchor="ctr"/>
              <a:lstStyle/>
              <a:p>
                <a:pPr algn="ctr">
                  <a:defRPr/>
                </a:pPr>
                <a:r>
                  <a:rPr lang="en-US" cap="none" sz="1000" b="1" i="0" u="none" baseline="0">
                    <a:solidFill>
                      <a:srgbClr val="000000"/>
                    </a:solidFill>
                    <a:latin typeface="Calibri"/>
                    <a:ea typeface="Calibri"/>
                    <a:cs typeface="Calibri"/>
                  </a:rPr>
                  <a:t>En tonnes</a:t>
                </a:r>
              </a:p>
            </c:rich>
          </c:tx>
          <c:layout>
            <c:manualLayout>
              <c:xMode val="factor"/>
              <c:yMode val="factor"/>
              <c:x val="0.022"/>
              <c:y val="0.138"/>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noFill/>
          </a:ln>
        </c:spPr>
        <c:crossAx val="2432759"/>
        <c:crossesAt val="1"/>
        <c:crossBetween val="between"/>
        <c:dispUnits>
          <c:builtInUnit val="thousands"/>
        </c:dispUnits>
      </c:valAx>
      <c:spPr>
        <a:solidFill>
          <a:srgbClr val="FFFFFF"/>
        </a:solidFill>
        <a:ln w="3175">
          <a:noFill/>
        </a:ln>
      </c:spPr>
    </c:plotArea>
    <c:legend>
      <c:legendPos val="r"/>
      <c:layout>
        <c:manualLayout>
          <c:xMode val="edge"/>
          <c:yMode val="edge"/>
          <c:x val="0.76"/>
          <c:y val="0.298"/>
          <c:w val="0.21325"/>
          <c:h val="0.2995"/>
        </c:manualLayout>
      </c:layout>
      <c:overlay val="0"/>
      <c:spPr>
        <a:noFill/>
        <a:ln w="3175">
          <a:noFill/>
        </a:ln>
      </c:spPr>
      <c:txPr>
        <a:bodyPr vert="horz" rot="0"/>
        <a:lstStyle/>
        <a:p>
          <a:pPr>
            <a:defRPr lang="en-US" cap="none" sz="11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Quantité d'herbicides (dont glyphosate) hors EAJ vendue par région en 2018</a:t>
            </a:r>
          </a:p>
        </c:rich>
      </c:tx>
      <c:layout>
        <c:manualLayout>
          <c:xMode val="factor"/>
          <c:yMode val="factor"/>
          <c:x val="0"/>
          <c:y val="-0.00775"/>
        </c:manualLayout>
      </c:layout>
      <c:spPr>
        <a:noFill/>
        <a:ln w="3175">
          <a:noFill/>
        </a:ln>
      </c:spPr>
    </c:title>
    <c:plotArea>
      <c:layout>
        <c:manualLayout>
          <c:xMode val="edge"/>
          <c:yMode val="edge"/>
          <c:x val="0.01125"/>
          <c:y val="0.08575"/>
          <c:w val="0.9755"/>
          <c:h val="0.8575"/>
        </c:manualLayout>
      </c:layout>
      <c:barChart>
        <c:barDir val="bar"/>
        <c:grouping val="stacked"/>
        <c:varyColors val="0"/>
        <c:ser>
          <c:idx val="0"/>
          <c:order val="0"/>
          <c:tx>
            <c:strRef>
              <c:f>Fig4_Données!$D$2</c:f>
              <c:strCache>
                <c:ptCount val="1"/>
                <c:pt idx="0">
                  <c:v>Glyphosate hors EAJ vendu en 2018</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Fig4_Données!$A$3:$A$27</c:f>
              <c:strCache>
                <c:ptCount val="25"/>
                <c:pt idx="0">
                  <c:v>Champagne-Ardenne</c:v>
                </c:pt>
                <c:pt idx="1">
                  <c:v>Picardie</c:v>
                </c:pt>
                <c:pt idx="2">
                  <c:v>Centre</c:v>
                </c:pt>
                <c:pt idx="3">
                  <c:v>Poitou-Charentes</c:v>
                </c:pt>
                <c:pt idx="4">
                  <c:v>Midi-Pyrénées</c:v>
                </c:pt>
                <c:pt idx="5">
                  <c:v>Nord-Pas-de-Calais</c:v>
                </c:pt>
                <c:pt idx="6">
                  <c:v>Aquitaine</c:v>
                </c:pt>
                <c:pt idx="7">
                  <c:v>Pays de la Loire</c:v>
                </c:pt>
                <c:pt idx="8">
                  <c:v>Bretagne</c:v>
                </c:pt>
                <c:pt idx="9">
                  <c:v>Haute-Normandie</c:v>
                </c:pt>
                <c:pt idx="10">
                  <c:v>Bourgogne</c:v>
                </c:pt>
                <c:pt idx="11">
                  <c:v>Basse-Normandie</c:v>
                </c:pt>
                <c:pt idx="12">
                  <c:v>Lorraine</c:v>
                </c:pt>
                <c:pt idx="13">
                  <c:v>Rhône-Alpes</c:v>
                </c:pt>
                <c:pt idx="14">
                  <c:v>Languedoc-Roussillon</c:v>
                </c:pt>
                <c:pt idx="15">
                  <c:v>Île-de-France</c:v>
                </c:pt>
                <c:pt idx="16">
                  <c:v>Auvergne</c:v>
                </c:pt>
                <c:pt idx="17">
                  <c:v>Alsace</c:v>
                </c:pt>
                <c:pt idx="18">
                  <c:v>Provence-Alpes-Côte d'Azur</c:v>
                </c:pt>
                <c:pt idx="19">
                  <c:v>Franche-Comté</c:v>
                </c:pt>
                <c:pt idx="20">
                  <c:v>La Réunion</c:v>
                </c:pt>
                <c:pt idx="21">
                  <c:v>Limousin</c:v>
                </c:pt>
                <c:pt idx="22">
                  <c:v>Guadeloupe</c:v>
                </c:pt>
                <c:pt idx="23">
                  <c:v>Martinique</c:v>
                </c:pt>
                <c:pt idx="24">
                  <c:v>Corse</c:v>
                </c:pt>
              </c:strCache>
            </c:strRef>
          </c:cat>
          <c:val>
            <c:numRef>
              <c:f>Fig4_Données!$D$3:$D$27</c:f>
              <c:numCache>
                <c:ptCount val="25"/>
                <c:pt idx="0">
                  <c:v>737.03549933</c:v>
                </c:pt>
                <c:pt idx="1">
                  <c:v>490.84146258</c:v>
                </c:pt>
                <c:pt idx="2">
                  <c:v>709.0474399899999</c:v>
                </c:pt>
                <c:pt idx="3">
                  <c:v>898.03102055</c:v>
                </c:pt>
                <c:pt idx="4">
                  <c:v>732.6573501600001</c:v>
                </c:pt>
                <c:pt idx="5">
                  <c:v>244.35353568</c:v>
                </c:pt>
                <c:pt idx="6">
                  <c:v>799.5819634200001</c:v>
                </c:pt>
                <c:pt idx="7">
                  <c:v>563.31983773</c:v>
                </c:pt>
                <c:pt idx="8">
                  <c:v>470.25480764</c:v>
                </c:pt>
                <c:pt idx="9">
                  <c:v>321.30706296</c:v>
                </c:pt>
                <c:pt idx="10">
                  <c:v>327.54770002</c:v>
                </c:pt>
                <c:pt idx="11">
                  <c:v>317.3624413</c:v>
                </c:pt>
                <c:pt idx="12">
                  <c:v>331.49443775</c:v>
                </c:pt>
                <c:pt idx="13">
                  <c:v>393.20649154999995</c:v>
                </c:pt>
                <c:pt idx="14">
                  <c:v>544.53683704</c:v>
                </c:pt>
                <c:pt idx="15">
                  <c:v>158.18626496</c:v>
                </c:pt>
                <c:pt idx="16">
                  <c:v>189.93100798</c:v>
                </c:pt>
                <c:pt idx="17">
                  <c:v>82.31993262</c:v>
                </c:pt>
                <c:pt idx="18">
                  <c:v>247.30079842</c:v>
                </c:pt>
                <c:pt idx="19">
                  <c:v>68.59374165</c:v>
                </c:pt>
                <c:pt idx="20">
                  <c:v>44.9766</c:v>
                </c:pt>
                <c:pt idx="21">
                  <c:v>52.498864999999995</c:v>
                </c:pt>
                <c:pt idx="22">
                  <c:v>19.44717</c:v>
                </c:pt>
                <c:pt idx="23">
                  <c:v>20.68839</c:v>
                </c:pt>
                <c:pt idx="24">
                  <c:v>22.49892</c:v>
                </c:pt>
              </c:numCache>
            </c:numRef>
          </c:val>
        </c:ser>
        <c:ser>
          <c:idx val="1"/>
          <c:order val="1"/>
          <c:tx>
            <c:strRef>
              <c:f>Fig4_Données!$E$2</c:f>
              <c:strCache>
                <c:ptCount val="1"/>
                <c:pt idx="0">
                  <c:v>Herbicides hors EAJ vendus hors glyphosate en 2018</c:v>
                </c:pt>
              </c:strCache>
            </c:strRef>
          </c:tx>
          <c:spPr>
            <a:solidFill>
              <a:srgbClr val="4F622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Fig4_Données!$A$3:$A$27</c:f>
              <c:strCache>
                <c:ptCount val="25"/>
                <c:pt idx="0">
                  <c:v>Champagne-Ardenne</c:v>
                </c:pt>
                <c:pt idx="1">
                  <c:v>Picardie</c:v>
                </c:pt>
                <c:pt idx="2">
                  <c:v>Centre</c:v>
                </c:pt>
                <c:pt idx="3">
                  <c:v>Poitou-Charentes</c:v>
                </c:pt>
                <c:pt idx="4">
                  <c:v>Midi-Pyrénées</c:v>
                </c:pt>
                <c:pt idx="5">
                  <c:v>Nord-Pas-de-Calais</c:v>
                </c:pt>
                <c:pt idx="6">
                  <c:v>Aquitaine</c:v>
                </c:pt>
                <c:pt idx="7">
                  <c:v>Pays de la Loire</c:v>
                </c:pt>
                <c:pt idx="8">
                  <c:v>Bretagne</c:v>
                </c:pt>
                <c:pt idx="9">
                  <c:v>Haute-Normandie</c:v>
                </c:pt>
                <c:pt idx="10">
                  <c:v>Bourgogne</c:v>
                </c:pt>
                <c:pt idx="11">
                  <c:v>Basse-Normandie</c:v>
                </c:pt>
                <c:pt idx="12">
                  <c:v>Lorraine</c:v>
                </c:pt>
                <c:pt idx="13">
                  <c:v>Rhône-Alpes</c:v>
                </c:pt>
                <c:pt idx="14">
                  <c:v>Languedoc-Roussillon</c:v>
                </c:pt>
                <c:pt idx="15">
                  <c:v>Île-de-France</c:v>
                </c:pt>
                <c:pt idx="16">
                  <c:v>Auvergne</c:v>
                </c:pt>
                <c:pt idx="17">
                  <c:v>Alsace</c:v>
                </c:pt>
                <c:pt idx="18">
                  <c:v>Provence-Alpes-Côte d'Azur</c:v>
                </c:pt>
                <c:pt idx="19">
                  <c:v>Franche-Comté</c:v>
                </c:pt>
                <c:pt idx="20">
                  <c:v>La Réunion</c:v>
                </c:pt>
                <c:pt idx="21">
                  <c:v>Limousin</c:v>
                </c:pt>
                <c:pt idx="22">
                  <c:v>Guadeloupe</c:v>
                </c:pt>
                <c:pt idx="23">
                  <c:v>Martinique</c:v>
                </c:pt>
                <c:pt idx="24">
                  <c:v>Corse</c:v>
                </c:pt>
              </c:strCache>
            </c:strRef>
          </c:cat>
          <c:val>
            <c:numRef>
              <c:f>Fig4_Données!$E$3:$E$27</c:f>
              <c:numCache>
                <c:ptCount val="25"/>
                <c:pt idx="0">
                  <c:v>3039.0232308953996</c:v>
                </c:pt>
                <c:pt idx="1">
                  <c:v>3137.7288415617995</c:v>
                </c:pt>
                <c:pt idx="2">
                  <c:v>2612.069510253</c:v>
                </c:pt>
                <c:pt idx="3">
                  <c:v>1559.3447591843992</c:v>
                </c:pt>
                <c:pt idx="4">
                  <c:v>1315.9415648110999</c:v>
                </c:pt>
                <c:pt idx="5">
                  <c:v>1639.7642084167</c:v>
                </c:pt>
                <c:pt idx="6">
                  <c:v>1066.8326376639995</c:v>
                </c:pt>
                <c:pt idx="7">
                  <c:v>1234.5268212532999</c:v>
                </c:pt>
                <c:pt idx="8">
                  <c:v>1196.9107058275</c:v>
                </c:pt>
                <c:pt idx="9">
                  <c:v>1299.4871090832003</c:v>
                </c:pt>
                <c:pt idx="10">
                  <c:v>1031.5099747330003</c:v>
                </c:pt>
                <c:pt idx="11">
                  <c:v>959.8689438719998</c:v>
                </c:pt>
                <c:pt idx="12">
                  <c:v>910.3845465846998</c:v>
                </c:pt>
                <c:pt idx="13">
                  <c:v>522.0702144670001</c:v>
                </c:pt>
                <c:pt idx="14">
                  <c:v>271.73853849699987</c:v>
                </c:pt>
                <c:pt idx="15">
                  <c:v>640.3215699</c:v>
                </c:pt>
                <c:pt idx="16">
                  <c:v>369.8759985799999</c:v>
                </c:pt>
                <c:pt idx="17">
                  <c:v>356.05924985200005</c:v>
                </c:pt>
                <c:pt idx="18">
                  <c:v>112.66667288000015</c:v>
                </c:pt>
                <c:pt idx="19">
                  <c:v>226.51720971999998</c:v>
                </c:pt>
                <c:pt idx="20">
                  <c:v>101.38059479999997</c:v>
                </c:pt>
                <c:pt idx="21">
                  <c:v>65.85271238149997</c:v>
                </c:pt>
                <c:pt idx="22">
                  <c:v>21.866854999999997</c:v>
                </c:pt>
                <c:pt idx="23">
                  <c:v>16.847300000000004</c:v>
                </c:pt>
                <c:pt idx="24">
                  <c:v>5.371920200000004</c:v>
                </c:pt>
              </c:numCache>
            </c:numRef>
          </c:val>
        </c:ser>
        <c:overlap val="100"/>
        <c:axId val="62835761"/>
        <c:axId val="28650938"/>
      </c:barChart>
      <c:catAx>
        <c:axId val="62835761"/>
        <c:scaling>
          <c:orientation val="minMax"/>
        </c:scaling>
        <c:axPos val="l"/>
        <c:delete val="0"/>
        <c:numFmt formatCode="General" sourceLinked="0"/>
        <c:majorTickMark val="out"/>
        <c:minorTickMark val="none"/>
        <c:tickLblPos val="nextTo"/>
        <c:spPr>
          <a:ln w="3175">
            <a:solidFill>
              <a:srgbClr val="808080"/>
            </a:solidFill>
          </a:ln>
        </c:spPr>
        <c:crossAx val="28650938"/>
        <c:crosses val="autoZero"/>
        <c:auto val="1"/>
        <c:lblOffset val="100"/>
        <c:tickLblSkip val="1"/>
        <c:noMultiLvlLbl val="0"/>
      </c:catAx>
      <c:valAx>
        <c:axId val="28650938"/>
        <c:scaling>
          <c:orientation val="minMax"/>
          <c:min val="0"/>
        </c:scaling>
        <c:axPos val="b"/>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2835761"/>
        <c:crossesAt val="1"/>
        <c:crossBetween val="between"/>
        <c:dispUnits/>
      </c:valAx>
      <c:spPr>
        <a:solidFill>
          <a:srgbClr val="FFFFFF"/>
        </a:solidFill>
        <a:ln w="3175">
          <a:noFill/>
        </a:ln>
      </c:spPr>
    </c:plotArea>
    <c:legend>
      <c:legendPos val="b"/>
      <c:layout>
        <c:manualLayout>
          <c:xMode val="edge"/>
          <c:yMode val="edge"/>
          <c:x val="0.18975"/>
          <c:y val="0.9485"/>
          <c:w val="0.6225"/>
          <c:h val="0.03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Évolution de la quantité de glyphosate EAJ vendu</a:t>
            </a:r>
          </a:p>
        </c:rich>
      </c:tx>
      <c:layout>
        <c:manualLayout>
          <c:xMode val="factor"/>
          <c:yMode val="factor"/>
          <c:x val="-0.001"/>
          <c:y val="-0.016"/>
        </c:manualLayout>
      </c:layout>
      <c:spPr>
        <a:noFill/>
        <a:ln w="3175">
          <a:noFill/>
        </a:ln>
      </c:spPr>
    </c:title>
    <c:plotArea>
      <c:layout>
        <c:manualLayout>
          <c:xMode val="edge"/>
          <c:yMode val="edge"/>
          <c:x val="0.0795"/>
          <c:y val="0.0635"/>
          <c:w val="0.84025"/>
          <c:h val="0.9385"/>
        </c:manualLayout>
      </c:layout>
      <c:lineChart>
        <c:grouping val="standard"/>
        <c:varyColors val="0"/>
        <c:ser>
          <c:idx val="0"/>
          <c:order val="0"/>
          <c:tx>
            <c:strRef>
              <c:f>Fig8_Données!$B$3</c:f>
              <c:strCache>
                <c:ptCount val="1"/>
                <c:pt idx="0">
                  <c:v>Quantité de glyphosate EAJ vendue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Fig8_Données!$A$4:$A$13</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Fig8_Données!$B$4:$B$13</c:f>
              <c:numCache>
                <c:ptCount val="10"/>
                <c:pt idx="0">
                  <c:v>1245789.744046165</c:v>
                </c:pt>
                <c:pt idx="1">
                  <c:v>1384898.0125714343</c:v>
                </c:pt>
                <c:pt idx="2">
                  <c:v>1731488.1900209545</c:v>
                </c:pt>
                <c:pt idx="3">
                  <c:v>1987043.3580716</c:v>
                </c:pt>
                <c:pt idx="4">
                  <c:v>2056688.283719701</c:v>
                </c:pt>
                <c:pt idx="5">
                  <c:v>1734365.8208793993</c:v>
                </c:pt>
                <c:pt idx="6">
                  <c:v>1523155.2686464007</c:v>
                </c:pt>
                <c:pt idx="7">
                  <c:v>1571411.5250535998</c:v>
                </c:pt>
                <c:pt idx="8">
                  <c:v>1201344.524172</c:v>
                </c:pt>
                <c:pt idx="9">
                  <c:v>936416.1251126002</c:v>
                </c:pt>
              </c:numCache>
            </c:numRef>
          </c:val>
          <c:smooth val="0"/>
        </c:ser>
        <c:marker val="1"/>
        <c:axId val="56531851"/>
        <c:axId val="39024612"/>
      </c:lineChart>
      <c:catAx>
        <c:axId val="56531851"/>
        <c:scaling>
          <c:orientation val="minMax"/>
        </c:scaling>
        <c:axPos val="b"/>
        <c:delete val="0"/>
        <c:numFmt formatCode="General" sourceLinked="1"/>
        <c:majorTickMark val="out"/>
        <c:minorTickMark val="none"/>
        <c:tickLblPos val="nextTo"/>
        <c:spPr>
          <a:ln w="3175">
            <a:solidFill>
              <a:srgbClr val="808080"/>
            </a:solidFill>
          </a:ln>
        </c:spPr>
        <c:crossAx val="39024612"/>
        <c:crosses val="autoZero"/>
        <c:auto val="1"/>
        <c:lblOffset val="100"/>
        <c:tickLblSkip val="1"/>
        <c:noMultiLvlLbl val="0"/>
      </c:catAx>
      <c:valAx>
        <c:axId val="39024612"/>
        <c:scaling>
          <c:orientation val="minMax"/>
        </c:scaling>
        <c:axPos val="l"/>
        <c:title>
          <c:tx>
            <c:rich>
              <a:bodyPr vert="horz" rot="0" anchor="ctr"/>
              <a:lstStyle/>
              <a:p>
                <a:pPr algn="ctr">
                  <a:defRPr/>
                </a:pPr>
                <a:r>
                  <a:rPr lang="en-US" cap="none" sz="1000" b="1" i="0" u="none" baseline="0">
                    <a:solidFill>
                      <a:srgbClr val="000000"/>
                    </a:solidFill>
                    <a:latin typeface="Calibri"/>
                    <a:ea typeface="Calibri"/>
                    <a:cs typeface="Calibri"/>
                  </a:rPr>
                  <a:t>En tonnes</a:t>
                </a:r>
              </a:p>
            </c:rich>
          </c:tx>
          <c:layout>
            <c:manualLayout>
              <c:xMode val="factor"/>
              <c:yMode val="factor"/>
              <c:x val="0.02025"/>
              <c:y val="0.136"/>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531851"/>
        <c:crossesAt val="1"/>
        <c:crossBetween val="between"/>
        <c:dispUnits>
          <c:builtInUnit val="thousands"/>
        </c:dispUnits>
      </c:valAx>
      <c:spPr>
        <a:solidFill>
          <a:srgbClr val="FFFFFF"/>
        </a:solidFill>
        <a:ln w="3175">
          <a:noFill/>
        </a:ln>
      </c:spPr>
    </c:plotArea>
    <c:legend>
      <c:legendPos val="r"/>
      <c:layout>
        <c:manualLayout>
          <c:xMode val="edge"/>
          <c:yMode val="edge"/>
          <c:x val="0.50475"/>
          <c:y val="0.18275"/>
          <c:w val="0.26775"/>
          <c:h val="0.03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0.0235</cdr:x>
      <cdr:y>0.93325</cdr:y>
    </cdr:from>
    <cdr:to>
      <cdr:x>0.63975</cdr:x>
      <cdr:y>0.96925</cdr:y>
    </cdr:to>
    <cdr:sp fLocksText="0">
      <cdr:nvSpPr>
        <cdr:cNvPr id="1" name="ZoneTexte 1"/>
        <cdr:cNvSpPr txBox="1">
          <a:spLocks noChangeArrowheads="1"/>
        </cdr:cNvSpPr>
      </cdr:nvSpPr>
      <cdr:spPr>
        <a:xfrm>
          <a:off x="219075" y="5781675"/>
          <a:ext cx="5781675" cy="2190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200775"/>
    <xdr:graphicFrame>
      <xdr:nvGraphicFramePr>
        <xdr:cNvPr id="1" name="Shape 1025"/>
        <xdr:cNvGraphicFramePr/>
      </xdr:nvGraphicFramePr>
      <xdr:xfrm>
        <a:off x="0" y="0"/>
        <a:ext cx="9382125" cy="62007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314325</xdr:colOff>
      <xdr:row>47</xdr:row>
      <xdr:rowOff>76200</xdr:rowOff>
    </xdr:to>
    <xdr:pic>
      <xdr:nvPicPr>
        <xdr:cNvPr id="1" name="Image 3"/>
        <xdr:cNvPicPr preferRelativeResize="1">
          <a:picLocks noChangeAspect="1"/>
        </xdr:cNvPicPr>
      </xdr:nvPicPr>
      <xdr:blipFill>
        <a:blip r:embed="rId1"/>
        <a:stretch>
          <a:fillRect/>
        </a:stretch>
      </xdr:blipFill>
      <xdr:spPr>
        <a:xfrm>
          <a:off x="0" y="0"/>
          <a:ext cx="7934325" cy="9029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200775"/>
    <xdr:graphicFrame>
      <xdr:nvGraphicFramePr>
        <xdr:cNvPr id="1" name="Shape 1025"/>
        <xdr:cNvGraphicFramePr/>
      </xdr:nvGraphicFramePr>
      <xdr:xfrm>
        <a:off x="0" y="0"/>
        <a:ext cx="9382125" cy="62007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200775"/>
    <xdr:graphicFrame>
      <xdr:nvGraphicFramePr>
        <xdr:cNvPr id="1" name="Shape 1025"/>
        <xdr:cNvGraphicFramePr/>
      </xdr:nvGraphicFramePr>
      <xdr:xfrm>
        <a:off x="0" y="0"/>
        <a:ext cx="9382125" cy="62007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266700</xdr:colOff>
      <xdr:row>47</xdr:row>
      <xdr:rowOff>114300</xdr:rowOff>
    </xdr:to>
    <xdr:pic>
      <xdr:nvPicPr>
        <xdr:cNvPr id="1" name="Image 3"/>
        <xdr:cNvPicPr preferRelativeResize="1">
          <a:picLocks noChangeAspect="1"/>
        </xdr:cNvPicPr>
      </xdr:nvPicPr>
      <xdr:blipFill>
        <a:blip r:embed="rId1"/>
        <a:stretch>
          <a:fillRect/>
        </a:stretch>
      </xdr:blipFill>
      <xdr:spPr>
        <a:xfrm>
          <a:off x="0" y="0"/>
          <a:ext cx="7886700" cy="90678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19050</xdr:rowOff>
    </xdr:from>
    <xdr:to>
      <xdr:col>11</xdr:col>
      <xdr:colOff>76200</xdr:colOff>
      <xdr:row>46</xdr:row>
      <xdr:rowOff>152400</xdr:rowOff>
    </xdr:to>
    <xdr:pic>
      <xdr:nvPicPr>
        <xdr:cNvPr id="1" name="Image 3"/>
        <xdr:cNvPicPr preferRelativeResize="1">
          <a:picLocks noChangeAspect="1"/>
        </xdr:cNvPicPr>
      </xdr:nvPicPr>
      <xdr:blipFill>
        <a:blip r:embed="rId1"/>
        <a:stretch>
          <a:fillRect/>
        </a:stretch>
      </xdr:blipFill>
      <xdr:spPr>
        <a:xfrm>
          <a:off x="95250" y="19050"/>
          <a:ext cx="8362950" cy="88963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12</xdr:col>
      <xdr:colOff>152400</xdr:colOff>
      <xdr:row>31</xdr:row>
      <xdr:rowOff>171450</xdr:rowOff>
    </xdr:to>
    <xdr:graphicFrame>
      <xdr:nvGraphicFramePr>
        <xdr:cNvPr id="1" name="Graphique 2"/>
        <xdr:cNvGraphicFramePr/>
      </xdr:nvGraphicFramePr>
      <xdr:xfrm>
        <a:off x="0" y="0"/>
        <a:ext cx="9296400" cy="6076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J15"/>
  <sheetViews>
    <sheetView showGridLines="0" tabSelected="1" zoomScalePageLayoutView="0" workbookViewId="0" topLeftCell="A1">
      <selection activeCell="A25" sqref="A25"/>
    </sheetView>
  </sheetViews>
  <sheetFormatPr defaultColWidth="11.421875" defaultRowHeight="15"/>
  <cols>
    <col min="1" max="1" width="14.7109375" style="0" customWidth="1"/>
    <col min="2" max="2" width="16.140625" style="0" customWidth="1"/>
    <col min="4" max="4" width="21.57421875" style="0" customWidth="1"/>
    <col min="5" max="5" width="11.7109375" style="0" bestFit="1" customWidth="1"/>
    <col min="7" max="7" width="13.28125" style="0" customWidth="1"/>
    <col min="8" max="8" width="16.28125" style="0" customWidth="1"/>
    <col min="9" max="9" width="17.28125" style="0" customWidth="1"/>
    <col min="10" max="10" width="14.7109375" style="0" customWidth="1"/>
    <col min="13" max="13" width="16.00390625" style="0" customWidth="1"/>
    <col min="14" max="14" width="21.421875" style="0" customWidth="1"/>
  </cols>
  <sheetData>
    <row r="1" ht="15.75">
      <c r="A1" s="31" t="s">
        <v>282</v>
      </c>
    </row>
    <row r="2" spans="1:9" ht="75">
      <c r="A2" s="2" t="s">
        <v>305</v>
      </c>
      <c r="B2" s="3" t="s">
        <v>0</v>
      </c>
      <c r="C2" s="3" t="s">
        <v>1</v>
      </c>
      <c r="D2" s="3" t="s">
        <v>2</v>
      </c>
      <c r="E2" s="3" t="s">
        <v>304</v>
      </c>
      <c r="F2" s="98" t="s">
        <v>3</v>
      </c>
      <c r="G2" s="3" t="s">
        <v>4</v>
      </c>
      <c r="H2" s="3" t="s">
        <v>306</v>
      </c>
      <c r="I2" s="3" t="s">
        <v>7</v>
      </c>
    </row>
    <row r="3" spans="1:9" ht="15">
      <c r="A3" s="1">
        <v>2009</v>
      </c>
      <c r="B3" s="99">
        <v>27862146.235925134</v>
      </c>
      <c r="C3" s="99">
        <v>1653595.3215656702</v>
      </c>
      <c r="D3" s="100">
        <v>27367423.60237226</v>
      </c>
      <c r="E3" s="105">
        <v>7541358.0030736625</v>
      </c>
      <c r="F3" s="99">
        <v>64424523.162936725</v>
      </c>
      <c r="G3" s="99">
        <v>27215216</v>
      </c>
      <c r="H3" s="4"/>
      <c r="I3" s="4"/>
    </row>
    <row r="4" spans="1:9" ht="15">
      <c r="A4" s="1">
        <v>2010</v>
      </c>
      <c r="B4" s="99">
        <v>28187625.59377119</v>
      </c>
      <c r="C4" s="99">
        <v>1835142.7907508772</v>
      </c>
      <c r="D4" s="100">
        <v>25419284.610543475</v>
      </c>
      <c r="E4" s="105">
        <v>6623824.464580864</v>
      </c>
      <c r="F4" s="99">
        <v>62065877.459646404</v>
      </c>
      <c r="G4" s="99">
        <v>27102806</v>
      </c>
      <c r="H4" s="4"/>
      <c r="I4" s="4"/>
    </row>
    <row r="5" spans="1:9" ht="15">
      <c r="A5" s="1">
        <v>2011</v>
      </c>
      <c r="B5" s="99">
        <v>25956243.690029174</v>
      </c>
      <c r="C5" s="99">
        <v>2506297.954144347</v>
      </c>
      <c r="D5" s="100">
        <v>28024458.33420099</v>
      </c>
      <c r="E5" s="105">
        <v>6329639.370549388</v>
      </c>
      <c r="F5" s="99">
        <v>62816639.3489239</v>
      </c>
      <c r="G5" s="99">
        <v>27064419</v>
      </c>
      <c r="H5" s="101">
        <v>63102346.65716901</v>
      </c>
      <c r="I5" s="4" t="s">
        <v>5</v>
      </c>
    </row>
    <row r="6" spans="1:9" ht="15">
      <c r="A6" s="1">
        <v>2012</v>
      </c>
      <c r="B6" s="99">
        <v>29743513.16762093</v>
      </c>
      <c r="C6" s="99">
        <v>2648373.5118560176</v>
      </c>
      <c r="D6" s="100">
        <v>26643518.05612034</v>
      </c>
      <c r="E6" s="105">
        <v>6210702.868603855</v>
      </c>
      <c r="F6" s="99">
        <v>65246107.60420114</v>
      </c>
      <c r="G6" s="99">
        <v>27049202</v>
      </c>
      <c r="H6" s="101">
        <v>63376208.137590475</v>
      </c>
      <c r="I6" s="4" t="s">
        <v>8</v>
      </c>
    </row>
    <row r="7" spans="1:9" ht="15">
      <c r="A7" s="1">
        <v>2013</v>
      </c>
      <c r="B7" s="99">
        <v>32283869.94038545</v>
      </c>
      <c r="C7" s="99">
        <v>2484252.372619309</v>
      </c>
      <c r="D7" s="100">
        <v>26866907.967807982</v>
      </c>
      <c r="E7" s="105">
        <v>6362081.92106621</v>
      </c>
      <c r="F7" s="99">
        <v>67997112.20187895</v>
      </c>
      <c r="G7" s="99">
        <v>27016520</v>
      </c>
      <c r="H7" s="101">
        <v>65353286.38500133</v>
      </c>
      <c r="I7" s="4" t="s">
        <v>9</v>
      </c>
    </row>
    <row r="8" spans="1:9" ht="15">
      <c r="A8" s="1">
        <v>2014</v>
      </c>
      <c r="B8" s="99">
        <v>36714177.69793569</v>
      </c>
      <c r="C8" s="99">
        <v>2894333.87998852</v>
      </c>
      <c r="D8" s="100">
        <v>29858088.764659476</v>
      </c>
      <c r="E8" s="105">
        <v>6920066.977416307</v>
      </c>
      <c r="F8" s="99">
        <v>76386667.32</v>
      </c>
      <c r="G8" s="99">
        <v>26975178</v>
      </c>
      <c r="H8" s="101">
        <v>69876629.0420267</v>
      </c>
      <c r="I8" s="4" t="s">
        <v>10</v>
      </c>
    </row>
    <row r="9" spans="1:9" ht="15">
      <c r="A9" s="1">
        <v>2015</v>
      </c>
      <c r="B9" s="99">
        <v>28625999.878534887</v>
      </c>
      <c r="C9" s="99">
        <v>2931514.597557015</v>
      </c>
      <c r="D9" s="100">
        <v>29560861.382763457</v>
      </c>
      <c r="E9" s="105">
        <v>6913619.391144641</v>
      </c>
      <c r="F9" s="99">
        <v>68031995.25</v>
      </c>
      <c r="G9" s="99">
        <v>26967070</v>
      </c>
      <c r="H9" s="101">
        <v>70805258.25729299</v>
      </c>
      <c r="I9" s="4" t="s">
        <v>11</v>
      </c>
    </row>
    <row r="10" spans="1:9" ht="15">
      <c r="A10" s="4">
        <v>2016</v>
      </c>
      <c r="B10" s="99">
        <v>33098287.6235628</v>
      </c>
      <c r="C10" s="99">
        <v>3798961.8204866587</v>
      </c>
      <c r="D10" s="100">
        <v>29219914.306656905</v>
      </c>
      <c r="E10" s="105">
        <v>6911077.609293632</v>
      </c>
      <c r="F10" s="99">
        <v>73028241.36</v>
      </c>
      <c r="G10" s="102">
        <v>26993385</v>
      </c>
      <c r="H10" s="101">
        <v>72482301.31</v>
      </c>
      <c r="I10" s="4" t="s">
        <v>12</v>
      </c>
    </row>
    <row r="11" spans="1:10" ht="15">
      <c r="A11" s="4">
        <v>2017</v>
      </c>
      <c r="B11" s="99">
        <v>30900271.43589272</v>
      </c>
      <c r="C11" s="99">
        <v>3961525.6087782714</v>
      </c>
      <c r="D11" s="100">
        <v>29279827.21532994</v>
      </c>
      <c r="E11" s="105">
        <v>7049943.769999072</v>
      </c>
      <c r="F11" s="99">
        <v>71191568.03</v>
      </c>
      <c r="G11" s="99">
        <v>26949472</v>
      </c>
      <c r="H11" s="101">
        <v>70750601.54666667</v>
      </c>
      <c r="I11" s="4" t="s">
        <v>6</v>
      </c>
      <c r="J11" s="6"/>
    </row>
    <row r="12" spans="1:10" ht="15">
      <c r="A12" s="4">
        <v>2018</v>
      </c>
      <c r="B12" s="99">
        <v>39424640.91261203</v>
      </c>
      <c r="C12" s="99">
        <v>5857311.769388303</v>
      </c>
      <c r="D12" s="100">
        <v>33603317.66937368</v>
      </c>
      <c r="E12" s="105">
        <v>6997148.178625986</v>
      </c>
      <c r="F12" s="99">
        <v>85882418.53</v>
      </c>
      <c r="G12" s="103">
        <v>26949472</v>
      </c>
      <c r="H12" s="101">
        <v>76700742.64</v>
      </c>
      <c r="I12" s="4" t="s">
        <v>291</v>
      </c>
      <c r="J12" s="104"/>
    </row>
    <row r="13" spans="1:9" ht="56.25" customHeight="1">
      <c r="A13" s="121" t="s">
        <v>332</v>
      </c>
      <c r="B13" s="122"/>
      <c r="C13" s="122"/>
      <c r="D13" s="122"/>
      <c r="E13" s="122"/>
      <c r="F13" s="122"/>
      <c r="G13" s="122"/>
      <c r="H13" s="122"/>
      <c r="I13" s="122"/>
    </row>
    <row r="14" spans="1:10" ht="15">
      <c r="A14" s="54" t="s">
        <v>288</v>
      </c>
      <c r="B14" s="55"/>
      <c r="C14" s="55"/>
      <c r="D14" s="55"/>
      <c r="E14" s="55"/>
      <c r="F14" s="56"/>
      <c r="G14" s="55"/>
      <c r="H14" s="57"/>
      <c r="I14" s="58"/>
      <c r="J14" s="59"/>
    </row>
    <row r="15" spans="1:10" ht="15">
      <c r="A15" s="72" t="s">
        <v>303</v>
      </c>
      <c r="B15" s="60"/>
      <c r="C15" s="60"/>
      <c r="D15" s="60"/>
      <c r="E15" s="60"/>
      <c r="F15" s="60"/>
      <c r="G15" s="60"/>
      <c r="H15" s="60"/>
      <c r="I15" s="60"/>
      <c r="J15" s="60"/>
    </row>
  </sheetData>
  <sheetProtection/>
  <mergeCells count="1">
    <mergeCell ref="A13:I1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16"/>
  <sheetViews>
    <sheetView showGridLines="0" zoomScalePageLayoutView="0" workbookViewId="0" topLeftCell="A1">
      <selection activeCell="A31" sqref="A31"/>
    </sheetView>
  </sheetViews>
  <sheetFormatPr defaultColWidth="11.421875" defaultRowHeight="15"/>
  <cols>
    <col min="2" max="2" width="14.28125" style="0" bestFit="1" customWidth="1"/>
    <col min="6" max="6" width="14.28125" style="0" bestFit="1" customWidth="1"/>
  </cols>
  <sheetData>
    <row r="1" ht="15.75">
      <c r="A1" s="33" t="s">
        <v>279</v>
      </c>
    </row>
    <row r="3" spans="1:6" ht="57" customHeight="1">
      <c r="A3" s="30" t="s">
        <v>215</v>
      </c>
      <c r="B3" s="30" t="s">
        <v>290</v>
      </c>
      <c r="F3" s="70"/>
    </row>
    <row r="4" spans="1:6" ht="15">
      <c r="A4" s="29">
        <v>2009</v>
      </c>
      <c r="B4" s="67">
        <v>1245789.744046165</v>
      </c>
      <c r="C4" s="28"/>
      <c r="F4" s="70"/>
    </row>
    <row r="5" spans="1:6" ht="15">
      <c r="A5" s="29">
        <v>2010</v>
      </c>
      <c r="B5" s="67">
        <v>1384898.0125714343</v>
      </c>
      <c r="C5" s="68"/>
      <c r="F5" s="70"/>
    </row>
    <row r="6" spans="1:6" ht="15">
      <c r="A6" s="29">
        <v>2011</v>
      </c>
      <c r="B6" s="67">
        <v>1731488.1900209545</v>
      </c>
      <c r="C6" s="68"/>
      <c r="F6" s="70"/>
    </row>
    <row r="7" spans="1:6" ht="15">
      <c r="A7" s="29" t="s">
        <v>265</v>
      </c>
      <c r="B7" s="67">
        <v>1987043.3580716</v>
      </c>
      <c r="C7" s="68"/>
      <c r="F7" s="70"/>
    </row>
    <row r="8" spans="1:6" ht="15">
      <c r="A8" s="29" t="s">
        <v>264</v>
      </c>
      <c r="B8" s="67">
        <v>2056688.283719701</v>
      </c>
      <c r="C8" s="68"/>
      <c r="D8" s="28"/>
      <c r="F8" s="70"/>
    </row>
    <row r="9" spans="1:6" ht="15">
      <c r="A9" s="29" t="s">
        <v>266</v>
      </c>
      <c r="B9" s="71">
        <v>1734365.8208793993</v>
      </c>
      <c r="C9" s="68"/>
      <c r="D9" s="68"/>
      <c r="E9" s="27"/>
      <c r="F9" s="70"/>
    </row>
    <row r="10" spans="1:6" ht="15">
      <c r="A10" s="29" t="s">
        <v>267</v>
      </c>
      <c r="B10" s="71">
        <v>1523155.2686464007</v>
      </c>
      <c r="C10" s="68"/>
      <c r="D10" s="68"/>
      <c r="E10" s="27"/>
      <c r="F10" s="70"/>
    </row>
    <row r="11" spans="1:6" ht="15">
      <c r="A11" s="29" t="s">
        <v>268</v>
      </c>
      <c r="B11" s="71">
        <v>1571411.5250535998</v>
      </c>
      <c r="C11" s="68"/>
      <c r="D11" s="68"/>
      <c r="E11" s="27"/>
      <c r="F11" s="70"/>
    </row>
    <row r="12" spans="1:6" ht="15">
      <c r="A12" s="29" t="s">
        <v>269</v>
      </c>
      <c r="B12" s="71">
        <v>1201344.524172</v>
      </c>
      <c r="C12" s="68"/>
      <c r="D12" s="68"/>
      <c r="E12" s="27"/>
      <c r="F12" s="70"/>
    </row>
    <row r="13" spans="1:6" ht="15">
      <c r="A13" s="29" t="s">
        <v>310</v>
      </c>
      <c r="B13" s="71">
        <v>936416.1251126002</v>
      </c>
      <c r="F13" s="70"/>
    </row>
    <row r="14" spans="1:10" ht="15">
      <c r="A14" s="44" t="s">
        <v>263</v>
      </c>
      <c r="C14" s="60"/>
      <c r="D14" s="60"/>
      <c r="E14" s="60"/>
      <c r="F14" s="60"/>
      <c r="G14" s="60"/>
      <c r="H14" s="60"/>
      <c r="I14" s="60"/>
      <c r="J14" s="60"/>
    </row>
    <row r="15" spans="1:2" ht="15">
      <c r="A15" s="72" t="s">
        <v>311</v>
      </c>
      <c r="B15" s="60"/>
    </row>
    <row r="16" ht="15">
      <c r="A16" s="42"/>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34:A34"/>
  <sheetViews>
    <sheetView showGridLines="0" zoomScalePageLayoutView="0" workbookViewId="0" topLeftCell="A1">
      <selection activeCell="A54" sqref="A54"/>
    </sheetView>
  </sheetViews>
  <sheetFormatPr defaultColWidth="11.421875" defaultRowHeight="15"/>
  <sheetData>
    <row r="34" ht="15">
      <c r="A34" s="72" t="s">
        <v>311</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E111"/>
  <sheetViews>
    <sheetView showGridLines="0" zoomScalePageLayoutView="0" workbookViewId="0" topLeftCell="A1">
      <pane ySplit="2" topLeftCell="A3" activePane="bottomLeft" state="frozen"/>
      <selection pane="topLeft" activeCell="A1" sqref="A1"/>
      <selection pane="bottomLeft" activeCell="A118" sqref="A118"/>
    </sheetView>
  </sheetViews>
  <sheetFormatPr defaultColWidth="9.140625" defaultRowHeight="15"/>
  <cols>
    <col min="1" max="1" width="20.7109375" style="41" customWidth="1"/>
    <col min="2" max="2" width="32.00390625" style="34" customWidth="1"/>
    <col min="3" max="3" width="17.28125" style="5" customWidth="1"/>
    <col min="4" max="4" width="34.00390625" style="5" customWidth="1"/>
    <col min="5" max="5" width="24.421875" style="5" customWidth="1"/>
    <col min="6" max="8" width="32.8515625" style="5" customWidth="1"/>
    <col min="9" max="16384" width="9.140625" style="5" customWidth="1"/>
  </cols>
  <sheetData>
    <row r="1" spans="1:2" ht="26.25" customHeight="1">
      <c r="A1" s="94" t="s">
        <v>323</v>
      </c>
      <c r="B1" s="95"/>
    </row>
    <row r="2" spans="1:5" s="45" customFormat="1" ht="105">
      <c r="A2" s="35" t="s">
        <v>272</v>
      </c>
      <c r="B2" s="35" t="s">
        <v>13</v>
      </c>
      <c r="C2" s="88" t="s">
        <v>324</v>
      </c>
      <c r="D2" s="88" t="s">
        <v>325</v>
      </c>
      <c r="E2" s="89" t="s">
        <v>326</v>
      </c>
    </row>
    <row r="3" spans="1:5" ht="15">
      <c r="A3" s="37" t="s">
        <v>138</v>
      </c>
      <c r="B3" s="38" t="s">
        <v>139</v>
      </c>
      <c r="C3" s="90">
        <v>361733.9704362703</v>
      </c>
      <c r="D3" s="90">
        <v>378368.96028516704</v>
      </c>
      <c r="E3" s="91">
        <v>0.04598680579773602</v>
      </c>
    </row>
    <row r="4" spans="1:5" ht="15">
      <c r="A4" s="37" t="s">
        <v>70</v>
      </c>
      <c r="B4" s="38" t="s">
        <v>71</v>
      </c>
      <c r="C4" s="90">
        <v>1642734.199141971</v>
      </c>
      <c r="D4" s="90">
        <v>1829590.2817627408</v>
      </c>
      <c r="E4" s="91">
        <v>0.11374699736473981</v>
      </c>
    </row>
    <row r="5" spans="1:5" ht="15">
      <c r="A5" s="37" t="s">
        <v>176</v>
      </c>
      <c r="B5" s="38" t="s">
        <v>177</v>
      </c>
      <c r="C5" s="90">
        <v>320899.51375486545</v>
      </c>
      <c r="D5" s="90">
        <v>315611.57024607965</v>
      </c>
      <c r="E5" s="91">
        <v>-0.016478502715417793</v>
      </c>
    </row>
    <row r="6" spans="1:5" ht="15">
      <c r="A6" s="37" t="s">
        <v>144</v>
      </c>
      <c r="B6" s="38" t="s">
        <v>145</v>
      </c>
      <c r="C6" s="90">
        <v>193160.74342893143</v>
      </c>
      <c r="D6" s="90">
        <v>214960.58016203003</v>
      </c>
      <c r="E6" s="91">
        <v>0.11285852573413449</v>
      </c>
    </row>
    <row r="7" spans="1:5" ht="15">
      <c r="A7" s="37" t="s">
        <v>134</v>
      </c>
      <c r="B7" s="38" t="s">
        <v>135</v>
      </c>
      <c r="C7" s="90">
        <v>143665.3019051597</v>
      </c>
      <c r="D7" s="90">
        <v>159059.64702609033</v>
      </c>
      <c r="E7" s="91">
        <v>0.10715423221045522</v>
      </c>
    </row>
    <row r="8" spans="1:5" ht="15">
      <c r="A8" s="37" t="s">
        <v>162</v>
      </c>
      <c r="B8" s="38" t="s">
        <v>163</v>
      </c>
      <c r="C8" s="90">
        <v>43331.618858240654</v>
      </c>
      <c r="D8" s="90">
        <v>42356.28132533713</v>
      </c>
      <c r="E8" s="91">
        <v>-0.02250867977248535</v>
      </c>
    </row>
    <row r="9" spans="1:5" ht="15">
      <c r="A9" s="37" t="s">
        <v>90</v>
      </c>
      <c r="B9" s="38" t="s">
        <v>91</v>
      </c>
      <c r="C9" s="90">
        <v>341794.79832508956</v>
      </c>
      <c r="D9" s="90">
        <v>414263.1121021218</v>
      </c>
      <c r="E9" s="91">
        <v>0.2120228690786155</v>
      </c>
    </row>
    <row r="10" spans="1:5" ht="15">
      <c r="A10" s="37" t="s">
        <v>120</v>
      </c>
      <c r="B10" s="38" t="s">
        <v>121</v>
      </c>
      <c r="C10" s="90">
        <v>506030.8737602345</v>
      </c>
      <c r="D10" s="90">
        <v>554690.1230460139</v>
      </c>
      <c r="E10" s="91">
        <v>0.09615865712738092</v>
      </c>
    </row>
    <row r="11" spans="1:5" ht="15">
      <c r="A11" s="37" t="s">
        <v>192</v>
      </c>
      <c r="B11" s="38" t="s">
        <v>193</v>
      </c>
      <c r="C11" s="90">
        <v>70138.88352857732</v>
      </c>
      <c r="D11" s="90">
        <v>77516.67175937461</v>
      </c>
      <c r="E11" s="91">
        <v>0.10518827588396515</v>
      </c>
    </row>
    <row r="12" spans="1:5" ht="15">
      <c r="A12" s="37" t="s">
        <v>66</v>
      </c>
      <c r="B12" s="38" t="s">
        <v>67</v>
      </c>
      <c r="C12" s="90">
        <v>1279057.239992495</v>
      </c>
      <c r="D12" s="90">
        <v>1449592.332139754</v>
      </c>
      <c r="E12" s="91">
        <v>0.13332874152548457</v>
      </c>
    </row>
    <row r="13" spans="1:5" ht="15">
      <c r="A13" s="37" t="s">
        <v>34</v>
      </c>
      <c r="B13" s="38" t="s">
        <v>35</v>
      </c>
      <c r="C13" s="90">
        <v>1299733.636571217</v>
      </c>
      <c r="D13" s="90">
        <v>1512835.583668555</v>
      </c>
      <c r="E13" s="91">
        <v>0.1639581688902926</v>
      </c>
    </row>
    <row r="14" spans="1:5" ht="15">
      <c r="A14" s="37" t="s">
        <v>200</v>
      </c>
      <c r="B14" s="38" t="s">
        <v>201</v>
      </c>
      <c r="C14" s="90">
        <v>130959.16690635202</v>
      </c>
      <c r="D14" s="90">
        <v>119230.63500771234</v>
      </c>
      <c r="E14" s="91">
        <v>-0.089558693566115</v>
      </c>
    </row>
    <row r="15" spans="1:5" ht="15">
      <c r="A15" s="37" t="s">
        <v>32</v>
      </c>
      <c r="B15" s="38" t="s">
        <v>33</v>
      </c>
      <c r="C15" s="90">
        <v>930131.8603735141</v>
      </c>
      <c r="D15" s="90">
        <v>991530.7775116815</v>
      </c>
      <c r="E15" s="91">
        <v>0.06601098161879047</v>
      </c>
    </row>
    <row r="16" spans="1:5" ht="15">
      <c r="A16" s="37" t="s">
        <v>116</v>
      </c>
      <c r="B16" s="38" t="s">
        <v>117</v>
      </c>
      <c r="C16" s="90">
        <v>717250.0250922134</v>
      </c>
      <c r="D16" s="90">
        <v>770244.7627354348</v>
      </c>
      <c r="E16" s="91">
        <v>0.07388600319171562</v>
      </c>
    </row>
    <row r="17" spans="1:5" ht="15">
      <c r="A17" s="37" t="s">
        <v>202</v>
      </c>
      <c r="B17" s="38" t="s">
        <v>203</v>
      </c>
      <c r="C17" s="90">
        <v>30987.726582176914</v>
      </c>
      <c r="D17" s="90">
        <v>28369.643485175257</v>
      </c>
      <c r="E17" s="91">
        <v>-0.0844877435606228</v>
      </c>
    </row>
    <row r="18" spans="1:5" ht="15">
      <c r="A18" s="37" t="s">
        <v>60</v>
      </c>
      <c r="B18" s="38" t="s">
        <v>61</v>
      </c>
      <c r="C18" s="90">
        <v>1309177.5797875465</v>
      </c>
      <c r="D18" s="90">
        <v>1527374.6738724336</v>
      </c>
      <c r="E18" s="91">
        <v>0.1666673012535825</v>
      </c>
    </row>
    <row r="19" spans="1:5" ht="15">
      <c r="A19" s="37" t="s">
        <v>46</v>
      </c>
      <c r="B19" s="38" t="s">
        <v>47</v>
      </c>
      <c r="C19" s="90">
        <v>1723619.2542074944</v>
      </c>
      <c r="D19" s="90">
        <v>1973126.527432122</v>
      </c>
      <c r="E19" s="91">
        <v>0.14475776631965565</v>
      </c>
    </row>
    <row r="20" spans="1:5" ht="15">
      <c r="A20" s="37" t="s">
        <v>100</v>
      </c>
      <c r="B20" s="38" t="s">
        <v>101</v>
      </c>
      <c r="C20" s="90">
        <v>938295.7524732127</v>
      </c>
      <c r="D20" s="90">
        <v>962788.8447371433</v>
      </c>
      <c r="E20" s="91">
        <v>0.026103808100346106</v>
      </c>
    </row>
    <row r="21" spans="1:5" ht="15">
      <c r="A21" s="37" t="s">
        <v>188</v>
      </c>
      <c r="B21" s="38" t="s">
        <v>189</v>
      </c>
      <c r="C21" s="90">
        <v>118049.51285757254</v>
      </c>
      <c r="D21" s="90">
        <v>129048.87161947346</v>
      </c>
      <c r="E21" s="91">
        <v>0.09317580814731284</v>
      </c>
    </row>
    <row r="22" spans="1:5" ht="15">
      <c r="A22" s="37" t="s">
        <v>164</v>
      </c>
      <c r="B22" s="38" t="s">
        <v>165</v>
      </c>
      <c r="C22" s="90">
        <v>64420.55746629921</v>
      </c>
      <c r="D22" s="90">
        <v>57013.79387695614</v>
      </c>
      <c r="E22" s="91">
        <v>-0.11497515514698588</v>
      </c>
    </row>
    <row r="23" spans="1:5" ht="15">
      <c r="A23" s="37" t="s">
        <v>126</v>
      </c>
      <c r="B23" s="38" t="s">
        <v>127</v>
      </c>
      <c r="C23" s="90">
        <v>209414.46310599218</v>
      </c>
      <c r="D23" s="90">
        <v>281144.6664306278</v>
      </c>
      <c r="E23" s="91">
        <v>0.34252745613052715</v>
      </c>
    </row>
    <row r="24" spans="1:5" ht="15">
      <c r="A24" s="37" t="s">
        <v>98</v>
      </c>
      <c r="B24" s="38" t="s">
        <v>99</v>
      </c>
      <c r="C24" s="90">
        <v>1082375.0577119398</v>
      </c>
      <c r="D24" s="90">
        <v>1158623.1507228294</v>
      </c>
      <c r="E24" s="91">
        <v>0.07044516821375428</v>
      </c>
    </row>
    <row r="25" spans="1:5" ht="15">
      <c r="A25" s="37" t="s">
        <v>140</v>
      </c>
      <c r="B25" s="38" t="s">
        <v>141</v>
      </c>
      <c r="C25" s="90">
        <v>546332.7888090609</v>
      </c>
      <c r="D25" s="90">
        <v>568521.3093390648</v>
      </c>
      <c r="E25" s="91">
        <v>0.04061356188848211</v>
      </c>
    </row>
    <row r="26" spans="1:5" ht="15">
      <c r="A26" s="37" t="s">
        <v>198</v>
      </c>
      <c r="B26" s="38" t="s">
        <v>199</v>
      </c>
      <c r="C26" s="90">
        <v>84468.82719863138</v>
      </c>
      <c r="D26" s="90">
        <v>81369.54045487876</v>
      </c>
      <c r="E26" s="91">
        <v>-0.03669148544544764</v>
      </c>
    </row>
    <row r="27" spans="1:5" ht="15">
      <c r="A27" s="37" t="s">
        <v>106</v>
      </c>
      <c r="B27" s="38" t="s">
        <v>107</v>
      </c>
      <c r="C27" s="90">
        <v>621910.6792685309</v>
      </c>
      <c r="D27" s="90">
        <v>657259.2341763545</v>
      </c>
      <c r="E27" s="91">
        <v>0.0568386362964522</v>
      </c>
    </row>
    <row r="28" spans="1:5" ht="15">
      <c r="A28" s="37" t="s">
        <v>196</v>
      </c>
      <c r="B28" s="38" t="s">
        <v>197</v>
      </c>
      <c r="C28" s="90">
        <v>70975.71032280166</v>
      </c>
      <c r="D28" s="90">
        <v>77096.37351069179</v>
      </c>
      <c r="E28" s="91">
        <v>0.08623602581859331</v>
      </c>
    </row>
    <row r="29" spans="1:5" ht="15">
      <c r="A29" s="37" t="s">
        <v>38</v>
      </c>
      <c r="B29" s="38" t="s">
        <v>39</v>
      </c>
      <c r="C29" s="90">
        <v>988449.8744113379</v>
      </c>
      <c r="D29" s="90">
        <v>1041245.469589497</v>
      </c>
      <c r="E29" s="91">
        <v>0.05341251645117664</v>
      </c>
    </row>
    <row r="30" spans="1:5" ht="15">
      <c r="A30" s="37" t="s">
        <v>48</v>
      </c>
      <c r="B30" s="38" t="s">
        <v>49</v>
      </c>
      <c r="C30" s="90">
        <v>1520670.6138900968</v>
      </c>
      <c r="D30" s="90">
        <v>1688561.7788143351</v>
      </c>
      <c r="E30" s="91">
        <v>0.1104060033715969</v>
      </c>
    </row>
    <row r="31" spans="1:5" ht="15">
      <c r="A31" s="37" t="s">
        <v>64</v>
      </c>
      <c r="B31" s="38" t="s">
        <v>65</v>
      </c>
      <c r="C31" s="90">
        <v>1662315.8040628273</v>
      </c>
      <c r="D31" s="90">
        <v>1795672.0106951632</v>
      </c>
      <c r="E31" s="91">
        <v>0.08022314791593939</v>
      </c>
    </row>
    <row r="32" spans="1:5" ht="15">
      <c r="A32" s="37" t="s">
        <v>102</v>
      </c>
      <c r="B32" s="38" t="s">
        <v>103</v>
      </c>
      <c r="C32" s="90">
        <v>716020.3000909025</v>
      </c>
      <c r="D32" s="90">
        <v>803411.8393058049</v>
      </c>
      <c r="E32" s="91">
        <v>0.12205176194558678</v>
      </c>
    </row>
    <row r="33" spans="1:5" ht="15">
      <c r="A33" s="37" t="s">
        <v>22</v>
      </c>
      <c r="B33" s="38" t="s">
        <v>23</v>
      </c>
      <c r="C33" s="90">
        <v>2051161.5525269366</v>
      </c>
      <c r="D33" s="90">
        <v>2178161.294115554</v>
      </c>
      <c r="E33" s="91">
        <v>0.06191601116555622</v>
      </c>
    </row>
    <row r="34" spans="1:5" ht="15">
      <c r="A34" s="37" t="s">
        <v>142</v>
      </c>
      <c r="B34" s="38" t="s">
        <v>143</v>
      </c>
      <c r="C34" s="90">
        <v>487750.0986481151</v>
      </c>
      <c r="D34" s="90">
        <v>562076.14496092</v>
      </c>
      <c r="E34" s="91">
        <v>0.1523855074941297</v>
      </c>
    </row>
    <row r="35" spans="1:5" ht="15">
      <c r="A35" s="37" t="s">
        <v>86</v>
      </c>
      <c r="B35" s="38" t="s">
        <v>87</v>
      </c>
      <c r="C35" s="90">
        <v>1332371.4705510733</v>
      </c>
      <c r="D35" s="90">
        <v>1610827.6728935142</v>
      </c>
      <c r="E35" s="91">
        <v>0.20899291863947703</v>
      </c>
    </row>
    <row r="36" spans="1:5" ht="15">
      <c r="A36" s="37" t="s">
        <v>18</v>
      </c>
      <c r="B36" s="38" t="s">
        <v>19</v>
      </c>
      <c r="C36" s="90">
        <v>3295433.992813803</v>
      </c>
      <c r="D36" s="90">
        <v>3606454.240106356</v>
      </c>
      <c r="E36" s="91">
        <v>0.09437914641008749</v>
      </c>
    </row>
    <row r="37" spans="1:5" ht="15">
      <c r="A37" s="37" t="s">
        <v>26</v>
      </c>
      <c r="B37" s="38" t="s">
        <v>27</v>
      </c>
      <c r="C37" s="90">
        <v>1949667.2444118112</v>
      </c>
      <c r="D37" s="90">
        <v>2082461.2121316332</v>
      </c>
      <c r="E37" s="91">
        <v>0.06811109336756803</v>
      </c>
    </row>
    <row r="38" spans="1:5" ht="15">
      <c r="A38" s="37" t="s">
        <v>158</v>
      </c>
      <c r="B38" s="38" t="s">
        <v>159</v>
      </c>
      <c r="C38" s="90">
        <v>514925.1384718111</v>
      </c>
      <c r="D38" s="90">
        <v>523109.6341621766</v>
      </c>
      <c r="E38" s="91">
        <v>0.015894535105928892</v>
      </c>
    </row>
    <row r="39" spans="1:5" ht="15">
      <c r="A39" s="37" t="s">
        <v>114</v>
      </c>
      <c r="B39" s="38" t="s">
        <v>115</v>
      </c>
      <c r="C39" s="90">
        <v>793285.0851483145</v>
      </c>
      <c r="D39" s="90">
        <v>787975.0895835818</v>
      </c>
      <c r="E39" s="91">
        <v>-0.006693678809982834</v>
      </c>
    </row>
    <row r="40" spans="1:5" ht="15">
      <c r="A40" s="37" t="s">
        <v>74</v>
      </c>
      <c r="B40" s="38" t="s">
        <v>75</v>
      </c>
      <c r="C40" s="90">
        <v>1124388.51859554</v>
      </c>
      <c r="D40" s="90">
        <v>1126661.5914282857</v>
      </c>
      <c r="E40" s="91">
        <v>0.002021608007510607</v>
      </c>
    </row>
    <row r="41" spans="1:5" ht="15">
      <c r="A41" s="37" t="s">
        <v>136</v>
      </c>
      <c r="B41" s="38" t="s">
        <v>137</v>
      </c>
      <c r="C41" s="90">
        <v>350022.1977163897</v>
      </c>
      <c r="D41" s="90">
        <v>341049.948500368</v>
      </c>
      <c r="E41" s="91">
        <v>-0.025633372039140286</v>
      </c>
    </row>
    <row r="42" spans="1:5" ht="15">
      <c r="A42" s="37" t="s">
        <v>178</v>
      </c>
      <c r="B42" s="38" t="s">
        <v>179</v>
      </c>
      <c r="C42" s="90">
        <v>125313.42911353351</v>
      </c>
      <c r="D42" s="90">
        <v>164345.86232435444</v>
      </c>
      <c r="E42" s="91">
        <v>0.311478454359889</v>
      </c>
    </row>
    <row r="43" spans="1:5" ht="15">
      <c r="A43" s="37" t="s">
        <v>78</v>
      </c>
      <c r="B43" s="38" t="s">
        <v>79</v>
      </c>
      <c r="C43" s="90">
        <v>683112.3814307252</v>
      </c>
      <c r="D43" s="90">
        <v>692488.5232466571</v>
      </c>
      <c r="E43" s="91">
        <v>0.013725621245942421</v>
      </c>
    </row>
    <row r="44" spans="1:5" ht="15">
      <c r="A44" s="37" t="s">
        <v>52</v>
      </c>
      <c r="B44" s="38" t="s">
        <v>53</v>
      </c>
      <c r="C44" s="90">
        <v>1118865.2527355556</v>
      </c>
      <c r="D44" s="90">
        <v>1120243.960522964</v>
      </c>
      <c r="E44" s="91">
        <v>0.0012322375585776806</v>
      </c>
    </row>
    <row r="45" spans="1:5" ht="15">
      <c r="A45" s="37" t="s">
        <v>184</v>
      </c>
      <c r="B45" s="38" t="s">
        <v>185</v>
      </c>
      <c r="C45" s="90">
        <v>133386.0117335753</v>
      </c>
      <c r="D45" s="90">
        <v>133940.89498865666</v>
      </c>
      <c r="E45" s="91">
        <v>0.004159980854586832</v>
      </c>
    </row>
    <row r="46" spans="1:5" ht="15">
      <c r="A46" s="37" t="s">
        <v>194</v>
      </c>
      <c r="B46" s="38" t="s">
        <v>195</v>
      </c>
      <c r="C46" s="90">
        <v>81460.89337322403</v>
      </c>
      <c r="D46" s="90">
        <v>74383.75547460867</v>
      </c>
      <c r="E46" s="91">
        <v>-0.08687773489287062</v>
      </c>
    </row>
    <row r="47" spans="1:5" ht="15">
      <c r="A47" s="37" t="s">
        <v>84</v>
      </c>
      <c r="B47" s="38" t="s">
        <v>85</v>
      </c>
      <c r="C47" s="90">
        <v>1232090.5027801492</v>
      </c>
      <c r="D47" s="90">
        <v>1179079.73157634</v>
      </c>
      <c r="E47" s="91">
        <v>-0.04302506275650457</v>
      </c>
    </row>
    <row r="48" spans="1:5" ht="15">
      <c r="A48" s="37" t="s">
        <v>92</v>
      </c>
      <c r="B48" s="38" t="s">
        <v>93</v>
      </c>
      <c r="C48" s="90">
        <v>942519.7033582767</v>
      </c>
      <c r="D48" s="90">
        <v>974833.039035767</v>
      </c>
      <c r="E48" s="91">
        <v>0.034283989567915764</v>
      </c>
    </row>
    <row r="49" spans="1:5" ht="15">
      <c r="A49" s="37" t="s">
        <v>150</v>
      </c>
      <c r="B49" s="38" t="s">
        <v>151</v>
      </c>
      <c r="C49" s="90">
        <v>291723.4987333642</v>
      </c>
      <c r="D49" s="90">
        <v>307951.3510977535</v>
      </c>
      <c r="E49" s="91">
        <v>0.055627511787185745</v>
      </c>
    </row>
    <row r="50" spans="1:5" ht="15">
      <c r="A50" s="37" t="s">
        <v>56</v>
      </c>
      <c r="B50" s="38" t="s">
        <v>57</v>
      </c>
      <c r="C50" s="90">
        <v>1049492.9854262054</v>
      </c>
      <c r="D50" s="90">
        <v>1124199.7516360332</v>
      </c>
      <c r="E50" s="91">
        <v>0.07118367368552622</v>
      </c>
    </row>
    <row r="51" spans="1:5" ht="15">
      <c r="A51" s="37" t="s">
        <v>208</v>
      </c>
      <c r="B51" s="38" t="s">
        <v>209</v>
      </c>
      <c r="C51" s="90">
        <v>9812.889100138995</v>
      </c>
      <c r="D51" s="90">
        <v>9229.659845056038</v>
      </c>
      <c r="E51" s="91">
        <v>-0.05943501950660951</v>
      </c>
    </row>
    <row r="52" spans="1:5" ht="15">
      <c r="A52" s="37" t="s">
        <v>88</v>
      </c>
      <c r="B52" s="38" t="s">
        <v>89</v>
      </c>
      <c r="C52" s="90">
        <v>1269949.5480933138</v>
      </c>
      <c r="D52" s="90">
        <v>1273410.7448139961</v>
      </c>
      <c r="E52" s="91">
        <v>0.002725460019950331</v>
      </c>
    </row>
    <row r="53" spans="1:5" ht="15">
      <c r="A53" s="37" t="s">
        <v>118</v>
      </c>
      <c r="B53" s="38" t="s">
        <v>119</v>
      </c>
      <c r="C53" s="90">
        <v>737124.0668895626</v>
      </c>
      <c r="D53" s="90">
        <v>683044.435813259</v>
      </c>
      <c r="E53" s="91">
        <v>-0.07336571074731436</v>
      </c>
    </row>
    <row r="54" spans="1:5" ht="15">
      <c r="A54" s="37" t="s">
        <v>36</v>
      </c>
      <c r="B54" s="38" t="s">
        <v>37</v>
      </c>
      <c r="C54" s="90">
        <v>2799602.7835101387</v>
      </c>
      <c r="D54" s="90">
        <v>2801330.12824667</v>
      </c>
      <c r="E54" s="91">
        <v>0.0006169963634504014</v>
      </c>
    </row>
    <row r="55" spans="1:5" ht="15">
      <c r="A55" s="37" t="s">
        <v>108</v>
      </c>
      <c r="B55" s="38" t="s">
        <v>109</v>
      </c>
      <c r="C55" s="90">
        <v>613066.2312613926</v>
      </c>
      <c r="D55" s="90">
        <v>652509.5971429967</v>
      </c>
      <c r="E55" s="91">
        <v>0.0643378543301086</v>
      </c>
    </row>
    <row r="56" spans="1:5" ht="15">
      <c r="A56" s="37" t="s">
        <v>156</v>
      </c>
      <c r="B56" s="38" t="s">
        <v>157</v>
      </c>
      <c r="C56" s="90">
        <v>489582.91050647805</v>
      </c>
      <c r="D56" s="90">
        <v>488690.13979392516</v>
      </c>
      <c r="E56" s="91">
        <v>-0.0018235332430809393</v>
      </c>
    </row>
    <row r="57" spans="1:5" ht="15">
      <c r="A57" s="37" t="s">
        <v>130</v>
      </c>
      <c r="B57" s="38" t="s">
        <v>131</v>
      </c>
      <c r="C57" s="90">
        <v>435591.3296071648</v>
      </c>
      <c r="D57" s="90">
        <v>440283.83865135297</v>
      </c>
      <c r="E57" s="91">
        <v>0.010772732892594764</v>
      </c>
    </row>
    <row r="58" spans="1:5" ht="15">
      <c r="A58" s="37" t="s">
        <v>112</v>
      </c>
      <c r="B58" s="38" t="s">
        <v>113</v>
      </c>
      <c r="C58" s="90">
        <v>630764.5632526582</v>
      </c>
      <c r="D58" s="90">
        <v>647523.0441455896</v>
      </c>
      <c r="E58" s="91">
        <v>0.026568519966488017</v>
      </c>
    </row>
    <row r="59" spans="1:5" ht="15">
      <c r="A59" s="37" t="s">
        <v>128</v>
      </c>
      <c r="B59" s="38" t="s">
        <v>129</v>
      </c>
      <c r="C59" s="90">
        <v>538997.3806876201</v>
      </c>
      <c r="D59" s="90">
        <v>579491.6319466081</v>
      </c>
      <c r="E59" s="91">
        <v>0.07512884609444266</v>
      </c>
    </row>
    <row r="60" spans="1:5" ht="15">
      <c r="A60" s="37" t="s">
        <v>152</v>
      </c>
      <c r="B60" s="38" t="s">
        <v>153</v>
      </c>
      <c r="C60" s="90">
        <v>427691.189941416</v>
      </c>
      <c r="D60" s="90">
        <v>427944.91138903174</v>
      </c>
      <c r="E60" s="91">
        <v>0.0005932351509285559</v>
      </c>
    </row>
    <row r="61" spans="1:5" ht="15">
      <c r="A61" s="37" t="s">
        <v>168</v>
      </c>
      <c r="B61" s="38" t="s">
        <v>169</v>
      </c>
      <c r="C61" s="90">
        <v>365953.052275094</v>
      </c>
      <c r="D61" s="90">
        <v>366091.6027038779</v>
      </c>
      <c r="E61" s="91">
        <v>0.0003786016482784225</v>
      </c>
    </row>
    <row r="62" spans="1:5" ht="15">
      <c r="A62" s="37" t="s">
        <v>80</v>
      </c>
      <c r="B62" s="38" t="s">
        <v>81</v>
      </c>
      <c r="C62" s="90">
        <v>1237470.374019557</v>
      </c>
      <c r="D62" s="90">
        <v>1705335.7088517684</v>
      </c>
      <c r="E62" s="91">
        <v>0.3780820491988743</v>
      </c>
    </row>
    <row r="63" spans="1:5" ht="15">
      <c r="A63" s="37" t="s">
        <v>50</v>
      </c>
      <c r="B63" s="38" t="s">
        <v>51</v>
      </c>
      <c r="C63" s="90">
        <v>1154923.5917355556</v>
      </c>
      <c r="D63" s="90">
        <v>1335995.5766265003</v>
      </c>
      <c r="E63" s="91">
        <v>0.15678265314404027</v>
      </c>
    </row>
    <row r="64" spans="1:5" ht="15">
      <c r="A64" s="37" t="s">
        <v>148</v>
      </c>
      <c r="B64" s="38" t="s">
        <v>149</v>
      </c>
      <c r="C64" s="90">
        <v>528244.070440224</v>
      </c>
      <c r="D64" s="90">
        <v>569361.5429626891</v>
      </c>
      <c r="E64" s="91">
        <v>0.07783802000503078</v>
      </c>
    </row>
    <row r="65" spans="1:5" ht="15">
      <c r="A65" s="37" t="s">
        <v>68</v>
      </c>
      <c r="B65" s="38" t="s">
        <v>69</v>
      </c>
      <c r="C65" s="90">
        <v>1780592.5997705525</v>
      </c>
      <c r="D65" s="90">
        <v>2425018.6109617776</v>
      </c>
      <c r="E65" s="91">
        <v>0.36191659522468306</v>
      </c>
    </row>
    <row r="66" spans="1:5" ht="15">
      <c r="A66" s="37" t="s">
        <v>180</v>
      </c>
      <c r="B66" s="38" t="s">
        <v>181</v>
      </c>
      <c r="C66" s="90">
        <v>238544.04069432677</v>
      </c>
      <c r="D66" s="90">
        <v>243655.74683163338</v>
      </c>
      <c r="E66" s="91">
        <v>0.02142877316250718</v>
      </c>
    </row>
    <row r="67" spans="1:5" ht="15">
      <c r="A67" s="37" t="s">
        <v>160</v>
      </c>
      <c r="B67" s="38" t="s">
        <v>161</v>
      </c>
      <c r="C67" s="90">
        <v>412560.09415040567</v>
      </c>
      <c r="D67" s="90">
        <v>436567.0367560163</v>
      </c>
      <c r="E67" s="91">
        <v>0.05819017143441536</v>
      </c>
    </row>
    <row r="68" spans="1:5" ht="15">
      <c r="A68" s="37" t="s">
        <v>170</v>
      </c>
      <c r="B68" s="38" t="s">
        <v>171</v>
      </c>
      <c r="C68" s="90">
        <v>133017.02701059342</v>
      </c>
      <c r="D68" s="90">
        <v>139100.70102357445</v>
      </c>
      <c r="E68" s="91">
        <v>0.04573605462176308</v>
      </c>
    </row>
    <row r="69" spans="1:5" ht="15">
      <c r="A69" s="37" t="s">
        <v>30</v>
      </c>
      <c r="B69" s="38" t="s">
        <v>31</v>
      </c>
      <c r="C69" s="90">
        <v>668556.6272239779</v>
      </c>
      <c r="D69" s="90">
        <v>688068.6809655391</v>
      </c>
      <c r="E69" s="91">
        <v>0.029185341894792497</v>
      </c>
    </row>
    <row r="70" spans="1:5" ht="15">
      <c r="A70" s="37" t="s">
        <v>94</v>
      </c>
      <c r="B70" s="38" t="s">
        <v>95</v>
      </c>
      <c r="C70" s="90">
        <v>500398.5864303514</v>
      </c>
      <c r="D70" s="90">
        <v>533460.8218595049</v>
      </c>
      <c r="E70" s="91">
        <v>0.06607180021231993</v>
      </c>
    </row>
    <row r="71" spans="1:5" ht="15">
      <c r="A71" s="37" t="s">
        <v>76</v>
      </c>
      <c r="B71" s="38" t="s">
        <v>77</v>
      </c>
      <c r="C71" s="90">
        <v>408321.5428919468</v>
      </c>
      <c r="D71" s="90">
        <v>440686.5829635533</v>
      </c>
      <c r="E71" s="91">
        <v>0.07926361132547739</v>
      </c>
    </row>
    <row r="72" spans="1:5" ht="15">
      <c r="A72" s="37" t="s">
        <v>58</v>
      </c>
      <c r="B72" s="38" t="s">
        <v>59</v>
      </c>
      <c r="C72" s="90">
        <v>504430.0661076386</v>
      </c>
      <c r="D72" s="90">
        <v>550478.7254627921</v>
      </c>
      <c r="E72" s="91">
        <v>0.09128849061373621</v>
      </c>
    </row>
    <row r="73" spans="1:5" ht="15">
      <c r="A73" s="37" t="s">
        <v>172</v>
      </c>
      <c r="B73" s="38" t="s">
        <v>173</v>
      </c>
      <c r="C73" s="90">
        <v>197102.64350264086</v>
      </c>
      <c r="D73" s="90">
        <v>248139.35068814244</v>
      </c>
      <c r="E73" s="91">
        <v>0.25893466611378946</v>
      </c>
    </row>
    <row r="74" spans="1:5" ht="15">
      <c r="A74" s="37" t="s">
        <v>154</v>
      </c>
      <c r="B74" s="38" t="s">
        <v>155</v>
      </c>
      <c r="C74" s="90">
        <v>628187.742509293</v>
      </c>
      <c r="D74" s="90">
        <v>700226.3795423707</v>
      </c>
      <c r="E74" s="91">
        <v>0.11467692245206768</v>
      </c>
    </row>
    <row r="75" spans="1:5" ht="15">
      <c r="A75" s="37" t="s">
        <v>110</v>
      </c>
      <c r="B75" s="38" t="s">
        <v>111</v>
      </c>
      <c r="C75" s="90">
        <v>703207.8939164529</v>
      </c>
      <c r="D75" s="90">
        <v>707454.780947056</v>
      </c>
      <c r="E75" s="91">
        <v>0.006039305114950399</v>
      </c>
    </row>
    <row r="76" spans="1:5" ht="15">
      <c r="A76" s="37" t="s">
        <v>166</v>
      </c>
      <c r="B76" s="38" t="s">
        <v>167</v>
      </c>
      <c r="C76" s="90">
        <v>118869.57884344547</v>
      </c>
      <c r="D76" s="90">
        <v>126385.61509874306</v>
      </c>
      <c r="E76" s="91">
        <v>0.06322926629694224</v>
      </c>
    </row>
    <row r="77" spans="1:5" ht="15">
      <c r="A77" s="37" t="s">
        <v>186</v>
      </c>
      <c r="B77" s="38" t="s">
        <v>187</v>
      </c>
      <c r="C77" s="90">
        <v>68110.05348277677</v>
      </c>
      <c r="D77" s="90">
        <v>72751.75963928492</v>
      </c>
      <c r="E77" s="91">
        <v>0.06815008826387015</v>
      </c>
    </row>
    <row r="78" spans="1:5" ht="15">
      <c r="A78" s="37" t="s">
        <v>212</v>
      </c>
      <c r="B78" s="38" t="s">
        <v>213</v>
      </c>
      <c r="C78" s="90">
        <v>52097.123073563766</v>
      </c>
      <c r="D78" s="90">
        <v>52408.215014008434</v>
      </c>
      <c r="E78" s="91">
        <v>0.005971384254853979</v>
      </c>
    </row>
    <row r="79" spans="1:5" ht="15">
      <c r="A79" s="37" t="s">
        <v>82</v>
      </c>
      <c r="B79" s="38" t="s">
        <v>83</v>
      </c>
      <c r="C79" s="90">
        <v>1231326.7966445496</v>
      </c>
      <c r="D79" s="90">
        <v>1677352.6968402483</v>
      </c>
      <c r="E79" s="91">
        <v>0.3622319447697801</v>
      </c>
    </row>
    <row r="80" spans="1:5" ht="15">
      <c r="A80" s="37" t="s">
        <v>72</v>
      </c>
      <c r="B80" s="38" t="s">
        <v>73</v>
      </c>
      <c r="C80" s="90">
        <v>1122443.6929140147</v>
      </c>
      <c r="D80" s="90">
        <v>1208039.3102457223</v>
      </c>
      <c r="E80" s="91">
        <v>0.0762582727953951</v>
      </c>
    </row>
    <row r="81" spans="1:5" ht="15">
      <c r="A81" s="37" t="s">
        <v>54</v>
      </c>
      <c r="B81" s="38" t="s">
        <v>55</v>
      </c>
      <c r="C81" s="90">
        <v>338500.2966821435</v>
      </c>
      <c r="D81" s="90">
        <v>346586.39323200117</v>
      </c>
      <c r="E81" s="91">
        <v>0.02388800432116193</v>
      </c>
    </row>
    <row r="82" spans="1:5" ht="15">
      <c r="A82" s="37" t="s">
        <v>124</v>
      </c>
      <c r="B82" s="38" t="s">
        <v>125</v>
      </c>
      <c r="C82" s="90">
        <v>764782.4067539804</v>
      </c>
      <c r="D82" s="90">
        <v>766415.2232008791</v>
      </c>
      <c r="E82" s="91">
        <v>0.0021350078564554053</v>
      </c>
    </row>
    <row r="83" spans="1:5" ht="15">
      <c r="A83" s="37" t="s">
        <v>42</v>
      </c>
      <c r="B83" s="38" t="s">
        <v>43</v>
      </c>
      <c r="C83" s="90">
        <v>1880442.3699035358</v>
      </c>
      <c r="D83" s="90">
        <v>2416010.141114235</v>
      </c>
      <c r="E83" s="91">
        <v>0.2848094574885446</v>
      </c>
    </row>
    <row r="84" spans="1:5" ht="15">
      <c r="A84" s="37" t="s">
        <v>122</v>
      </c>
      <c r="B84" s="38" t="s">
        <v>123</v>
      </c>
      <c r="C84" s="90">
        <v>511157.32432844973</v>
      </c>
      <c r="D84" s="90">
        <v>569701.7282429013</v>
      </c>
      <c r="E84" s="91">
        <v>0.114533043210065</v>
      </c>
    </row>
    <row r="85" spans="1:5" ht="15">
      <c r="A85" s="37" t="s">
        <v>44</v>
      </c>
      <c r="B85" s="38" t="s">
        <v>45</v>
      </c>
      <c r="C85" s="90">
        <v>872770.9604733108</v>
      </c>
      <c r="D85" s="90">
        <v>974014.8570672764</v>
      </c>
      <c r="E85" s="91">
        <v>0.1160028245429479</v>
      </c>
    </row>
    <row r="86" spans="1:5" ht="15">
      <c r="A86" s="37" t="s">
        <v>20</v>
      </c>
      <c r="B86" s="38" t="s">
        <v>21</v>
      </c>
      <c r="C86" s="90">
        <v>919372.8295304425</v>
      </c>
      <c r="D86" s="90">
        <v>955859.2574348993</v>
      </c>
      <c r="E86" s="91">
        <v>0.039686215137651845</v>
      </c>
    </row>
    <row r="87" spans="1:5" ht="15">
      <c r="A87" s="37" t="s">
        <v>16</v>
      </c>
      <c r="B87" s="38" t="s">
        <v>17</v>
      </c>
      <c r="C87" s="90">
        <v>1899354.0231728759</v>
      </c>
      <c r="D87" s="90">
        <v>1947720.1989891196</v>
      </c>
      <c r="E87" s="91">
        <v>0.025464539641455532</v>
      </c>
    </row>
    <row r="88" spans="1:5" ht="15">
      <c r="A88" s="37" t="s">
        <v>132</v>
      </c>
      <c r="B88" s="38" t="s">
        <v>133</v>
      </c>
      <c r="C88" s="90">
        <v>704197.2680029412</v>
      </c>
      <c r="D88" s="90">
        <v>730725.3932739134</v>
      </c>
      <c r="E88" s="91">
        <v>0.03767144020056247</v>
      </c>
    </row>
    <row r="89" spans="1:5" ht="15">
      <c r="A89" s="37" t="s">
        <v>104</v>
      </c>
      <c r="B89" s="38" t="s">
        <v>105</v>
      </c>
      <c r="C89" s="90">
        <v>981512.2294681632</v>
      </c>
      <c r="D89" s="90">
        <v>953447.2855664404</v>
      </c>
      <c r="E89" s="91">
        <v>-0.028593575361694577</v>
      </c>
    </row>
    <row r="90" spans="1:5" ht="15">
      <c r="A90" s="37" t="s">
        <v>190</v>
      </c>
      <c r="B90" s="38" t="s">
        <v>191</v>
      </c>
      <c r="C90" s="90">
        <v>136336.9744585652</v>
      </c>
      <c r="D90" s="90">
        <v>144439.3878628889</v>
      </c>
      <c r="E90" s="91">
        <v>0.05942931795648822</v>
      </c>
    </row>
    <row r="91" spans="1:5" ht="15">
      <c r="A91" s="37" t="s">
        <v>182</v>
      </c>
      <c r="B91" s="38" t="s">
        <v>183</v>
      </c>
      <c r="C91" s="90">
        <v>138516.0180172473</v>
      </c>
      <c r="D91" s="90">
        <v>142729.3517601304</v>
      </c>
      <c r="E91" s="91">
        <v>0.030417664348093607</v>
      </c>
    </row>
    <row r="92" spans="1:5" ht="15">
      <c r="A92" s="37" t="s">
        <v>96</v>
      </c>
      <c r="B92" s="38" t="s">
        <v>97</v>
      </c>
      <c r="C92" s="90">
        <v>1075816.4461813373</v>
      </c>
      <c r="D92" s="90">
        <v>1146532.8999738153</v>
      </c>
      <c r="E92" s="91">
        <v>0.06573282463145962</v>
      </c>
    </row>
    <row r="93" spans="1:5" ht="15">
      <c r="A93" s="37" t="s">
        <v>174</v>
      </c>
      <c r="B93" s="38" t="s">
        <v>175</v>
      </c>
      <c r="C93" s="90">
        <v>13137.066086536417</v>
      </c>
      <c r="D93" s="90">
        <v>14235.94020011391</v>
      </c>
      <c r="E93" s="91">
        <v>0.08364684369698641</v>
      </c>
    </row>
    <row r="94" spans="1:5" ht="15">
      <c r="A94" s="37" t="s">
        <v>62</v>
      </c>
      <c r="B94" s="38" t="s">
        <v>63</v>
      </c>
      <c r="C94" s="90">
        <v>352513.2011189715</v>
      </c>
      <c r="D94" s="90">
        <v>361312.49608870083</v>
      </c>
      <c r="E94" s="91">
        <v>0.024961604109570927</v>
      </c>
    </row>
    <row r="95" spans="1:5" ht="15">
      <c r="A95" s="37" t="s">
        <v>14</v>
      </c>
      <c r="B95" s="38" t="s">
        <v>15</v>
      </c>
      <c r="C95" s="90">
        <v>12875.751208964162</v>
      </c>
      <c r="D95" s="90">
        <v>13514.369742594676</v>
      </c>
      <c r="E95" s="91">
        <v>0.04959854561230602</v>
      </c>
    </row>
    <row r="96" spans="1:5" ht="15">
      <c r="A96" s="37" t="s">
        <v>28</v>
      </c>
      <c r="B96" s="38" t="s">
        <v>29</v>
      </c>
      <c r="C96" s="90">
        <v>5200.9872144749825</v>
      </c>
      <c r="D96" s="90">
        <v>10940.599088932062</v>
      </c>
      <c r="E96" s="91">
        <v>1.1035620042447016</v>
      </c>
    </row>
    <row r="97" spans="1:5" ht="15">
      <c r="A97" s="37" t="s">
        <v>24</v>
      </c>
      <c r="B97" s="38" t="s">
        <v>25</v>
      </c>
      <c r="C97" s="90">
        <v>7756.585707979958</v>
      </c>
      <c r="D97" s="90">
        <v>7663.141227092111</v>
      </c>
      <c r="E97" s="91">
        <v>-0.01204711511041663</v>
      </c>
    </row>
    <row r="98" spans="1:5" ht="15">
      <c r="A98" s="37" t="s">
        <v>40</v>
      </c>
      <c r="B98" s="38" t="s">
        <v>41</v>
      </c>
      <c r="C98" s="90">
        <v>197259.9858889846</v>
      </c>
      <c r="D98" s="90">
        <v>218110.69204534628</v>
      </c>
      <c r="E98" s="91">
        <v>0.10570165085632817</v>
      </c>
    </row>
    <row r="99" spans="1:5" ht="15">
      <c r="A99" s="81" t="s">
        <v>206</v>
      </c>
      <c r="B99" s="82" t="s">
        <v>207</v>
      </c>
      <c r="C99" s="90">
        <v>1582.4103507735674</v>
      </c>
      <c r="D99" s="90">
        <v>5753.336728229649</v>
      </c>
      <c r="E99" s="91" t="s">
        <v>319</v>
      </c>
    </row>
    <row r="100" spans="1:5" ht="15">
      <c r="A100" s="81" t="s">
        <v>210</v>
      </c>
      <c r="B100" s="82" t="s">
        <v>211</v>
      </c>
      <c r="C100" s="90">
        <v>646.2165101144883</v>
      </c>
      <c r="D100" s="90">
        <v>8476.388784380784</v>
      </c>
      <c r="E100" s="91" t="s">
        <v>319</v>
      </c>
    </row>
    <row r="101" spans="1:5" ht="15">
      <c r="A101" s="81" t="s">
        <v>204</v>
      </c>
      <c r="B101" s="82" t="s">
        <v>205</v>
      </c>
      <c r="C101" s="90">
        <v>1400.121733382538</v>
      </c>
      <c r="D101" s="90">
        <v>1478.5104023239992</v>
      </c>
      <c r="E101" s="91">
        <v>0.05598703817851819</v>
      </c>
    </row>
    <row r="102" spans="1:5" ht="15">
      <c r="A102" s="81" t="s">
        <v>146</v>
      </c>
      <c r="B102" s="82" t="s">
        <v>147</v>
      </c>
      <c r="C102" s="90">
        <v>53408.61015602362</v>
      </c>
      <c r="D102" s="90">
        <v>674.7036510699132</v>
      </c>
      <c r="E102" s="91" t="s">
        <v>319</v>
      </c>
    </row>
    <row r="103" spans="1:5" ht="15">
      <c r="A103" s="85" t="s">
        <v>214</v>
      </c>
      <c r="B103" s="82" t="s">
        <v>273</v>
      </c>
      <c r="C103" s="90">
        <v>327.8295153617964</v>
      </c>
      <c r="D103" s="90">
        <v>353.9875851775737</v>
      </c>
      <c r="E103" s="91">
        <v>0.07979168619673847</v>
      </c>
    </row>
    <row r="104" spans="1:5" ht="15">
      <c r="A104" s="46" t="s">
        <v>281</v>
      </c>
      <c r="B104" s="47" t="s">
        <v>321</v>
      </c>
      <c r="C104" s="92">
        <f>SUM(C3:C103)</f>
        <v>68100484.29484136</v>
      </c>
      <c r="D104" s="92">
        <f>SUM(D3:D103)</f>
        <v>74217456.60566197</v>
      </c>
      <c r="E104" s="93">
        <f>(D104-C104)/C104</f>
        <v>0.0898227431737071</v>
      </c>
    </row>
    <row r="105" spans="1:5" ht="15">
      <c r="A105" s="66" t="s">
        <v>317</v>
      </c>
      <c r="B105" s="65"/>
      <c r="C105" s="52"/>
      <c r="D105" s="52"/>
      <c r="E105" s="65"/>
    </row>
    <row r="106" spans="1:5" ht="15">
      <c r="A106" s="53" t="s">
        <v>318</v>
      </c>
      <c r="B106" s="52"/>
      <c r="C106" s="34"/>
      <c r="D106" s="52"/>
      <c r="E106" s="52"/>
    </row>
    <row r="107" spans="1:5" ht="15">
      <c r="A107" s="43" t="s">
        <v>289</v>
      </c>
      <c r="C107" s="34"/>
      <c r="D107" s="34"/>
      <c r="E107" s="34"/>
    </row>
    <row r="108" spans="1:5" ht="33.75" customHeight="1">
      <c r="A108" s="123" t="s">
        <v>275</v>
      </c>
      <c r="B108" s="123"/>
      <c r="C108" s="123"/>
      <c r="D108" s="123"/>
      <c r="E108" s="123"/>
    </row>
    <row r="109" spans="1:5" ht="34.5" customHeight="1">
      <c r="A109" s="123" t="s">
        <v>327</v>
      </c>
      <c r="B109" s="123"/>
      <c r="C109" s="123"/>
      <c r="D109" s="123"/>
      <c r="E109" s="123"/>
    </row>
    <row r="110" spans="1:5" ht="45.75" customHeight="1">
      <c r="A110" s="123" t="s">
        <v>315</v>
      </c>
      <c r="B110" s="123"/>
      <c r="C110" s="123"/>
      <c r="D110" s="123"/>
      <c r="E110" s="123"/>
    </row>
    <row r="111" spans="1:5" ht="15">
      <c r="A111" s="86" t="s">
        <v>322</v>
      </c>
      <c r="B111" s="87"/>
      <c r="C111" s="87"/>
      <c r="D111" s="87"/>
      <c r="E111" s="87"/>
    </row>
  </sheetData>
  <sheetProtection/>
  <mergeCells count="3">
    <mergeCell ref="A108:E108"/>
    <mergeCell ref="A109:E109"/>
    <mergeCell ref="A110:E11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59" sqref="A59"/>
    </sheetView>
  </sheetViews>
  <sheetFormatPr defaultColWidth="11.421875" defaultRowHeight="15"/>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I25"/>
  <sheetViews>
    <sheetView showGridLines="0" zoomScalePageLayoutView="0" workbookViewId="0" topLeftCell="A1">
      <selection activeCell="A25" sqref="A25"/>
    </sheetView>
  </sheetViews>
  <sheetFormatPr defaultColWidth="29.8515625" defaultRowHeight="15"/>
  <cols>
    <col min="1" max="1" width="19.00390625" style="0" customWidth="1"/>
    <col min="2" max="2" width="17.421875" style="0" bestFit="1" customWidth="1"/>
    <col min="3" max="3" width="17.28125" style="0" bestFit="1" customWidth="1"/>
    <col min="4" max="4" width="32.28125" style="0" bestFit="1" customWidth="1"/>
    <col min="5" max="5" width="30.57421875" style="0" customWidth="1"/>
    <col min="6" max="8" width="17.140625" style="0" customWidth="1"/>
    <col min="9" max="255" width="11.421875" style="0" customWidth="1"/>
  </cols>
  <sheetData>
    <row r="1" spans="1:9" ht="15.75">
      <c r="A1" s="94" t="s">
        <v>283</v>
      </c>
      <c r="B1" s="97"/>
      <c r="C1" s="97"/>
      <c r="D1" s="97"/>
      <c r="E1" s="97"/>
      <c r="F1" s="97"/>
      <c r="G1" s="97"/>
      <c r="H1" s="97"/>
      <c r="I1" s="97"/>
    </row>
    <row r="2" spans="1:9" ht="60">
      <c r="A2" s="106" t="s">
        <v>215</v>
      </c>
      <c r="B2" s="106" t="s">
        <v>271</v>
      </c>
      <c r="C2" s="106" t="s">
        <v>216</v>
      </c>
      <c r="D2" s="106" t="s">
        <v>217</v>
      </c>
      <c r="E2" s="106" t="s">
        <v>270</v>
      </c>
      <c r="F2" s="106" t="s">
        <v>284</v>
      </c>
      <c r="G2" s="106" t="s">
        <v>7</v>
      </c>
      <c r="H2" s="106" t="s">
        <v>280</v>
      </c>
      <c r="I2" s="97"/>
    </row>
    <row r="3" spans="1:9" ht="15">
      <c r="A3" s="107">
        <v>2009</v>
      </c>
      <c r="B3" s="108">
        <v>27367423.60237226</v>
      </c>
      <c r="C3" s="101">
        <v>6291752.176271155</v>
      </c>
      <c r="D3" s="77">
        <v>21075671.426101103</v>
      </c>
      <c r="E3" s="109">
        <f>C3/B3</f>
        <v>0.22989932365156118</v>
      </c>
      <c r="F3" s="4"/>
      <c r="G3" s="4"/>
      <c r="H3" s="4"/>
      <c r="I3" s="97"/>
    </row>
    <row r="4" spans="1:9" ht="15">
      <c r="A4" s="107">
        <v>2010</v>
      </c>
      <c r="B4" s="108">
        <v>25419284.610543475</v>
      </c>
      <c r="C4" s="101">
        <v>7182001.287914416</v>
      </c>
      <c r="D4" s="77">
        <v>18237283.322629057</v>
      </c>
      <c r="E4" s="109">
        <f aca="true" t="shared" si="0" ref="E4:E12">C4/B4</f>
        <v>0.2825414404044812</v>
      </c>
      <c r="F4" s="4"/>
      <c r="G4" s="4"/>
      <c r="H4" s="4"/>
      <c r="I4" s="97"/>
    </row>
    <row r="5" spans="1:9" ht="15">
      <c r="A5" s="107">
        <v>2011</v>
      </c>
      <c r="B5" s="108">
        <v>28024458.33420099</v>
      </c>
      <c r="C5" s="101">
        <v>8462526.098497937</v>
      </c>
      <c r="D5" s="77">
        <v>19561932.23570305</v>
      </c>
      <c r="E5" s="109">
        <f t="shared" si="0"/>
        <v>0.30196930115756376</v>
      </c>
      <c r="F5" s="101">
        <v>7312093.187561169</v>
      </c>
      <c r="G5" s="110" t="s">
        <v>5</v>
      </c>
      <c r="H5" s="101">
        <f>(B3+B4+B5)/3</f>
        <v>26937055.515705574</v>
      </c>
      <c r="I5" s="97"/>
    </row>
    <row r="6" spans="1:9" ht="15">
      <c r="A6" s="107">
        <v>2012</v>
      </c>
      <c r="B6" s="108">
        <v>26643518.05612034</v>
      </c>
      <c r="C6" s="101">
        <v>9062116.663885582</v>
      </c>
      <c r="D6" s="77">
        <v>17581401.392234758</v>
      </c>
      <c r="E6" s="109">
        <f t="shared" si="0"/>
        <v>0.3401246278662477</v>
      </c>
      <c r="F6" s="101">
        <v>8235548.016765978</v>
      </c>
      <c r="G6" s="110" t="s">
        <v>8</v>
      </c>
      <c r="H6" s="101">
        <f aca="true" t="shared" si="1" ref="H6:H12">(B4+B5+B6)/3</f>
        <v>26695753.666954935</v>
      </c>
      <c r="I6" s="97"/>
    </row>
    <row r="7" spans="1:9" ht="15">
      <c r="A7" s="107">
        <v>2013</v>
      </c>
      <c r="B7" s="108">
        <v>26866907.967807982</v>
      </c>
      <c r="C7" s="101">
        <v>8672988.571656886</v>
      </c>
      <c r="D7" s="77">
        <v>18193919.396151096</v>
      </c>
      <c r="E7" s="109">
        <f t="shared" si="0"/>
        <v>0.3228130524751449</v>
      </c>
      <c r="F7" s="101">
        <v>8732543.77801347</v>
      </c>
      <c r="G7" s="110" t="s">
        <v>9</v>
      </c>
      <c r="H7" s="101">
        <f t="shared" si="1"/>
        <v>27178294.786043104</v>
      </c>
      <c r="I7" s="97"/>
    </row>
    <row r="8" spans="1:9" ht="15">
      <c r="A8" s="107">
        <v>2014</v>
      </c>
      <c r="B8" s="108">
        <v>29858088.764659476</v>
      </c>
      <c r="C8" s="101">
        <v>9487045.181022381</v>
      </c>
      <c r="D8" s="77">
        <v>20371043.583637096</v>
      </c>
      <c r="E8" s="109">
        <f t="shared" si="0"/>
        <v>0.31773785843424124</v>
      </c>
      <c r="F8" s="101">
        <v>9074050.13885495</v>
      </c>
      <c r="G8" s="110" t="s">
        <v>10</v>
      </c>
      <c r="H8" s="101">
        <f t="shared" si="1"/>
        <v>27789504.929529265</v>
      </c>
      <c r="I8" s="97"/>
    </row>
    <row r="9" spans="1:9" ht="15">
      <c r="A9" s="107">
        <v>2015</v>
      </c>
      <c r="B9" s="108">
        <v>29560861.382763457</v>
      </c>
      <c r="C9" s="101">
        <v>8466422.791428179</v>
      </c>
      <c r="D9" s="77">
        <v>21094438.591335278</v>
      </c>
      <c r="E9" s="109">
        <f t="shared" si="0"/>
        <v>0.2864064981666886</v>
      </c>
      <c r="F9" s="101">
        <v>8875485.514702482</v>
      </c>
      <c r="G9" s="110" t="s">
        <v>11</v>
      </c>
      <c r="H9" s="101">
        <f t="shared" si="1"/>
        <v>28761952.705076974</v>
      </c>
      <c r="I9" s="97"/>
    </row>
    <row r="10" spans="1:9" ht="15">
      <c r="A10" s="107">
        <v>2016</v>
      </c>
      <c r="B10" s="108">
        <v>29219914.306656905</v>
      </c>
      <c r="C10" s="101">
        <v>8786800.291480374</v>
      </c>
      <c r="D10" s="77">
        <v>20433114.01517653</v>
      </c>
      <c r="E10" s="109">
        <f t="shared" si="0"/>
        <v>0.3007127330787058</v>
      </c>
      <c r="F10" s="101">
        <v>8913422.754643645</v>
      </c>
      <c r="G10" s="110" t="s">
        <v>12</v>
      </c>
      <c r="H10" s="101">
        <f t="shared" si="1"/>
        <v>29546288.151359946</v>
      </c>
      <c r="I10" s="97"/>
    </row>
    <row r="11" spans="1:9" ht="15">
      <c r="A11" s="107">
        <v>2017</v>
      </c>
      <c r="B11" s="108">
        <v>29279827.21532994</v>
      </c>
      <c r="C11" s="101">
        <v>8858711.254514985</v>
      </c>
      <c r="D11" s="77">
        <v>20421115.960814957</v>
      </c>
      <c r="E11" s="109">
        <f t="shared" si="0"/>
        <v>0.3025533992863475</v>
      </c>
      <c r="F11" s="101">
        <v>8703978.112474512</v>
      </c>
      <c r="G11" s="110" t="s">
        <v>6</v>
      </c>
      <c r="H11" s="101">
        <f t="shared" si="1"/>
        <v>29353534.301583435</v>
      </c>
      <c r="I11" s="97"/>
    </row>
    <row r="12" spans="1:9" ht="15">
      <c r="A12" s="107">
        <v>2018</v>
      </c>
      <c r="B12" s="108">
        <v>33603317.66937368</v>
      </c>
      <c r="C12" s="101">
        <v>9723435.703442587</v>
      </c>
      <c r="D12" s="77">
        <v>23879881.965931095</v>
      </c>
      <c r="E12" s="109">
        <f t="shared" si="0"/>
        <v>0.2893593959713269</v>
      </c>
      <c r="F12" s="101">
        <v>9122982.416479314</v>
      </c>
      <c r="G12" s="110" t="s">
        <v>291</v>
      </c>
      <c r="H12" s="101">
        <f t="shared" si="1"/>
        <v>30701019.73045351</v>
      </c>
      <c r="I12" s="97"/>
    </row>
    <row r="13" spans="1:9" ht="15">
      <c r="A13" s="97" t="s">
        <v>218</v>
      </c>
      <c r="B13" s="97"/>
      <c r="C13" s="97"/>
      <c r="D13" s="97"/>
      <c r="E13" s="97"/>
      <c r="F13" s="97"/>
      <c r="G13" s="97"/>
      <c r="H13" s="97"/>
      <c r="I13" s="97"/>
    </row>
    <row r="14" spans="1:9" ht="15">
      <c r="A14" s="97" t="s">
        <v>287</v>
      </c>
      <c r="B14" s="97"/>
      <c r="C14" s="97"/>
      <c r="D14" s="97"/>
      <c r="E14" s="97"/>
      <c r="F14" s="97"/>
      <c r="G14" s="97"/>
      <c r="H14" s="97"/>
      <c r="I14" s="97"/>
    </row>
    <row r="15" spans="1:9" ht="15">
      <c r="A15" s="97" t="s">
        <v>292</v>
      </c>
      <c r="B15" s="97"/>
      <c r="C15" s="97"/>
      <c r="D15" s="97"/>
      <c r="E15" s="97"/>
      <c r="F15" s="97"/>
      <c r="G15" s="97"/>
      <c r="H15" s="97"/>
      <c r="I15" s="97"/>
    </row>
    <row r="17" s="8" customFormat="1" ht="26.25" customHeight="1"/>
    <row r="18" s="8" customFormat="1" ht="15"/>
    <row r="19" spans="1:5" ht="15">
      <c r="A19" s="69"/>
      <c r="B19" s="69"/>
      <c r="C19" s="69"/>
      <c r="D19" s="69"/>
      <c r="E19" s="69"/>
    </row>
    <row r="20" spans="1:5" ht="15">
      <c r="A20" s="69"/>
      <c r="B20" s="69"/>
      <c r="C20" s="69"/>
      <c r="D20" s="69"/>
      <c r="E20" s="69"/>
    </row>
    <row r="21" spans="1:5" ht="15">
      <c r="A21" s="69"/>
      <c r="B21" s="69"/>
      <c r="C21" s="69"/>
      <c r="D21" s="69"/>
      <c r="E21" s="69"/>
    </row>
    <row r="22" spans="2:6" ht="15">
      <c r="B22" s="69"/>
      <c r="C22" s="69"/>
      <c r="D22" s="69"/>
      <c r="E22" s="69"/>
      <c r="F22" s="69"/>
    </row>
    <row r="23" spans="2:6" ht="15">
      <c r="B23" s="69"/>
      <c r="C23" s="69"/>
      <c r="D23" s="69"/>
      <c r="E23" s="69"/>
      <c r="F23" s="69"/>
    </row>
    <row r="24" spans="2:6" ht="15">
      <c r="B24" s="69"/>
      <c r="C24" s="69"/>
      <c r="D24" s="69"/>
      <c r="E24" s="69"/>
      <c r="F24" s="69"/>
    </row>
    <row r="25" spans="2:6" ht="15">
      <c r="B25" s="69"/>
      <c r="C25" s="69"/>
      <c r="D25" s="69"/>
      <c r="E25" s="69"/>
      <c r="F25" s="69"/>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T21"/>
  <sheetViews>
    <sheetView showGridLines="0" zoomScalePageLayoutView="0" workbookViewId="0" topLeftCell="A1">
      <selection activeCell="A39" sqref="A39"/>
    </sheetView>
  </sheetViews>
  <sheetFormatPr defaultColWidth="11.421875" defaultRowHeight="15"/>
  <cols>
    <col min="1" max="1" width="18.8515625" style="7" customWidth="1"/>
    <col min="2" max="10" width="5.00390625" style="0" bestFit="1" customWidth="1"/>
    <col min="11" max="13" width="5.421875" style="26" customWidth="1"/>
    <col min="14" max="14" width="5.57421875" style="0" customWidth="1"/>
    <col min="18" max="18" width="7.57421875" style="0" customWidth="1"/>
    <col min="19" max="19" width="26.421875" style="0" customWidth="1"/>
  </cols>
  <sheetData>
    <row r="1" ht="18.75" customHeight="1">
      <c r="A1" s="32" t="s">
        <v>285</v>
      </c>
    </row>
    <row r="2" spans="1:20" ht="15">
      <c r="A2" s="9" t="s">
        <v>219</v>
      </c>
      <c r="B2" s="10">
        <v>2009</v>
      </c>
      <c r="C2" s="10">
        <v>2010</v>
      </c>
      <c r="D2" s="10">
        <v>2011</v>
      </c>
      <c r="E2" s="10">
        <v>2012</v>
      </c>
      <c r="F2" s="10">
        <v>2013</v>
      </c>
      <c r="G2" s="10">
        <v>2014</v>
      </c>
      <c r="H2" s="10">
        <v>2015</v>
      </c>
      <c r="I2" s="10">
        <v>2016</v>
      </c>
      <c r="J2" s="10">
        <v>2017</v>
      </c>
      <c r="K2" s="10">
        <v>2018</v>
      </c>
      <c r="L2" s="73"/>
      <c r="M2" s="73"/>
      <c r="R2" s="75" t="s">
        <v>314</v>
      </c>
      <c r="S2" s="75" t="s">
        <v>313</v>
      </c>
      <c r="T2" s="75" t="s">
        <v>312</v>
      </c>
    </row>
    <row r="3" spans="1:20" ht="15">
      <c r="A3" s="11" t="s">
        <v>220</v>
      </c>
      <c r="B3" s="12">
        <v>1</v>
      </c>
      <c r="C3" s="12">
        <v>1</v>
      </c>
      <c r="D3" s="12">
        <v>1</v>
      </c>
      <c r="E3" s="12">
        <v>1</v>
      </c>
      <c r="F3" s="12">
        <v>1</v>
      </c>
      <c r="G3" s="13">
        <v>1</v>
      </c>
      <c r="H3" s="12">
        <v>1</v>
      </c>
      <c r="I3" s="12">
        <v>1</v>
      </c>
      <c r="J3" s="12">
        <v>1</v>
      </c>
      <c r="K3" s="12">
        <v>1</v>
      </c>
      <c r="L3"/>
      <c r="M3"/>
      <c r="N3" s="14" t="s">
        <v>221</v>
      </c>
      <c r="R3" s="75">
        <v>1</v>
      </c>
      <c r="S3" s="1" t="s">
        <v>220</v>
      </c>
      <c r="T3" s="71">
        <v>9723435.703442594</v>
      </c>
    </row>
    <row r="4" spans="1:20" ht="15">
      <c r="A4" s="11" t="s">
        <v>222</v>
      </c>
      <c r="B4" s="15">
        <v>2</v>
      </c>
      <c r="C4" s="16"/>
      <c r="D4" s="16"/>
      <c r="E4" s="16"/>
      <c r="F4" s="16"/>
      <c r="G4" s="17"/>
      <c r="H4" s="16"/>
      <c r="I4" s="16"/>
      <c r="J4" s="16"/>
      <c r="K4" s="16"/>
      <c r="L4"/>
      <c r="M4"/>
      <c r="N4" s="18"/>
      <c r="O4" t="s">
        <v>223</v>
      </c>
      <c r="R4" s="75">
        <v>2</v>
      </c>
      <c r="S4" s="1" t="s">
        <v>234</v>
      </c>
      <c r="T4" s="71">
        <v>5835336.3712</v>
      </c>
    </row>
    <row r="5" spans="1:20" ht="15">
      <c r="A5" s="11" t="s">
        <v>224</v>
      </c>
      <c r="B5" s="19">
        <v>3</v>
      </c>
      <c r="C5" s="20">
        <v>4</v>
      </c>
      <c r="D5" s="19">
        <v>2</v>
      </c>
      <c r="E5" s="20">
        <v>6</v>
      </c>
      <c r="F5" s="20">
        <v>4</v>
      </c>
      <c r="G5" s="21">
        <v>4</v>
      </c>
      <c r="H5" s="19">
        <v>3</v>
      </c>
      <c r="I5" s="20">
        <v>5</v>
      </c>
      <c r="J5" s="16"/>
      <c r="K5" s="16"/>
      <c r="L5"/>
      <c r="M5"/>
      <c r="N5" s="22"/>
      <c r="O5" t="s">
        <v>225</v>
      </c>
      <c r="R5" s="75">
        <v>3</v>
      </c>
      <c r="S5" s="1" t="s">
        <v>228</v>
      </c>
      <c r="T5" s="71">
        <v>2420549.7697500004</v>
      </c>
    </row>
    <row r="6" spans="1:20" ht="15">
      <c r="A6" s="11" t="s">
        <v>226</v>
      </c>
      <c r="B6" s="22">
        <v>4</v>
      </c>
      <c r="C6" s="12">
        <v>3</v>
      </c>
      <c r="D6" s="12">
        <v>3</v>
      </c>
      <c r="E6" s="22">
        <v>4</v>
      </c>
      <c r="F6" s="22">
        <v>5</v>
      </c>
      <c r="G6" s="23">
        <v>5</v>
      </c>
      <c r="H6" s="20">
        <v>5</v>
      </c>
      <c r="I6" s="20">
        <v>4</v>
      </c>
      <c r="J6" s="20">
        <v>5</v>
      </c>
      <c r="K6" s="20">
        <v>5</v>
      </c>
      <c r="L6"/>
      <c r="M6"/>
      <c r="N6" s="24"/>
      <c r="O6" t="s">
        <v>227</v>
      </c>
      <c r="R6" s="75">
        <v>4</v>
      </c>
      <c r="S6" s="1" t="s">
        <v>235</v>
      </c>
      <c r="T6" s="71">
        <v>1768844.9827299998</v>
      </c>
    </row>
    <row r="7" spans="1:20" ht="15">
      <c r="A7" s="11" t="s">
        <v>228</v>
      </c>
      <c r="B7" s="22">
        <v>5</v>
      </c>
      <c r="C7" s="12">
        <v>2</v>
      </c>
      <c r="D7" s="22">
        <v>4</v>
      </c>
      <c r="E7" s="12">
        <v>2</v>
      </c>
      <c r="F7" s="12">
        <v>2</v>
      </c>
      <c r="G7" s="13">
        <v>3</v>
      </c>
      <c r="H7" s="22">
        <v>4</v>
      </c>
      <c r="I7" s="12">
        <v>3</v>
      </c>
      <c r="J7" s="12">
        <v>3</v>
      </c>
      <c r="K7" s="12">
        <v>3</v>
      </c>
      <c r="L7"/>
      <c r="M7"/>
      <c r="N7" s="14" t="s">
        <v>286</v>
      </c>
      <c r="R7" s="75">
        <v>5</v>
      </c>
      <c r="S7" s="1" t="s">
        <v>226</v>
      </c>
      <c r="T7" s="71">
        <v>1566950.81425</v>
      </c>
    </row>
    <row r="8" spans="1:20" ht="15">
      <c r="A8" s="11" t="s">
        <v>229</v>
      </c>
      <c r="B8" s="22">
        <v>6</v>
      </c>
      <c r="C8" s="22">
        <v>5</v>
      </c>
      <c r="D8" s="22">
        <v>6</v>
      </c>
      <c r="E8" s="12">
        <v>3</v>
      </c>
      <c r="F8" s="16"/>
      <c r="G8" s="17"/>
      <c r="H8" s="16"/>
      <c r="I8" s="16"/>
      <c r="J8" s="16"/>
      <c r="K8" s="16"/>
      <c r="L8"/>
      <c r="M8"/>
      <c r="N8" s="16"/>
      <c r="O8" t="s">
        <v>230</v>
      </c>
      <c r="R8" s="75">
        <v>6</v>
      </c>
      <c r="S8" s="1" t="s">
        <v>307</v>
      </c>
      <c r="T8" s="71">
        <v>974513.470206</v>
      </c>
    </row>
    <row r="9" spans="1:20" ht="15">
      <c r="A9" s="11" t="s">
        <v>231</v>
      </c>
      <c r="B9" s="22">
        <v>9</v>
      </c>
      <c r="C9" s="22">
        <v>9</v>
      </c>
      <c r="D9" s="22">
        <v>7</v>
      </c>
      <c r="E9" s="22">
        <v>7</v>
      </c>
      <c r="F9" s="22">
        <v>6</v>
      </c>
      <c r="G9" s="23">
        <v>9</v>
      </c>
      <c r="H9" s="22">
        <v>10</v>
      </c>
      <c r="I9" s="22"/>
      <c r="J9" s="22"/>
      <c r="K9" s="12"/>
      <c r="L9"/>
      <c r="M9"/>
      <c r="N9" s="1"/>
      <c r="O9" t="s">
        <v>232</v>
      </c>
      <c r="R9" s="75">
        <v>7</v>
      </c>
      <c r="S9" s="1" t="s">
        <v>240</v>
      </c>
      <c r="T9" s="71">
        <v>900789.9149999999</v>
      </c>
    </row>
    <row r="10" spans="1:20" ht="15">
      <c r="A10" s="11" t="s">
        <v>233</v>
      </c>
      <c r="B10" s="22">
        <v>7</v>
      </c>
      <c r="C10" s="22">
        <v>7</v>
      </c>
      <c r="D10" s="22">
        <v>8</v>
      </c>
      <c r="E10" s="22">
        <v>9</v>
      </c>
      <c r="F10" s="22">
        <v>7</v>
      </c>
      <c r="G10" s="23">
        <v>7</v>
      </c>
      <c r="H10" s="22"/>
      <c r="I10" s="20">
        <v>10</v>
      </c>
      <c r="J10" s="20">
        <v>10</v>
      </c>
      <c r="K10" s="20">
        <v>8</v>
      </c>
      <c r="L10"/>
      <c r="M10"/>
      <c r="R10" s="75">
        <v>8</v>
      </c>
      <c r="S10" s="1" t="s">
        <v>233</v>
      </c>
      <c r="T10" s="71">
        <v>838270.18865</v>
      </c>
    </row>
    <row r="11" spans="1:20" ht="15">
      <c r="A11" s="11" t="s">
        <v>234</v>
      </c>
      <c r="B11" s="22">
        <v>8</v>
      </c>
      <c r="C11" s="22">
        <v>6</v>
      </c>
      <c r="D11" s="22">
        <v>5</v>
      </c>
      <c r="E11" s="22">
        <v>5</v>
      </c>
      <c r="F11" s="12">
        <v>3</v>
      </c>
      <c r="G11" s="12">
        <v>2</v>
      </c>
      <c r="H11" s="12">
        <v>2</v>
      </c>
      <c r="I11" s="12">
        <v>2</v>
      </c>
      <c r="J11" s="12">
        <v>2</v>
      </c>
      <c r="K11" s="12">
        <v>2</v>
      </c>
      <c r="L11"/>
      <c r="M11"/>
      <c r="R11" s="75">
        <v>9</v>
      </c>
      <c r="S11" s="1" t="s">
        <v>239</v>
      </c>
      <c r="T11" s="71">
        <v>785818.5886</v>
      </c>
    </row>
    <row r="12" spans="1:20" ht="15">
      <c r="A12" s="11" t="s">
        <v>235</v>
      </c>
      <c r="B12" s="22">
        <v>10</v>
      </c>
      <c r="C12" s="22">
        <v>10</v>
      </c>
      <c r="D12" s="22">
        <v>9</v>
      </c>
      <c r="E12" s="22"/>
      <c r="F12" s="22">
        <v>8</v>
      </c>
      <c r="G12" s="22">
        <v>6</v>
      </c>
      <c r="H12" s="22">
        <v>6</v>
      </c>
      <c r="I12" s="22">
        <v>6</v>
      </c>
      <c r="J12" s="22">
        <v>4</v>
      </c>
      <c r="K12" s="12">
        <v>4</v>
      </c>
      <c r="L12"/>
      <c r="M12"/>
      <c r="R12" s="75">
        <v>10</v>
      </c>
      <c r="S12" s="1" t="s">
        <v>308</v>
      </c>
      <c r="T12" s="71">
        <v>585381.89354</v>
      </c>
    </row>
    <row r="13" spans="1:13" ht="15">
      <c r="A13" s="11" t="s">
        <v>236</v>
      </c>
      <c r="B13" s="24"/>
      <c r="C13" s="22">
        <v>8</v>
      </c>
      <c r="D13" s="22">
        <v>10</v>
      </c>
      <c r="E13" s="22">
        <v>8</v>
      </c>
      <c r="F13" s="22">
        <v>9</v>
      </c>
      <c r="G13" s="23">
        <v>10</v>
      </c>
      <c r="H13" s="20">
        <v>8</v>
      </c>
      <c r="I13" s="20">
        <v>9</v>
      </c>
      <c r="J13" s="20">
        <v>8</v>
      </c>
      <c r="K13" s="20"/>
      <c r="L13"/>
      <c r="M13"/>
    </row>
    <row r="14" spans="1:13" ht="15">
      <c r="A14" s="25" t="s">
        <v>237</v>
      </c>
      <c r="B14" s="22"/>
      <c r="C14" s="22"/>
      <c r="D14" s="22"/>
      <c r="E14" s="22">
        <v>10</v>
      </c>
      <c r="F14" s="22"/>
      <c r="G14" s="22"/>
      <c r="H14" s="22"/>
      <c r="I14" s="22"/>
      <c r="J14" s="22"/>
      <c r="K14" s="12"/>
      <c r="L14"/>
      <c r="M14"/>
    </row>
    <row r="15" spans="1:13" ht="15">
      <c r="A15" s="25" t="s">
        <v>238</v>
      </c>
      <c r="B15" s="22"/>
      <c r="C15" s="22"/>
      <c r="D15" s="22"/>
      <c r="E15" s="22"/>
      <c r="F15" s="22">
        <v>10</v>
      </c>
      <c r="G15" s="22">
        <v>8</v>
      </c>
      <c r="H15" s="22">
        <v>7</v>
      </c>
      <c r="I15" s="22">
        <v>7</v>
      </c>
      <c r="J15" s="22">
        <v>7</v>
      </c>
      <c r="K15" s="12">
        <v>6</v>
      </c>
      <c r="L15"/>
      <c r="M15"/>
    </row>
    <row r="16" spans="1:13" ht="15">
      <c r="A16" s="11" t="s">
        <v>239</v>
      </c>
      <c r="B16" s="22"/>
      <c r="C16" s="22"/>
      <c r="D16" s="22"/>
      <c r="E16" s="22"/>
      <c r="F16" s="22"/>
      <c r="G16" s="22"/>
      <c r="H16" s="20">
        <v>9</v>
      </c>
      <c r="I16" s="20">
        <v>8</v>
      </c>
      <c r="J16" s="20"/>
      <c r="K16" s="20">
        <v>9</v>
      </c>
      <c r="L16"/>
      <c r="M16"/>
    </row>
    <row r="17" spans="1:13" ht="15">
      <c r="A17" s="11" t="s">
        <v>240</v>
      </c>
      <c r="B17" s="22"/>
      <c r="C17" s="22"/>
      <c r="D17" s="22"/>
      <c r="E17" s="22"/>
      <c r="F17" s="22"/>
      <c r="G17" s="22"/>
      <c r="H17" s="22"/>
      <c r="I17" s="22"/>
      <c r="J17" s="22">
        <v>9</v>
      </c>
      <c r="K17" s="12">
        <v>7</v>
      </c>
      <c r="L17"/>
      <c r="M17"/>
    </row>
    <row r="18" spans="1:13" ht="15">
      <c r="A18" s="11" t="s">
        <v>308</v>
      </c>
      <c r="B18" s="22"/>
      <c r="C18" s="22"/>
      <c r="D18" s="22"/>
      <c r="E18" s="22"/>
      <c r="F18" s="22"/>
      <c r="G18" s="22"/>
      <c r="H18" s="22"/>
      <c r="I18" s="22"/>
      <c r="J18" s="22"/>
      <c r="K18" s="12">
        <v>10</v>
      </c>
      <c r="L18"/>
      <c r="M18"/>
    </row>
    <row r="19" spans="1:16" ht="15">
      <c r="A19" s="61" t="s">
        <v>288</v>
      </c>
      <c r="B19" s="62"/>
      <c r="C19" s="62"/>
      <c r="D19" s="62"/>
      <c r="E19" s="62"/>
      <c r="F19" s="62"/>
      <c r="G19" s="62"/>
      <c r="H19" s="62"/>
      <c r="I19" s="62"/>
      <c r="J19" s="62"/>
      <c r="K19" s="60"/>
      <c r="L19" s="60"/>
      <c r="M19" s="60"/>
      <c r="N19" s="60"/>
      <c r="O19" s="60"/>
      <c r="P19" s="60"/>
    </row>
    <row r="20" spans="1:16" ht="15">
      <c r="A20" s="74" t="s">
        <v>309</v>
      </c>
      <c r="B20" s="60"/>
      <c r="C20" s="60"/>
      <c r="D20" s="60"/>
      <c r="E20" s="60"/>
      <c r="F20" s="60"/>
      <c r="G20" s="60"/>
      <c r="H20" s="60"/>
      <c r="I20" s="60"/>
      <c r="J20" s="60"/>
      <c r="K20" s="63"/>
      <c r="L20" s="63"/>
      <c r="M20" s="63"/>
      <c r="N20" s="60"/>
      <c r="O20" s="60"/>
      <c r="P20" s="60"/>
    </row>
    <row r="21" spans="1:16" ht="15">
      <c r="A21" s="64"/>
      <c r="B21" s="60"/>
      <c r="C21" s="60"/>
      <c r="D21" s="60"/>
      <c r="E21" s="60"/>
      <c r="F21" s="60"/>
      <c r="G21" s="60"/>
      <c r="H21" s="60"/>
      <c r="I21" s="60"/>
      <c r="J21" s="60"/>
      <c r="K21" s="63"/>
      <c r="L21" s="63"/>
      <c r="M21" s="63"/>
      <c r="N21" s="60"/>
      <c r="O21" s="60"/>
      <c r="P21" s="60"/>
    </row>
  </sheetData>
  <sheetProtection/>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31"/>
  <sheetViews>
    <sheetView showGridLines="0" zoomScalePageLayoutView="0" workbookViewId="0" topLeftCell="A1">
      <selection activeCell="A43" sqref="A43"/>
    </sheetView>
  </sheetViews>
  <sheetFormatPr defaultColWidth="11.421875" defaultRowHeight="15"/>
  <cols>
    <col min="1" max="1" width="25.7109375" style="0" customWidth="1"/>
    <col min="2" max="2" width="20.8515625" style="0" customWidth="1"/>
    <col min="3" max="3" width="18.28125" style="0" customWidth="1"/>
    <col min="5" max="6" width="21.421875" style="0" customWidth="1"/>
    <col min="7" max="7" width="14.28125" style="0" bestFit="1" customWidth="1"/>
    <col min="8" max="8" width="12.8515625" style="0" bestFit="1" customWidth="1"/>
    <col min="9" max="9" width="14.28125" style="0" bestFit="1" customWidth="1"/>
  </cols>
  <sheetData>
    <row r="1" s="113" customFormat="1" ht="15.75">
      <c r="A1" s="112" t="s">
        <v>331</v>
      </c>
    </row>
    <row r="2" spans="1:8" s="113" customFormat="1" ht="90">
      <c r="A2" s="114" t="s">
        <v>294</v>
      </c>
      <c r="B2" s="111" t="s">
        <v>295</v>
      </c>
      <c r="C2" s="111" t="s">
        <v>296</v>
      </c>
      <c r="D2" s="111" t="s">
        <v>297</v>
      </c>
      <c r="E2" s="111" t="s">
        <v>298</v>
      </c>
      <c r="F2" s="111" t="s">
        <v>302</v>
      </c>
      <c r="G2" s="111" t="s">
        <v>301</v>
      </c>
      <c r="H2" s="111" t="s">
        <v>300</v>
      </c>
    </row>
    <row r="3" spans="1:9" s="113" customFormat="1" ht="15">
      <c r="A3" s="115" t="s">
        <v>241</v>
      </c>
      <c r="B3" s="116">
        <v>710.8071971640001</v>
      </c>
      <c r="C3" s="116">
        <v>2494.195054212901</v>
      </c>
      <c r="D3" s="108">
        <v>737.03549933</v>
      </c>
      <c r="E3" s="108">
        <v>3039.0232308953996</v>
      </c>
      <c r="F3" s="109">
        <f>D3/(D3+E3)</f>
        <v>0.19518645020809966</v>
      </c>
      <c r="G3" s="109">
        <f aca="true" t="shared" si="0" ref="G3:G27">(D3-B3)/B3</f>
        <v>0.036899319914945154</v>
      </c>
      <c r="H3" s="109">
        <f aca="true" t="shared" si="1" ref="H3:H27">(E3-C3)/C3</f>
        <v>0.21843848008688765</v>
      </c>
      <c r="I3" s="117"/>
    </row>
    <row r="4" spans="1:9" s="113" customFormat="1" ht="15">
      <c r="A4" s="115" t="s">
        <v>242</v>
      </c>
      <c r="B4" s="116">
        <v>520.7363834380001</v>
      </c>
      <c r="C4" s="116">
        <v>2347.4465205475935</v>
      </c>
      <c r="D4" s="108">
        <v>490.84146258</v>
      </c>
      <c r="E4" s="108">
        <v>3137.7288415617995</v>
      </c>
      <c r="F4" s="109">
        <f aca="true" t="shared" si="2" ref="F4:F27">D4/(D4+E4)</f>
        <v>0.13527131113312957</v>
      </c>
      <c r="G4" s="109">
        <f t="shared" si="0"/>
        <v>-0.05740893436450161</v>
      </c>
      <c r="H4" s="109">
        <f t="shared" si="1"/>
        <v>0.33665615557020456</v>
      </c>
      <c r="I4" s="117"/>
    </row>
    <row r="5" spans="1:9" s="113" customFormat="1" ht="15">
      <c r="A5" s="115" t="s">
        <v>243</v>
      </c>
      <c r="B5" s="116">
        <v>716.5064288070001</v>
      </c>
      <c r="C5" s="116">
        <v>2133.4916045301993</v>
      </c>
      <c r="D5" s="108">
        <v>709.0474399899999</v>
      </c>
      <c r="E5" s="108">
        <v>2612.069510253</v>
      </c>
      <c r="F5" s="109">
        <f t="shared" si="2"/>
        <v>0.21349667916335205</v>
      </c>
      <c r="G5" s="109">
        <f t="shared" si="0"/>
        <v>-0.010410218969590537</v>
      </c>
      <c r="H5" s="109">
        <f t="shared" si="1"/>
        <v>0.22431675133222975</v>
      </c>
      <c r="I5" s="117"/>
    </row>
    <row r="6" spans="1:9" s="113" customFormat="1" ht="15">
      <c r="A6" s="115" t="s">
        <v>244</v>
      </c>
      <c r="B6" s="116">
        <v>810.7937474900003</v>
      </c>
      <c r="C6" s="116">
        <v>1475.5613194368993</v>
      </c>
      <c r="D6" s="108">
        <v>898.03102055</v>
      </c>
      <c r="E6" s="108">
        <v>1559.3447591843992</v>
      </c>
      <c r="F6" s="109">
        <f t="shared" si="2"/>
        <v>0.36544309907989</v>
      </c>
      <c r="G6" s="109">
        <f t="shared" si="0"/>
        <v>0.10759490108312111</v>
      </c>
      <c r="H6" s="109">
        <f t="shared" si="1"/>
        <v>0.0567807238125984</v>
      </c>
      <c r="I6" s="117"/>
    </row>
    <row r="7" spans="1:9" s="113" customFormat="1" ht="15">
      <c r="A7" s="115" t="s">
        <v>245</v>
      </c>
      <c r="B7" s="116">
        <v>730.0529965349999</v>
      </c>
      <c r="C7" s="116">
        <v>1174.8822867341964</v>
      </c>
      <c r="D7" s="108">
        <v>732.6573501600001</v>
      </c>
      <c r="E7" s="108">
        <v>1315.9415648110999</v>
      </c>
      <c r="F7" s="109">
        <f t="shared" si="2"/>
        <v>0.3576382594004917</v>
      </c>
      <c r="G7" s="109">
        <f t="shared" si="0"/>
        <v>0.0035673487231215016</v>
      </c>
      <c r="H7" s="109">
        <f t="shared" si="1"/>
        <v>0.12006247746657572</v>
      </c>
      <c r="I7" s="117"/>
    </row>
    <row r="8" spans="1:9" s="113" customFormat="1" ht="15">
      <c r="A8" s="115" t="s">
        <v>251</v>
      </c>
      <c r="B8" s="116">
        <v>252.53793245999992</v>
      </c>
      <c r="C8" s="116">
        <v>1049.659223164002</v>
      </c>
      <c r="D8" s="108">
        <v>244.35353568</v>
      </c>
      <c r="E8" s="108">
        <v>1639.7642084167</v>
      </c>
      <c r="F8" s="109">
        <f t="shared" si="2"/>
        <v>0.1296912236220938</v>
      </c>
      <c r="G8" s="109">
        <f t="shared" si="0"/>
        <v>-0.032408583931430875</v>
      </c>
      <c r="H8" s="109">
        <f t="shared" si="1"/>
        <v>0.562187205361695</v>
      </c>
      <c r="I8" s="117"/>
    </row>
    <row r="9" spans="1:9" s="113" customFormat="1" ht="15">
      <c r="A9" s="115" t="s">
        <v>247</v>
      </c>
      <c r="B9" s="116">
        <v>700.986420038</v>
      </c>
      <c r="C9" s="116">
        <v>880.6877477502998</v>
      </c>
      <c r="D9" s="108">
        <v>799.5819634200001</v>
      </c>
      <c r="E9" s="108">
        <v>1066.8326376639995</v>
      </c>
      <c r="F9" s="109">
        <f t="shared" si="2"/>
        <v>0.4284053301745544</v>
      </c>
      <c r="G9" s="109">
        <f t="shared" si="0"/>
        <v>0.14065257266560924</v>
      </c>
      <c r="H9" s="109">
        <f t="shared" si="1"/>
        <v>0.21136309706726747</v>
      </c>
      <c r="I9" s="117"/>
    </row>
    <row r="10" spans="1:9" s="113" customFormat="1" ht="15">
      <c r="A10" s="115" t="s">
        <v>246</v>
      </c>
      <c r="B10" s="116">
        <v>579.8803394119998</v>
      </c>
      <c r="C10" s="116">
        <v>1148.2146189132984</v>
      </c>
      <c r="D10" s="108">
        <v>563.31983773</v>
      </c>
      <c r="E10" s="108">
        <v>1234.5268212532999</v>
      </c>
      <c r="F10" s="109">
        <f t="shared" si="2"/>
        <v>0.31333030262356354</v>
      </c>
      <c r="G10" s="109">
        <f t="shared" si="0"/>
        <v>-0.02855848104592089</v>
      </c>
      <c r="H10" s="109">
        <f t="shared" si="1"/>
        <v>0.07517079204381642</v>
      </c>
      <c r="I10" s="117"/>
    </row>
    <row r="11" spans="1:9" s="113" customFormat="1" ht="15">
      <c r="A11" s="115" t="s">
        <v>248</v>
      </c>
      <c r="B11" s="116">
        <v>468.3559317820001</v>
      </c>
      <c r="C11" s="116">
        <v>1046.093738681401</v>
      </c>
      <c r="D11" s="108">
        <v>470.25480764</v>
      </c>
      <c r="E11" s="108">
        <v>1196.9107058275</v>
      </c>
      <c r="F11" s="109">
        <f t="shared" si="2"/>
        <v>0.2820684592149028</v>
      </c>
      <c r="G11" s="109">
        <f t="shared" si="0"/>
        <v>0.004054343564679749</v>
      </c>
      <c r="H11" s="109">
        <f t="shared" si="1"/>
        <v>0.14417156089300698</v>
      </c>
      <c r="I11" s="117"/>
    </row>
    <row r="12" spans="1:9" s="113" customFormat="1" ht="15">
      <c r="A12" s="115" t="s">
        <v>249</v>
      </c>
      <c r="B12" s="116">
        <v>284.40069311079986</v>
      </c>
      <c r="C12" s="116">
        <v>1071.7451506662997</v>
      </c>
      <c r="D12" s="108">
        <v>321.30706296</v>
      </c>
      <c r="E12" s="108">
        <v>1299.4871090832003</v>
      </c>
      <c r="F12" s="109">
        <f t="shared" si="2"/>
        <v>0.19824050980819788</v>
      </c>
      <c r="G12" s="109">
        <f t="shared" si="0"/>
        <v>0.12976891668411566</v>
      </c>
      <c r="H12" s="109">
        <f t="shared" si="1"/>
        <v>0.21249637404499974</v>
      </c>
      <c r="I12" s="117"/>
    </row>
    <row r="13" spans="1:9" s="113" customFormat="1" ht="15">
      <c r="A13" s="115" t="s">
        <v>253</v>
      </c>
      <c r="B13" s="116">
        <v>387.0330360952</v>
      </c>
      <c r="C13" s="116">
        <v>884.0423183460023</v>
      </c>
      <c r="D13" s="108">
        <v>327.54770002</v>
      </c>
      <c r="E13" s="108">
        <v>1031.5099747330003</v>
      </c>
      <c r="F13" s="109">
        <f t="shared" si="2"/>
        <v>0.2410108901960541</v>
      </c>
      <c r="G13" s="109">
        <f t="shared" si="0"/>
        <v>-0.15369575857232032</v>
      </c>
      <c r="H13" s="109">
        <f t="shared" si="1"/>
        <v>0.16681063035862626</v>
      </c>
      <c r="I13" s="117"/>
    </row>
    <row r="14" spans="1:9" s="113" customFormat="1" ht="15">
      <c r="A14" s="115" t="s">
        <v>250</v>
      </c>
      <c r="B14" s="116">
        <v>377.59980714600016</v>
      </c>
      <c r="C14" s="116">
        <v>928.2900244391998</v>
      </c>
      <c r="D14" s="108">
        <v>317.3624413</v>
      </c>
      <c r="E14" s="108">
        <v>959.8689438719998</v>
      </c>
      <c r="F14" s="109">
        <f t="shared" si="2"/>
        <v>0.2484768578226427</v>
      </c>
      <c r="G14" s="109">
        <f t="shared" si="0"/>
        <v>-0.15952700373787318</v>
      </c>
      <c r="H14" s="109">
        <f t="shared" si="1"/>
        <v>0.0340183763709812</v>
      </c>
      <c r="I14" s="117"/>
    </row>
    <row r="15" spans="1:9" s="113" customFormat="1" ht="15">
      <c r="A15" s="115" t="s">
        <v>254</v>
      </c>
      <c r="B15" s="116">
        <v>283.6123558060002</v>
      </c>
      <c r="C15" s="116">
        <v>823.2254847745007</v>
      </c>
      <c r="D15" s="108">
        <v>331.49443775</v>
      </c>
      <c r="E15" s="108">
        <v>910.3845465846998</v>
      </c>
      <c r="F15" s="109">
        <f t="shared" si="2"/>
        <v>0.2669297426975853</v>
      </c>
      <c r="G15" s="109">
        <f t="shared" si="0"/>
        <v>0.1688293227138264</v>
      </c>
      <c r="H15" s="109">
        <f t="shared" si="1"/>
        <v>0.10587507726886497</v>
      </c>
      <c r="I15" s="117"/>
    </row>
    <row r="16" spans="1:9" s="113" customFormat="1" ht="15">
      <c r="A16" s="115" t="s">
        <v>255</v>
      </c>
      <c r="B16" s="116">
        <v>351.308107956</v>
      </c>
      <c r="C16" s="116">
        <v>490.6364490955805</v>
      </c>
      <c r="D16" s="108">
        <v>393.20649154999995</v>
      </c>
      <c r="E16" s="108">
        <v>522.0702144670001</v>
      </c>
      <c r="F16" s="109">
        <f t="shared" si="2"/>
        <v>0.4296039536077701</v>
      </c>
      <c r="G16" s="109">
        <f t="shared" si="0"/>
        <v>0.11926392430216141</v>
      </c>
      <c r="H16" s="109">
        <f t="shared" si="1"/>
        <v>0.0640673260809779</v>
      </c>
      <c r="I16" s="117"/>
    </row>
    <row r="17" spans="1:9" s="113" customFormat="1" ht="15">
      <c r="A17" s="115" t="s">
        <v>257</v>
      </c>
      <c r="B17" s="116">
        <v>421.09967109</v>
      </c>
      <c r="C17" s="116">
        <v>192.64400932100003</v>
      </c>
      <c r="D17" s="108">
        <v>544.53683704</v>
      </c>
      <c r="E17" s="108">
        <v>271.73853849699987</v>
      </c>
      <c r="F17" s="109">
        <f t="shared" si="2"/>
        <v>0.6670994291378295</v>
      </c>
      <c r="G17" s="109">
        <f t="shared" si="0"/>
        <v>0.29313052092984954</v>
      </c>
      <c r="H17" s="109">
        <f t="shared" si="1"/>
        <v>0.4105735208417809</v>
      </c>
      <c r="I17" s="117"/>
    </row>
    <row r="18" spans="1:9" s="113" customFormat="1" ht="15">
      <c r="A18" s="115" t="s">
        <v>256</v>
      </c>
      <c r="B18" s="116">
        <v>199.77628307299992</v>
      </c>
      <c r="C18" s="116">
        <v>554.8036613967997</v>
      </c>
      <c r="D18" s="108">
        <v>158.18626496</v>
      </c>
      <c r="E18" s="108">
        <v>640.3215699</v>
      </c>
      <c r="F18" s="109">
        <f t="shared" si="2"/>
        <v>0.19810233294421503</v>
      </c>
      <c r="G18" s="109">
        <f t="shared" si="0"/>
        <v>-0.20818296082624876</v>
      </c>
      <c r="H18" s="109">
        <f t="shared" si="1"/>
        <v>0.15414085099564118</v>
      </c>
      <c r="I18" s="117"/>
    </row>
    <row r="19" spans="1:9" s="113" customFormat="1" ht="15">
      <c r="A19" s="115" t="s">
        <v>252</v>
      </c>
      <c r="B19" s="116">
        <v>383.389867206</v>
      </c>
      <c r="C19" s="116">
        <v>901.7690400134006</v>
      </c>
      <c r="D19" s="108">
        <v>189.93100798</v>
      </c>
      <c r="E19" s="108">
        <v>369.8759985799999</v>
      </c>
      <c r="F19" s="109">
        <f t="shared" si="2"/>
        <v>0.3392794405113314</v>
      </c>
      <c r="G19" s="109">
        <f t="shared" si="0"/>
        <v>-0.5046008665692049</v>
      </c>
      <c r="H19" s="109">
        <f t="shared" si="1"/>
        <v>-0.589832892716628</v>
      </c>
      <c r="I19" s="117"/>
    </row>
    <row r="20" spans="1:9" s="113" customFormat="1" ht="15">
      <c r="A20" s="115" t="s">
        <v>258</v>
      </c>
      <c r="B20" s="116">
        <v>92.180917795</v>
      </c>
      <c r="C20" s="116">
        <v>259.8045884978798</v>
      </c>
      <c r="D20" s="108">
        <v>82.31993262</v>
      </c>
      <c r="E20" s="108">
        <v>356.05924985200005</v>
      </c>
      <c r="F20" s="109">
        <f t="shared" si="2"/>
        <v>0.18778248582836826</v>
      </c>
      <c r="G20" s="109">
        <f t="shared" si="0"/>
        <v>-0.1069742568297022</v>
      </c>
      <c r="H20" s="109">
        <f t="shared" si="1"/>
        <v>0.3704886888666546</v>
      </c>
      <c r="I20" s="117"/>
    </row>
    <row r="21" spans="1:9" s="113" customFormat="1" ht="15">
      <c r="A21" s="115" t="s">
        <v>259</v>
      </c>
      <c r="B21" s="116">
        <v>235.61219407</v>
      </c>
      <c r="C21" s="116">
        <v>103.58447653160003</v>
      </c>
      <c r="D21" s="108">
        <v>247.30079842</v>
      </c>
      <c r="E21" s="108">
        <v>112.66667288000015</v>
      </c>
      <c r="F21" s="109">
        <f t="shared" si="2"/>
        <v>0.6870087386698819</v>
      </c>
      <c r="G21" s="109">
        <f t="shared" si="0"/>
        <v>0.04960950512827598</v>
      </c>
      <c r="H21" s="109">
        <f t="shared" si="1"/>
        <v>0.08767912579670617</v>
      </c>
      <c r="I21" s="117"/>
    </row>
    <row r="22" spans="1:9" s="113" customFormat="1" ht="15">
      <c r="A22" s="115" t="s">
        <v>260</v>
      </c>
      <c r="B22" s="116">
        <v>108.79764742</v>
      </c>
      <c r="C22" s="116">
        <v>207.6349728149994</v>
      </c>
      <c r="D22" s="108">
        <v>68.59374165</v>
      </c>
      <c r="E22" s="108">
        <v>226.51720971999998</v>
      </c>
      <c r="F22" s="109">
        <f t="shared" si="2"/>
        <v>0.2324337383332126</v>
      </c>
      <c r="G22" s="109">
        <f t="shared" si="0"/>
        <v>-0.36952918306034455</v>
      </c>
      <c r="H22" s="109">
        <f t="shared" si="1"/>
        <v>0.09093957847758363</v>
      </c>
      <c r="I22" s="117"/>
    </row>
    <row r="23" spans="1:9" s="113" customFormat="1" ht="15">
      <c r="A23" s="115" t="s">
        <v>147</v>
      </c>
      <c r="B23" s="116">
        <v>50.58866930000001</v>
      </c>
      <c r="C23" s="116">
        <v>97.02331695600003</v>
      </c>
      <c r="D23" s="108">
        <v>44.9766</v>
      </c>
      <c r="E23" s="108">
        <v>101.38059479999997</v>
      </c>
      <c r="F23" s="109">
        <f t="shared" si="2"/>
        <v>0.3073070651665702</v>
      </c>
      <c r="G23" s="109">
        <f t="shared" si="0"/>
        <v>-0.11093530187005746</v>
      </c>
      <c r="H23" s="109">
        <f t="shared" si="1"/>
        <v>0.04490959473150108</v>
      </c>
      <c r="I23" s="117"/>
    </row>
    <row r="24" spans="1:9" s="113" customFormat="1" ht="15">
      <c r="A24" s="115" t="s">
        <v>261</v>
      </c>
      <c r="B24" s="116">
        <v>75.414654051</v>
      </c>
      <c r="C24" s="116">
        <v>70.34209785430012</v>
      </c>
      <c r="D24" s="108">
        <v>52.498864999999995</v>
      </c>
      <c r="E24" s="108">
        <v>65.85271238149997</v>
      </c>
      <c r="F24" s="109">
        <f t="shared" si="2"/>
        <v>0.44358399069555887</v>
      </c>
      <c r="G24" s="109">
        <f t="shared" si="0"/>
        <v>-0.3038638755208364</v>
      </c>
      <c r="H24" s="109">
        <f t="shared" si="1"/>
        <v>-0.06382217206684729</v>
      </c>
      <c r="I24" s="117"/>
    </row>
    <row r="25" spans="1:9" s="113" customFormat="1" ht="15">
      <c r="A25" s="115" t="s">
        <v>207</v>
      </c>
      <c r="B25" s="116">
        <v>30.911402555</v>
      </c>
      <c r="C25" s="116">
        <v>34.13697040500003</v>
      </c>
      <c r="D25" s="108">
        <v>19.44717</v>
      </c>
      <c r="E25" s="108">
        <v>21.866854999999997</v>
      </c>
      <c r="F25" s="109">
        <f t="shared" si="2"/>
        <v>0.47071593726343536</v>
      </c>
      <c r="G25" s="109">
        <f t="shared" si="0"/>
        <v>-0.3708739043659353</v>
      </c>
      <c r="H25" s="109">
        <f t="shared" si="1"/>
        <v>-0.3594377374274207</v>
      </c>
      <c r="I25" s="117"/>
    </row>
    <row r="26" spans="1:9" s="113" customFormat="1" ht="15">
      <c r="A26" s="115" t="s">
        <v>211</v>
      </c>
      <c r="B26" s="116">
        <v>28.540114749999997</v>
      </c>
      <c r="C26" s="116">
        <v>17.40777260399998</v>
      </c>
      <c r="D26" s="108">
        <v>20.68839</v>
      </c>
      <c r="E26" s="108">
        <v>16.847300000000004</v>
      </c>
      <c r="F26" s="109">
        <f t="shared" si="2"/>
        <v>0.5511658371006367</v>
      </c>
      <c r="G26" s="109">
        <f t="shared" si="0"/>
        <v>-0.27511188440473944</v>
      </c>
      <c r="H26" s="109">
        <f t="shared" si="1"/>
        <v>-0.032196686890957546</v>
      </c>
      <c r="I26" s="117"/>
    </row>
    <row r="27" spans="1:9" s="113" customFormat="1" ht="15">
      <c r="A27" s="115" t="s">
        <v>262</v>
      </c>
      <c r="B27" s="116">
        <v>21.281044400000003</v>
      </c>
      <c r="C27" s="116">
        <v>7.753845244599983</v>
      </c>
      <c r="D27" s="108">
        <v>22.49892</v>
      </c>
      <c r="E27" s="108">
        <v>5.371920200000004</v>
      </c>
      <c r="F27" s="109">
        <f t="shared" si="2"/>
        <v>0.8072566107999857</v>
      </c>
      <c r="G27" s="109">
        <f t="shared" si="0"/>
        <v>0.05722818754139696</v>
      </c>
      <c r="H27" s="109">
        <f t="shared" si="1"/>
        <v>-0.3071927501079319</v>
      </c>
      <c r="I27" s="117"/>
    </row>
    <row r="28" spans="1:8" s="113" customFormat="1" ht="15">
      <c r="A28" s="115" t="s">
        <v>205</v>
      </c>
      <c r="B28" s="116">
        <v>8.941138149999999</v>
      </c>
      <c r="C28" s="116">
        <v>0.8113432500000017</v>
      </c>
      <c r="D28" s="108" t="s">
        <v>299</v>
      </c>
      <c r="E28" s="108" t="s">
        <v>299</v>
      </c>
      <c r="F28" s="108"/>
      <c r="G28" s="115"/>
      <c r="H28" s="115"/>
    </row>
    <row r="29" spans="1:6" s="113" customFormat="1" ht="15">
      <c r="A29" s="119" t="s">
        <v>333</v>
      </c>
      <c r="D29" s="118"/>
      <c r="E29" s="118"/>
      <c r="F29" s="118"/>
    </row>
    <row r="30" spans="1:6" s="113" customFormat="1" ht="15">
      <c r="A30" s="120" t="s">
        <v>293</v>
      </c>
      <c r="D30" s="118"/>
      <c r="E30" s="118"/>
      <c r="F30" s="118"/>
    </row>
    <row r="31" spans="4:5" ht="15">
      <c r="D31" s="8"/>
      <c r="E31" s="8"/>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111"/>
  <sheetViews>
    <sheetView showGridLines="0" zoomScalePageLayoutView="0" workbookViewId="0" topLeftCell="A1">
      <pane ySplit="2" topLeftCell="A9" activePane="bottomLeft" state="frozen"/>
      <selection pane="topLeft" activeCell="A1" sqref="A1"/>
      <selection pane="bottomLeft" activeCell="A119" sqref="A119"/>
    </sheetView>
  </sheetViews>
  <sheetFormatPr defaultColWidth="11.421875" defaultRowHeight="15"/>
  <cols>
    <col min="1" max="1" width="13.7109375" style="34" customWidth="1"/>
    <col min="2" max="3" width="25.421875" style="34" customWidth="1"/>
    <col min="4" max="4" width="16.140625" style="34" bestFit="1" customWidth="1"/>
    <col min="5" max="5" width="25.421875" style="34" customWidth="1"/>
    <col min="6" max="16384" width="11.421875" style="34" customWidth="1"/>
  </cols>
  <sheetData>
    <row r="1" ht="15.75">
      <c r="A1" s="31" t="s">
        <v>320</v>
      </c>
    </row>
    <row r="2" spans="1:5" s="36" customFormat="1" ht="89.25" customHeight="1">
      <c r="A2" s="35" t="s">
        <v>272</v>
      </c>
      <c r="B2" s="35" t="s">
        <v>13</v>
      </c>
      <c r="C2" s="76" t="s">
        <v>328</v>
      </c>
      <c r="D2" s="40" t="s">
        <v>277</v>
      </c>
      <c r="E2" s="40" t="s">
        <v>278</v>
      </c>
    </row>
    <row r="3" spans="1:5" ht="15">
      <c r="A3" s="37" t="s">
        <v>138</v>
      </c>
      <c r="B3" s="38" t="s">
        <v>139</v>
      </c>
      <c r="C3" s="77">
        <v>83783.20647052956</v>
      </c>
      <c r="D3" s="39">
        <v>247401.91</v>
      </c>
      <c r="E3" s="51">
        <f>C3/D3</f>
        <v>0.3386522216846651</v>
      </c>
    </row>
    <row r="4" spans="1:5" ht="15">
      <c r="A4" s="37" t="s">
        <v>70</v>
      </c>
      <c r="B4" s="38" t="s">
        <v>71</v>
      </c>
      <c r="C4" s="77">
        <v>136998.68271489022</v>
      </c>
      <c r="D4" s="39">
        <v>493330.31</v>
      </c>
      <c r="E4" s="51">
        <f aca="true" t="shared" si="0" ref="E4:E67">C4/D4</f>
        <v>0.27770173439148754</v>
      </c>
    </row>
    <row r="5" spans="1:5" ht="15">
      <c r="A5" s="37" t="s">
        <v>176</v>
      </c>
      <c r="B5" s="38" t="s">
        <v>177</v>
      </c>
      <c r="C5" s="77">
        <v>74940.67223740833</v>
      </c>
      <c r="D5" s="39">
        <v>486315.59</v>
      </c>
      <c r="E5" s="51">
        <f t="shared" si="0"/>
        <v>0.1540988481109732</v>
      </c>
    </row>
    <row r="6" spans="1:5" ht="15">
      <c r="A6" s="37" t="s">
        <v>144</v>
      </c>
      <c r="B6" s="38" t="s">
        <v>145</v>
      </c>
      <c r="C6" s="77">
        <v>16578.96011298248</v>
      </c>
      <c r="D6" s="39">
        <v>145105.74</v>
      </c>
      <c r="E6" s="51">
        <f t="shared" si="0"/>
        <v>0.11425433696132546</v>
      </c>
    </row>
    <row r="7" spans="1:5" ht="15">
      <c r="A7" s="37" t="s">
        <v>134</v>
      </c>
      <c r="B7" s="38" t="s">
        <v>135</v>
      </c>
      <c r="C7" s="77">
        <v>4298.468503107971</v>
      </c>
      <c r="D7" s="39">
        <v>95896.26</v>
      </c>
      <c r="E7" s="51">
        <f t="shared" si="0"/>
        <v>0.04482415167294294</v>
      </c>
    </row>
    <row r="8" spans="1:5" ht="15">
      <c r="A8" s="37" t="s">
        <v>162</v>
      </c>
      <c r="B8" s="38" t="s">
        <v>163</v>
      </c>
      <c r="C8" s="77">
        <v>7726.869045682452</v>
      </c>
      <c r="D8" s="39">
        <v>41992.95</v>
      </c>
      <c r="E8" s="51">
        <f t="shared" si="0"/>
        <v>0.1840039588950634</v>
      </c>
    </row>
    <row r="9" spans="1:5" ht="15">
      <c r="A9" s="37" t="s">
        <v>90</v>
      </c>
      <c r="B9" s="38" t="s">
        <v>91</v>
      </c>
      <c r="C9" s="77">
        <v>44694.0202224053</v>
      </c>
      <c r="D9" s="39">
        <v>128500.8</v>
      </c>
      <c r="E9" s="51">
        <f t="shared" si="0"/>
        <v>0.3478112215830975</v>
      </c>
    </row>
    <row r="10" spans="1:5" ht="15">
      <c r="A10" s="37" t="s">
        <v>120</v>
      </c>
      <c r="B10" s="38" t="s">
        <v>121</v>
      </c>
      <c r="C10" s="77">
        <v>60303.67384391653</v>
      </c>
      <c r="D10" s="39">
        <v>302042.61</v>
      </c>
      <c r="E10" s="51">
        <f t="shared" si="0"/>
        <v>0.19965286965278353</v>
      </c>
    </row>
    <row r="11" spans="1:5" ht="15">
      <c r="A11" s="37" t="s">
        <v>192</v>
      </c>
      <c r="B11" s="38" t="s">
        <v>193</v>
      </c>
      <c r="C11" s="77">
        <v>17912.369146318008</v>
      </c>
      <c r="D11" s="39">
        <v>132162.2</v>
      </c>
      <c r="E11" s="51">
        <f t="shared" si="0"/>
        <v>0.13553322467632958</v>
      </c>
    </row>
    <row r="12" spans="1:5" ht="15">
      <c r="A12" s="37" t="s">
        <v>66</v>
      </c>
      <c r="B12" s="38" t="s">
        <v>67</v>
      </c>
      <c r="C12" s="77">
        <v>143365.75951626783</v>
      </c>
      <c r="D12" s="39">
        <v>374639.13</v>
      </c>
      <c r="E12" s="51">
        <f t="shared" si="0"/>
        <v>0.38267694972564087</v>
      </c>
    </row>
    <row r="13" spans="1:5" ht="15">
      <c r="A13" s="37" t="s">
        <v>34</v>
      </c>
      <c r="B13" s="38" t="s">
        <v>35</v>
      </c>
      <c r="C13" s="77">
        <v>132211.9359805341</v>
      </c>
      <c r="D13" s="39">
        <v>223995.75</v>
      </c>
      <c r="E13" s="51">
        <f t="shared" si="0"/>
        <v>0.5902430558639353</v>
      </c>
    </row>
    <row r="14" spans="1:5" ht="15">
      <c r="A14" s="37" t="s">
        <v>200</v>
      </c>
      <c r="B14" s="38" t="s">
        <v>201</v>
      </c>
      <c r="C14" s="77">
        <v>42506.836379506116</v>
      </c>
      <c r="D14" s="39">
        <v>521837.57</v>
      </c>
      <c r="E14" s="51">
        <f t="shared" si="0"/>
        <v>0.0814560676026184</v>
      </c>
    </row>
    <row r="15" spans="1:5" ht="15">
      <c r="A15" s="37" t="s">
        <v>32</v>
      </c>
      <c r="B15" s="38" t="s">
        <v>33</v>
      </c>
      <c r="C15" s="77">
        <v>69772.36370939958</v>
      </c>
      <c r="D15" s="39">
        <v>148570.68</v>
      </c>
      <c r="E15" s="51">
        <f t="shared" si="0"/>
        <v>0.46962404499595467</v>
      </c>
    </row>
    <row r="16" spans="1:5" ht="15">
      <c r="A16" s="37" t="s">
        <v>116</v>
      </c>
      <c r="B16" s="38" t="s">
        <v>117</v>
      </c>
      <c r="C16" s="77">
        <v>103465.86623442413</v>
      </c>
      <c r="D16" s="39">
        <v>380877.55</v>
      </c>
      <c r="E16" s="51">
        <f t="shared" si="0"/>
        <v>0.2716512596618628</v>
      </c>
    </row>
    <row r="17" spans="1:5" ht="15">
      <c r="A17" s="37" t="s">
        <v>202</v>
      </c>
      <c r="B17" s="38" t="s">
        <v>203</v>
      </c>
      <c r="C17" s="77">
        <v>10703.512877743222</v>
      </c>
      <c r="D17" s="39">
        <v>347738.98</v>
      </c>
      <c r="E17" s="51">
        <f t="shared" si="0"/>
        <v>0.03078030791297318</v>
      </c>
    </row>
    <row r="18" spans="1:5" ht="15">
      <c r="A18" s="37" t="s">
        <v>60</v>
      </c>
      <c r="B18" s="38" t="s">
        <v>61</v>
      </c>
      <c r="C18" s="77">
        <v>217584.83141818337</v>
      </c>
      <c r="D18" s="39">
        <v>366172.4</v>
      </c>
      <c r="E18" s="51">
        <f t="shared" si="0"/>
        <v>0.5942141773060541</v>
      </c>
    </row>
    <row r="19" spans="1:5" ht="15">
      <c r="A19" s="37" t="s">
        <v>46</v>
      </c>
      <c r="B19" s="38" t="s">
        <v>47</v>
      </c>
      <c r="C19" s="77">
        <v>291734.9178212609</v>
      </c>
      <c r="D19" s="39">
        <v>430257.55</v>
      </c>
      <c r="E19" s="51">
        <f t="shared" si="0"/>
        <v>0.6780471785358815</v>
      </c>
    </row>
    <row r="20" spans="1:5" ht="15">
      <c r="A20" s="37" t="s">
        <v>100</v>
      </c>
      <c r="B20" s="38" t="s">
        <v>101</v>
      </c>
      <c r="C20" s="77">
        <v>146632.65220159545</v>
      </c>
      <c r="D20" s="39">
        <v>432332.73</v>
      </c>
      <c r="E20" s="51">
        <f t="shared" si="0"/>
        <v>0.339166207012815</v>
      </c>
    </row>
    <row r="21" spans="1:5" ht="15">
      <c r="A21" s="37" t="s">
        <v>188</v>
      </c>
      <c r="B21" s="38" t="s">
        <v>189</v>
      </c>
      <c r="C21" s="77">
        <v>17376.068166214758</v>
      </c>
      <c r="D21" s="39">
        <v>228827.34</v>
      </c>
      <c r="E21" s="51">
        <f t="shared" si="0"/>
        <v>0.07593528013835567</v>
      </c>
    </row>
    <row r="22" spans="1:5" ht="15">
      <c r="A22" s="37" t="s">
        <v>98</v>
      </c>
      <c r="B22" s="38" t="s">
        <v>99</v>
      </c>
      <c r="C22" s="77">
        <v>130962.05933858152</v>
      </c>
      <c r="D22" s="39">
        <v>457678.09</v>
      </c>
      <c r="E22" s="51">
        <f t="shared" si="0"/>
        <v>0.2861444805858666</v>
      </c>
    </row>
    <row r="23" spans="1:5" ht="15">
      <c r="A23" s="37" t="s">
        <v>140</v>
      </c>
      <c r="B23" s="38" t="s">
        <v>141</v>
      </c>
      <c r="C23" s="77">
        <v>89224.15917849199</v>
      </c>
      <c r="D23" s="39">
        <v>438313.95</v>
      </c>
      <c r="E23" s="51">
        <f t="shared" si="0"/>
        <v>0.20356221648544837</v>
      </c>
    </row>
    <row r="24" spans="1:5" ht="15">
      <c r="A24" s="37" t="s">
        <v>198</v>
      </c>
      <c r="B24" s="38" t="s">
        <v>199</v>
      </c>
      <c r="C24" s="77">
        <v>30695.899233173262</v>
      </c>
      <c r="D24" s="39">
        <v>318583.59</v>
      </c>
      <c r="E24" s="51">
        <f t="shared" si="0"/>
        <v>0.09635116244742317</v>
      </c>
    </row>
    <row r="25" spans="1:5" ht="15">
      <c r="A25" s="37" t="s">
        <v>106</v>
      </c>
      <c r="B25" s="38" t="s">
        <v>107</v>
      </c>
      <c r="C25" s="77">
        <v>96152.44532858627</v>
      </c>
      <c r="D25" s="39">
        <v>309682.33</v>
      </c>
      <c r="E25" s="51">
        <f t="shared" si="0"/>
        <v>0.3104873478851256</v>
      </c>
    </row>
    <row r="26" spans="1:5" ht="15">
      <c r="A26" s="37" t="s">
        <v>196</v>
      </c>
      <c r="B26" s="38" t="s">
        <v>197</v>
      </c>
      <c r="C26" s="77">
        <v>20065.780064502625</v>
      </c>
      <c r="D26" s="39">
        <v>219609.71</v>
      </c>
      <c r="E26" s="51">
        <f t="shared" si="0"/>
        <v>0.09137018606555523</v>
      </c>
    </row>
    <row r="27" spans="1:5" ht="15">
      <c r="A27" s="37" t="s">
        <v>38</v>
      </c>
      <c r="B27" s="38" t="s">
        <v>39</v>
      </c>
      <c r="C27" s="77">
        <v>95333.88755957597</v>
      </c>
      <c r="D27" s="39">
        <v>204342.12</v>
      </c>
      <c r="E27" s="51">
        <f t="shared" si="0"/>
        <v>0.4665405622667318</v>
      </c>
    </row>
    <row r="28" spans="1:5" ht="15">
      <c r="A28" s="37" t="s">
        <v>48</v>
      </c>
      <c r="B28" s="38" t="s">
        <v>49</v>
      </c>
      <c r="C28" s="77">
        <v>163008.06293909682</v>
      </c>
      <c r="D28" s="39">
        <v>376980.83</v>
      </c>
      <c r="E28" s="51">
        <f t="shared" si="0"/>
        <v>0.4324041170451474</v>
      </c>
    </row>
    <row r="29" spans="1:5" ht="15">
      <c r="A29" s="37" t="s">
        <v>64</v>
      </c>
      <c r="B29" s="38" t="s">
        <v>65</v>
      </c>
      <c r="C29" s="77">
        <v>160738.28096083945</v>
      </c>
      <c r="D29" s="39">
        <v>450573.72</v>
      </c>
      <c r="E29" s="51">
        <f t="shared" si="0"/>
        <v>0.3567413584636926</v>
      </c>
    </row>
    <row r="30" spans="1:5" ht="15">
      <c r="A30" s="37" t="s">
        <v>102</v>
      </c>
      <c r="B30" s="38" t="s">
        <v>103</v>
      </c>
      <c r="C30" s="77">
        <v>117446.16341216354</v>
      </c>
      <c r="D30" s="39">
        <v>385380.26</v>
      </c>
      <c r="E30" s="51">
        <f t="shared" si="0"/>
        <v>0.30475396796961923</v>
      </c>
    </row>
    <row r="31" spans="1:5" ht="15">
      <c r="A31" s="37" t="s">
        <v>22</v>
      </c>
      <c r="B31" s="38" t="s">
        <v>23</v>
      </c>
      <c r="C31" s="77">
        <v>153598.63931596788</v>
      </c>
      <c r="D31" s="39">
        <v>160414.61</v>
      </c>
      <c r="E31" s="51">
        <f t="shared" si="0"/>
        <v>0.9575102873483151</v>
      </c>
    </row>
    <row r="32" spans="1:5" ht="15">
      <c r="A32" s="37" t="s">
        <v>142</v>
      </c>
      <c r="B32" s="38" t="s">
        <v>143</v>
      </c>
      <c r="C32" s="77">
        <v>125961.17519612839</v>
      </c>
      <c r="D32" s="39">
        <v>331035.44</v>
      </c>
      <c r="E32" s="51">
        <f t="shared" si="0"/>
        <v>0.3805066164400053</v>
      </c>
    </row>
    <row r="33" spans="1:5" ht="15">
      <c r="A33" s="37" t="s">
        <v>86</v>
      </c>
      <c r="B33" s="38" t="s">
        <v>87</v>
      </c>
      <c r="C33" s="77">
        <v>229703.32363022948</v>
      </c>
      <c r="D33" s="39">
        <v>447222.81</v>
      </c>
      <c r="E33" s="51">
        <f t="shared" si="0"/>
        <v>0.513621663506451</v>
      </c>
    </row>
    <row r="34" spans="1:5" ht="15">
      <c r="A34" s="37" t="s">
        <v>18</v>
      </c>
      <c r="B34" s="38" t="s">
        <v>19</v>
      </c>
      <c r="C34" s="77">
        <v>256025.3328566811</v>
      </c>
      <c r="D34" s="39">
        <v>241979.36</v>
      </c>
      <c r="E34" s="51">
        <f t="shared" si="0"/>
        <v>1.0580461608654603</v>
      </c>
    </row>
    <row r="35" spans="1:5" ht="15">
      <c r="A35" s="37" t="s">
        <v>26</v>
      </c>
      <c r="B35" s="38" t="s">
        <v>27</v>
      </c>
      <c r="C35" s="77">
        <v>180728.07724139004</v>
      </c>
      <c r="D35" s="39">
        <v>184972.58</v>
      </c>
      <c r="E35" s="51">
        <f t="shared" si="0"/>
        <v>0.977053340778347</v>
      </c>
    </row>
    <row r="36" spans="1:5" ht="15">
      <c r="A36" s="37" t="s">
        <v>158</v>
      </c>
      <c r="B36" s="38" t="s">
        <v>159</v>
      </c>
      <c r="C36" s="77">
        <v>74877.47476075428</v>
      </c>
      <c r="D36" s="39">
        <v>446380.84</v>
      </c>
      <c r="E36" s="51">
        <f t="shared" si="0"/>
        <v>0.1677434783284029</v>
      </c>
    </row>
    <row r="37" spans="1:5" ht="15">
      <c r="A37" s="37" t="s">
        <v>114</v>
      </c>
      <c r="B37" s="38" t="s">
        <v>115</v>
      </c>
      <c r="C37" s="77">
        <v>138883.88174878006</v>
      </c>
      <c r="D37" s="39">
        <v>452691</v>
      </c>
      <c r="E37" s="51">
        <f t="shared" si="0"/>
        <v>0.3067962070126865</v>
      </c>
    </row>
    <row r="38" spans="1:5" ht="15">
      <c r="A38" s="37" t="s">
        <v>74</v>
      </c>
      <c r="B38" s="38" t="s">
        <v>75</v>
      </c>
      <c r="C38" s="77">
        <v>193044.39320430122</v>
      </c>
      <c r="D38" s="39">
        <v>332175.19</v>
      </c>
      <c r="E38" s="51">
        <f t="shared" si="0"/>
        <v>0.58115235278198</v>
      </c>
    </row>
    <row r="39" spans="1:5" ht="15">
      <c r="A39" s="37" t="s">
        <v>136</v>
      </c>
      <c r="B39" s="38" t="s">
        <v>137</v>
      </c>
      <c r="C39" s="77">
        <v>64966.717248438414</v>
      </c>
      <c r="D39" s="39">
        <v>241265</v>
      </c>
      <c r="E39" s="51">
        <f t="shared" si="0"/>
        <v>0.26927534971271594</v>
      </c>
    </row>
    <row r="40" spans="1:5" ht="15">
      <c r="A40" s="37" t="s">
        <v>178</v>
      </c>
      <c r="B40" s="38" t="s">
        <v>179</v>
      </c>
      <c r="C40" s="77">
        <v>35818.23926305919</v>
      </c>
      <c r="D40" s="39">
        <v>188345.62</v>
      </c>
      <c r="E40" s="51">
        <f t="shared" si="0"/>
        <v>0.19017293453948753</v>
      </c>
    </row>
    <row r="41" spans="1:5" ht="15">
      <c r="A41" s="37" t="s">
        <v>78</v>
      </c>
      <c r="B41" s="38" t="s">
        <v>79</v>
      </c>
      <c r="C41" s="77">
        <v>99419.45983486169</v>
      </c>
      <c r="D41" s="39">
        <v>211020.86</v>
      </c>
      <c r="E41" s="51">
        <f t="shared" si="0"/>
        <v>0.47113569641817254</v>
      </c>
    </row>
    <row r="42" spans="1:5" ht="15">
      <c r="A42" s="37" t="s">
        <v>52</v>
      </c>
      <c r="B42" s="38" t="s">
        <v>53</v>
      </c>
      <c r="C42" s="77">
        <v>142837.35831488512</v>
      </c>
      <c r="D42" s="39">
        <v>288333.2</v>
      </c>
      <c r="E42" s="51">
        <f t="shared" si="0"/>
        <v>0.4953899110989824</v>
      </c>
    </row>
    <row r="43" spans="1:5" ht="15">
      <c r="A43" s="37" t="s">
        <v>184</v>
      </c>
      <c r="B43" s="38" t="s">
        <v>185</v>
      </c>
      <c r="C43" s="77">
        <v>19988.28565975674</v>
      </c>
      <c r="D43" s="39">
        <v>233552.46</v>
      </c>
      <c r="E43" s="51">
        <f t="shared" si="0"/>
        <v>0.08558370851566599</v>
      </c>
    </row>
    <row r="44" spans="1:5" ht="15">
      <c r="A44" s="37" t="s">
        <v>194</v>
      </c>
      <c r="B44" s="38" t="s">
        <v>195</v>
      </c>
      <c r="C44" s="77">
        <v>20407.795371832613</v>
      </c>
      <c r="D44" s="39">
        <v>230241.87</v>
      </c>
      <c r="E44" s="51">
        <f t="shared" si="0"/>
        <v>0.088636334354966</v>
      </c>
    </row>
    <row r="45" spans="1:5" ht="15">
      <c r="A45" s="37" t="s">
        <v>84</v>
      </c>
      <c r="B45" s="38" t="s">
        <v>85</v>
      </c>
      <c r="C45" s="77">
        <v>106070.97795440431</v>
      </c>
      <c r="D45" s="39">
        <v>406207.88</v>
      </c>
      <c r="E45" s="51">
        <f t="shared" si="0"/>
        <v>0.2611248653138002</v>
      </c>
    </row>
    <row r="46" spans="1:5" ht="15">
      <c r="A46" s="37" t="s">
        <v>92</v>
      </c>
      <c r="B46" s="38" t="s">
        <v>93</v>
      </c>
      <c r="C46" s="77">
        <v>131925.6254360897</v>
      </c>
      <c r="D46" s="39">
        <v>355267.24</v>
      </c>
      <c r="E46" s="51">
        <f t="shared" si="0"/>
        <v>0.3713419380748129</v>
      </c>
    </row>
    <row r="47" spans="1:5" ht="15">
      <c r="A47" s="37" t="s">
        <v>150</v>
      </c>
      <c r="B47" s="38" t="s">
        <v>151</v>
      </c>
      <c r="C47" s="77">
        <v>40013.85060618624</v>
      </c>
      <c r="D47" s="39">
        <v>223502.58</v>
      </c>
      <c r="E47" s="51">
        <f t="shared" si="0"/>
        <v>0.1790308219537611</v>
      </c>
    </row>
    <row r="48" spans="1:5" ht="15">
      <c r="A48" s="37" t="s">
        <v>56</v>
      </c>
      <c r="B48" s="38" t="s">
        <v>57</v>
      </c>
      <c r="C48" s="77">
        <v>179840.15582596092</v>
      </c>
      <c r="D48" s="39">
        <v>284313.12</v>
      </c>
      <c r="E48" s="51">
        <f t="shared" si="0"/>
        <v>0.6325425848302777</v>
      </c>
    </row>
    <row r="49" spans="1:5" ht="15">
      <c r="A49" s="37" t="s">
        <v>208</v>
      </c>
      <c r="B49" s="38" t="s">
        <v>209</v>
      </c>
      <c r="C49" s="77">
        <v>4788.558542227183</v>
      </c>
      <c r="D49" s="39">
        <v>241711.65</v>
      </c>
      <c r="E49" s="51">
        <f t="shared" si="0"/>
        <v>0.01981103741680297</v>
      </c>
    </row>
    <row r="50" spans="1:5" ht="15">
      <c r="A50" s="37" t="s">
        <v>88</v>
      </c>
      <c r="B50" s="38" t="s">
        <v>89</v>
      </c>
      <c r="C50" s="77">
        <v>166631.94017546534</v>
      </c>
      <c r="D50" s="39">
        <v>458645.13</v>
      </c>
      <c r="E50" s="51">
        <f t="shared" si="0"/>
        <v>0.36331344055798726</v>
      </c>
    </row>
    <row r="51" spans="1:5" ht="15">
      <c r="A51" s="37" t="s">
        <v>118</v>
      </c>
      <c r="B51" s="38" t="s">
        <v>119</v>
      </c>
      <c r="C51" s="77">
        <v>61395.385262275006</v>
      </c>
      <c r="D51" s="39">
        <v>427118.65</v>
      </c>
      <c r="E51" s="51">
        <f t="shared" si="0"/>
        <v>0.14374316191127454</v>
      </c>
    </row>
    <row r="52" spans="1:5" ht="15">
      <c r="A52" s="37" t="s">
        <v>36</v>
      </c>
      <c r="B52" s="38" t="s">
        <v>37</v>
      </c>
      <c r="C52" s="77">
        <v>218892.5342564846</v>
      </c>
      <c r="D52" s="39">
        <v>554702.66</v>
      </c>
      <c r="E52" s="51">
        <f t="shared" si="0"/>
        <v>0.3946123753156053</v>
      </c>
    </row>
    <row r="53" spans="1:5" ht="15">
      <c r="A53" s="37" t="s">
        <v>108</v>
      </c>
      <c r="B53" s="38" t="s">
        <v>109</v>
      </c>
      <c r="C53" s="77">
        <v>125018.09392106203</v>
      </c>
      <c r="D53" s="39">
        <v>305376.52</v>
      </c>
      <c r="E53" s="51">
        <f t="shared" si="0"/>
        <v>0.40939000130416714</v>
      </c>
    </row>
    <row r="54" spans="1:5" ht="15">
      <c r="A54" s="37" t="s">
        <v>156</v>
      </c>
      <c r="B54" s="38" t="s">
        <v>157</v>
      </c>
      <c r="C54" s="77">
        <v>87874.20807621178</v>
      </c>
      <c r="D54" s="39">
        <v>396204.73</v>
      </c>
      <c r="E54" s="51">
        <f t="shared" si="0"/>
        <v>0.22178990159004863</v>
      </c>
    </row>
    <row r="55" spans="1:5" ht="15">
      <c r="A55" s="37" t="s">
        <v>130</v>
      </c>
      <c r="B55" s="38" t="s">
        <v>131</v>
      </c>
      <c r="C55" s="77">
        <v>80600.2748778166</v>
      </c>
      <c r="D55" s="39">
        <v>271539.47</v>
      </c>
      <c r="E55" s="51">
        <f t="shared" si="0"/>
        <v>0.2968271053847774</v>
      </c>
    </row>
    <row r="56" spans="1:5" ht="15">
      <c r="A56" s="37" t="s">
        <v>112</v>
      </c>
      <c r="B56" s="38" t="s">
        <v>113</v>
      </c>
      <c r="C56" s="77">
        <v>102326.63537305601</v>
      </c>
      <c r="D56" s="39">
        <v>328940.01</v>
      </c>
      <c r="E56" s="51">
        <f t="shared" si="0"/>
        <v>0.31107993026769837</v>
      </c>
    </row>
    <row r="57" spans="1:5" ht="15">
      <c r="A57" s="37" t="s">
        <v>128</v>
      </c>
      <c r="B57" s="38" t="s">
        <v>129</v>
      </c>
      <c r="C57" s="77">
        <v>94926.80319373593</v>
      </c>
      <c r="D57" s="39">
        <v>368153.77</v>
      </c>
      <c r="E57" s="51">
        <f t="shared" si="0"/>
        <v>0.25784552795353943</v>
      </c>
    </row>
    <row r="58" spans="1:5" ht="15">
      <c r="A58" s="37" t="s">
        <v>152</v>
      </c>
      <c r="B58" s="38" t="s">
        <v>153</v>
      </c>
      <c r="C58" s="77">
        <v>80719.61902190089</v>
      </c>
      <c r="D58" s="39">
        <v>316129.56</v>
      </c>
      <c r="E58" s="51">
        <f t="shared" si="0"/>
        <v>0.25533714411869896</v>
      </c>
    </row>
    <row r="59" spans="1:5" ht="15">
      <c r="A59" s="37" t="s">
        <v>168</v>
      </c>
      <c r="B59" s="38" t="s">
        <v>169</v>
      </c>
      <c r="C59" s="77">
        <v>59482.79393388454</v>
      </c>
      <c r="D59" s="39">
        <v>370202.59</v>
      </c>
      <c r="E59" s="51">
        <f t="shared" si="0"/>
        <v>0.16067633112422183</v>
      </c>
    </row>
    <row r="60" spans="1:5" ht="15">
      <c r="A60" s="37" t="s">
        <v>80</v>
      </c>
      <c r="B60" s="38" t="s">
        <v>81</v>
      </c>
      <c r="C60" s="77">
        <v>98240.42609374908</v>
      </c>
      <c r="D60" s="39">
        <v>354347.32</v>
      </c>
      <c r="E60" s="51">
        <f t="shared" si="0"/>
        <v>0.2772433162292552</v>
      </c>
    </row>
    <row r="61" spans="1:5" ht="15">
      <c r="A61" s="37" t="s">
        <v>50</v>
      </c>
      <c r="B61" s="38" t="s">
        <v>51</v>
      </c>
      <c r="C61" s="77">
        <v>121812.449595661</v>
      </c>
      <c r="D61" s="39">
        <v>368690.78</v>
      </c>
      <c r="E61" s="51">
        <f t="shared" si="0"/>
        <v>0.33039190618127473</v>
      </c>
    </row>
    <row r="62" spans="1:5" ht="15">
      <c r="A62" s="37" t="s">
        <v>148</v>
      </c>
      <c r="B62" s="38" t="s">
        <v>149</v>
      </c>
      <c r="C62" s="77">
        <v>92499.79745148508</v>
      </c>
      <c r="D62" s="39">
        <v>397461.13</v>
      </c>
      <c r="E62" s="51">
        <f t="shared" si="0"/>
        <v>0.23272665040600343</v>
      </c>
    </row>
    <row r="63" spans="1:5" ht="15">
      <c r="A63" s="37" t="s">
        <v>68</v>
      </c>
      <c r="B63" s="38" t="s">
        <v>69</v>
      </c>
      <c r="C63" s="77">
        <v>144497.75325115383</v>
      </c>
      <c r="D63" s="39">
        <v>463512.52</v>
      </c>
      <c r="E63" s="51">
        <f t="shared" si="0"/>
        <v>0.3117450921307451</v>
      </c>
    </row>
    <row r="64" spans="1:5" ht="15">
      <c r="A64" s="37" t="s">
        <v>180</v>
      </c>
      <c r="B64" s="38" t="s">
        <v>181</v>
      </c>
      <c r="C64" s="77">
        <v>63083.0813753308</v>
      </c>
      <c r="D64" s="39">
        <v>391916.85</v>
      </c>
      <c r="E64" s="51">
        <f t="shared" si="0"/>
        <v>0.16096037048504244</v>
      </c>
    </row>
    <row r="65" spans="1:5" ht="15">
      <c r="A65" s="37" t="s">
        <v>160</v>
      </c>
      <c r="B65" s="38" t="s">
        <v>161</v>
      </c>
      <c r="C65" s="77">
        <v>83586.72890428524</v>
      </c>
      <c r="D65" s="39">
        <v>330208.37</v>
      </c>
      <c r="E65" s="51">
        <f t="shared" si="0"/>
        <v>0.2531332834000702</v>
      </c>
    </row>
    <row r="66" spans="1:5" ht="15">
      <c r="A66" s="37" t="s">
        <v>170</v>
      </c>
      <c r="B66" s="38" t="s">
        <v>171</v>
      </c>
      <c r="C66" s="77">
        <v>31019.137916318137</v>
      </c>
      <c r="D66" s="39">
        <v>127241.21</v>
      </c>
      <c r="E66" s="51">
        <f t="shared" si="0"/>
        <v>0.24378216708500441</v>
      </c>
    </row>
    <row r="67" spans="1:5" ht="15">
      <c r="A67" s="37" t="s">
        <v>30</v>
      </c>
      <c r="B67" s="38" t="s">
        <v>31</v>
      </c>
      <c r="C67" s="77">
        <v>51760.97799126499</v>
      </c>
      <c r="D67" s="39">
        <v>74698.72</v>
      </c>
      <c r="E67" s="51">
        <f t="shared" si="0"/>
        <v>0.6929299188964013</v>
      </c>
    </row>
    <row r="68" spans="1:5" ht="15">
      <c r="A68" s="37" t="s">
        <v>94</v>
      </c>
      <c r="B68" s="38" t="s">
        <v>95</v>
      </c>
      <c r="C68" s="77">
        <v>57018.83772651936</v>
      </c>
      <c r="D68" s="39">
        <v>197417.76</v>
      </c>
      <c r="E68" s="51">
        <f aca="true" t="shared" si="1" ref="E68:E103">C68/D68</f>
        <v>0.2888232432913805</v>
      </c>
    </row>
    <row r="69" spans="1:5" ht="15">
      <c r="A69" s="37" t="s">
        <v>76</v>
      </c>
      <c r="B69" s="38" t="s">
        <v>77</v>
      </c>
      <c r="C69" s="77">
        <v>35646.89918404987</v>
      </c>
      <c r="D69" s="39">
        <v>139219</v>
      </c>
      <c r="E69" s="51">
        <f t="shared" si="1"/>
        <v>0.2560490966322835</v>
      </c>
    </row>
    <row r="70" spans="1:5" ht="15">
      <c r="A70" s="37" t="s">
        <v>58</v>
      </c>
      <c r="B70" s="38" t="s">
        <v>59</v>
      </c>
      <c r="C70" s="77">
        <v>80472.19763234771</v>
      </c>
      <c r="D70" s="39">
        <v>138648.86</v>
      </c>
      <c r="E70" s="51">
        <f t="shared" si="1"/>
        <v>0.5804028798530887</v>
      </c>
    </row>
    <row r="71" spans="1:5" ht="15">
      <c r="A71" s="37" t="s">
        <v>172</v>
      </c>
      <c r="B71" s="38" t="s">
        <v>173</v>
      </c>
      <c r="C71" s="77">
        <v>45990.631943011416</v>
      </c>
      <c r="D71" s="39">
        <v>233892.44</v>
      </c>
      <c r="E71" s="51">
        <f t="shared" si="1"/>
        <v>0.19663154543606204</v>
      </c>
    </row>
    <row r="72" spans="1:5" ht="15">
      <c r="A72" s="37" t="s">
        <v>154</v>
      </c>
      <c r="B72" s="38" t="s">
        <v>155</v>
      </c>
      <c r="C72" s="77">
        <v>139121.06021681405</v>
      </c>
      <c r="D72" s="39">
        <v>517452.8</v>
      </c>
      <c r="E72" s="51">
        <f t="shared" si="1"/>
        <v>0.26885748848361446</v>
      </c>
    </row>
    <row r="73" spans="1:5" ht="15">
      <c r="A73" s="37" t="s">
        <v>110</v>
      </c>
      <c r="B73" s="38" t="s">
        <v>111</v>
      </c>
      <c r="C73" s="77">
        <v>138612.63287654147</v>
      </c>
      <c r="D73" s="39">
        <v>369116.76</v>
      </c>
      <c r="E73" s="51">
        <f t="shared" si="1"/>
        <v>0.3755251668240192</v>
      </c>
    </row>
    <row r="74" spans="1:5" ht="15">
      <c r="A74" s="37" t="s">
        <v>166</v>
      </c>
      <c r="B74" s="38" t="s">
        <v>167</v>
      </c>
      <c r="C74" s="77">
        <v>12538.00509566537</v>
      </c>
      <c r="D74" s="39">
        <v>116384.02</v>
      </c>
      <c r="E74" s="51">
        <f t="shared" si="1"/>
        <v>0.10772961009308125</v>
      </c>
    </row>
    <row r="75" spans="1:5" ht="15">
      <c r="A75" s="37" t="s">
        <v>186</v>
      </c>
      <c r="B75" s="38" t="s">
        <v>187</v>
      </c>
      <c r="C75" s="77">
        <v>9665.209515071385</v>
      </c>
      <c r="D75" s="39">
        <v>125298.8</v>
      </c>
      <c r="E75" s="51">
        <f t="shared" si="1"/>
        <v>0.07713728714936922</v>
      </c>
    </row>
    <row r="76" spans="1:5" ht="15">
      <c r="A76" s="37" t="s">
        <v>212</v>
      </c>
      <c r="B76" s="38" t="s">
        <v>213</v>
      </c>
      <c r="C76" s="77">
        <v>8336.035602166905</v>
      </c>
      <c r="D76" s="39">
        <v>0</v>
      </c>
      <c r="E76" s="51" t="s">
        <v>316</v>
      </c>
    </row>
    <row r="77" spans="1:5" ht="15">
      <c r="A77" s="37" t="s">
        <v>82</v>
      </c>
      <c r="B77" s="38" t="s">
        <v>83</v>
      </c>
      <c r="C77" s="77">
        <v>140428.14601655622</v>
      </c>
      <c r="D77" s="39">
        <v>397415.71</v>
      </c>
      <c r="E77" s="51">
        <f t="shared" si="1"/>
        <v>0.3533532834335014</v>
      </c>
    </row>
    <row r="78" spans="1:5" ht="15">
      <c r="A78" s="37" t="s">
        <v>72</v>
      </c>
      <c r="B78" s="38" t="s">
        <v>73</v>
      </c>
      <c r="C78" s="77">
        <v>156838.4726883352</v>
      </c>
      <c r="D78" s="39">
        <v>335860.2</v>
      </c>
      <c r="E78" s="51">
        <f t="shared" si="1"/>
        <v>0.46697546386364086</v>
      </c>
    </row>
    <row r="79" spans="1:5" ht="15">
      <c r="A79" s="37" t="s">
        <v>54</v>
      </c>
      <c r="B79" s="38" t="s">
        <v>55</v>
      </c>
      <c r="C79" s="77">
        <v>40501.126923717464</v>
      </c>
      <c r="D79" s="39">
        <v>89134.33</v>
      </c>
      <c r="E79" s="51">
        <f t="shared" si="1"/>
        <v>0.454383029790177</v>
      </c>
    </row>
    <row r="80" spans="1:5" ht="15">
      <c r="A80" s="37" t="s">
        <v>124</v>
      </c>
      <c r="B80" s="38" t="s">
        <v>125</v>
      </c>
      <c r="C80" s="77">
        <v>123694.7629522878</v>
      </c>
      <c r="D80" s="39">
        <v>450284.59</v>
      </c>
      <c r="E80" s="51">
        <f t="shared" si="1"/>
        <v>0.27470352239299994</v>
      </c>
    </row>
    <row r="81" spans="1:5" ht="15">
      <c r="A81" s="37" t="s">
        <v>42</v>
      </c>
      <c r="B81" s="38" t="s">
        <v>43</v>
      </c>
      <c r="C81" s="77">
        <v>152239.07251485193</v>
      </c>
      <c r="D81" s="39">
        <v>465286.96</v>
      </c>
      <c r="E81" s="51">
        <f t="shared" si="1"/>
        <v>0.3271939375108469</v>
      </c>
    </row>
    <row r="82" spans="1:5" ht="15">
      <c r="A82" s="37" t="s">
        <v>122</v>
      </c>
      <c r="B82" s="38" t="s">
        <v>123</v>
      </c>
      <c r="C82" s="77">
        <v>96423.15705060249</v>
      </c>
      <c r="D82" s="39">
        <v>298095.21</v>
      </c>
      <c r="E82" s="51">
        <f t="shared" si="1"/>
        <v>0.32346429535248983</v>
      </c>
    </row>
    <row r="83" spans="1:5" ht="15">
      <c r="A83" s="37" t="s">
        <v>44</v>
      </c>
      <c r="B83" s="38" t="s">
        <v>45</v>
      </c>
      <c r="C83" s="77">
        <v>122132.99473492602</v>
      </c>
      <c r="D83" s="39">
        <v>210400.78</v>
      </c>
      <c r="E83" s="51">
        <f t="shared" si="1"/>
        <v>0.5804778610370457</v>
      </c>
    </row>
    <row r="84" spans="1:5" ht="15">
      <c r="A84" s="37" t="s">
        <v>20</v>
      </c>
      <c r="B84" s="38" t="s">
        <v>21</v>
      </c>
      <c r="C84" s="77">
        <v>56634.555486955</v>
      </c>
      <c r="D84" s="39">
        <v>66583.97</v>
      </c>
      <c r="E84" s="51">
        <f t="shared" si="1"/>
        <v>0.8505734261107442</v>
      </c>
    </row>
    <row r="85" spans="1:5" ht="15">
      <c r="A85" s="37" t="s">
        <v>16</v>
      </c>
      <c r="B85" s="38" t="s">
        <v>17</v>
      </c>
      <c r="C85" s="77">
        <v>107156.74734499445</v>
      </c>
      <c r="D85" s="39">
        <v>111218.07</v>
      </c>
      <c r="E85" s="51">
        <f t="shared" si="1"/>
        <v>0.9634832482257105</v>
      </c>
    </row>
    <row r="86" spans="1:5" ht="15">
      <c r="A86" s="37" t="s">
        <v>132</v>
      </c>
      <c r="B86" s="38" t="s">
        <v>133</v>
      </c>
      <c r="C86" s="77">
        <v>117471.71565934515</v>
      </c>
      <c r="D86" s="39">
        <v>470249.72</v>
      </c>
      <c r="E86" s="51">
        <f t="shared" si="1"/>
        <v>0.2498070932596093</v>
      </c>
    </row>
    <row r="87" spans="1:5" ht="15">
      <c r="A87" s="37" t="s">
        <v>104</v>
      </c>
      <c r="B87" s="38" t="s">
        <v>105</v>
      </c>
      <c r="C87" s="77">
        <v>176457.89451014608</v>
      </c>
      <c r="D87" s="39">
        <v>474240.29</v>
      </c>
      <c r="E87" s="51">
        <f t="shared" si="1"/>
        <v>0.37208541372591114</v>
      </c>
    </row>
    <row r="88" spans="1:5" ht="15">
      <c r="A88" s="37" t="s">
        <v>190</v>
      </c>
      <c r="B88" s="38" t="s">
        <v>191</v>
      </c>
      <c r="C88" s="77">
        <v>34491.10454838671</v>
      </c>
      <c r="D88" s="39">
        <v>291347.58</v>
      </c>
      <c r="E88" s="51">
        <f t="shared" si="1"/>
        <v>0.11838472984188408</v>
      </c>
    </row>
    <row r="89" spans="1:5" ht="15">
      <c r="A89" s="37" t="s">
        <v>182</v>
      </c>
      <c r="B89" s="38" t="s">
        <v>183</v>
      </c>
      <c r="C89" s="77">
        <v>21443.521234811717</v>
      </c>
      <c r="D89" s="39">
        <v>221610.78</v>
      </c>
      <c r="E89" s="51">
        <f t="shared" si="1"/>
        <v>0.09676208546719486</v>
      </c>
    </row>
    <row r="90" spans="1:5" ht="15">
      <c r="A90" s="37" t="s">
        <v>96</v>
      </c>
      <c r="B90" s="38" t="s">
        <v>97</v>
      </c>
      <c r="C90" s="77">
        <v>142227.5258079922</v>
      </c>
      <c r="D90" s="39">
        <v>417275.55</v>
      </c>
      <c r="E90" s="51">
        <f t="shared" si="1"/>
        <v>0.340847973977848</v>
      </c>
    </row>
    <row r="91" spans="1:5" ht="15">
      <c r="A91" s="37" t="s">
        <v>174</v>
      </c>
      <c r="B91" s="38" t="s">
        <v>175</v>
      </c>
      <c r="C91" s="77">
        <v>3199.6167835668953</v>
      </c>
      <c r="D91" s="39">
        <v>20214.76</v>
      </c>
      <c r="E91" s="51">
        <f t="shared" si="1"/>
        <v>0.15828121548645127</v>
      </c>
    </row>
    <row r="92" spans="1:5" ht="15">
      <c r="A92" s="37" t="s">
        <v>62</v>
      </c>
      <c r="B92" s="38" t="s">
        <v>63</v>
      </c>
      <c r="C92" s="77">
        <v>36722.22502156001</v>
      </c>
      <c r="D92" s="39">
        <v>84144.28</v>
      </c>
      <c r="E92" s="51">
        <f t="shared" si="1"/>
        <v>0.4364197426320602</v>
      </c>
    </row>
    <row r="93" spans="1:5" ht="15">
      <c r="A93" s="37" t="s">
        <v>14</v>
      </c>
      <c r="B93" s="38" t="s">
        <v>15</v>
      </c>
      <c r="C93" s="77">
        <v>3159.641494186195</v>
      </c>
      <c r="D93" s="39">
        <v>12.93</v>
      </c>
      <c r="E93" s="51" t="s">
        <v>329</v>
      </c>
    </row>
    <row r="94" spans="1:5" ht="15">
      <c r="A94" s="37" t="s">
        <v>28</v>
      </c>
      <c r="B94" s="38" t="s">
        <v>29</v>
      </c>
      <c r="C94" s="77">
        <v>5358.641325167684</v>
      </c>
      <c r="D94" s="39">
        <v>886.82</v>
      </c>
      <c r="E94" s="51" t="s">
        <v>329</v>
      </c>
    </row>
    <row r="95" spans="1:5" ht="15">
      <c r="A95" s="37" t="s">
        <v>24</v>
      </c>
      <c r="B95" s="38" t="s">
        <v>25</v>
      </c>
      <c r="C95" s="77">
        <v>1260.5362530506702</v>
      </c>
      <c r="D95" s="39">
        <v>997.54</v>
      </c>
      <c r="E95" s="51" t="s">
        <v>329</v>
      </c>
    </row>
    <row r="96" spans="1:5" ht="15">
      <c r="A96" s="37" t="s">
        <v>40</v>
      </c>
      <c r="B96" s="38" t="s">
        <v>41</v>
      </c>
      <c r="C96" s="77">
        <v>25721.115731844548</v>
      </c>
      <c r="D96" s="39">
        <v>57799.6</v>
      </c>
      <c r="E96" s="51">
        <f t="shared" si="1"/>
        <v>0.4450050819009915</v>
      </c>
    </row>
    <row r="97" spans="1:5" ht="15">
      <c r="A97" s="81" t="s">
        <v>206</v>
      </c>
      <c r="B97" s="82" t="s">
        <v>207</v>
      </c>
      <c r="C97" s="78">
        <v>1113.7726523674703</v>
      </c>
      <c r="D97" s="83">
        <v>31401.07</v>
      </c>
      <c r="E97" s="51" t="s">
        <v>329</v>
      </c>
    </row>
    <row r="98" spans="1:5" ht="15">
      <c r="A98" s="81" t="s">
        <v>210</v>
      </c>
      <c r="B98" s="82" t="s">
        <v>211</v>
      </c>
      <c r="C98" s="78">
        <v>2345.2514087344953</v>
      </c>
      <c r="D98" s="83">
        <v>24982.09</v>
      </c>
      <c r="E98" s="51" t="s">
        <v>329</v>
      </c>
    </row>
    <row r="99" spans="1:5" ht="15">
      <c r="A99" s="81" t="s">
        <v>204</v>
      </c>
      <c r="B99" s="82" t="s">
        <v>205</v>
      </c>
      <c r="C99" s="78">
        <v>167.18490325579913</v>
      </c>
      <c r="D99" s="83">
        <v>25345.11</v>
      </c>
      <c r="E99" s="51" t="s">
        <v>329</v>
      </c>
    </row>
    <row r="100" spans="1:5" ht="15">
      <c r="A100" s="81" t="s">
        <v>146</v>
      </c>
      <c r="B100" s="82" t="s">
        <v>147</v>
      </c>
      <c r="C100" s="78">
        <v>3.5858987268869544</v>
      </c>
      <c r="D100" s="83">
        <v>42813.89</v>
      </c>
      <c r="E100" s="51" t="s">
        <v>329</v>
      </c>
    </row>
    <row r="101" spans="1:5" ht="15">
      <c r="A101" s="85" t="s">
        <v>214</v>
      </c>
      <c r="B101" s="82" t="s">
        <v>273</v>
      </c>
      <c r="C101" s="78" t="s">
        <v>330</v>
      </c>
      <c r="D101" s="83" t="s">
        <v>276</v>
      </c>
      <c r="E101" s="84" t="s">
        <v>276</v>
      </c>
    </row>
    <row r="102" spans="1:5" ht="15">
      <c r="A102" s="37" t="s">
        <v>164</v>
      </c>
      <c r="B102" s="38" t="s">
        <v>165</v>
      </c>
      <c r="C102" s="77">
        <v>1531.66025038051</v>
      </c>
      <c r="D102" s="39">
        <v>62769.26</v>
      </c>
      <c r="E102" s="51">
        <f t="shared" si="1"/>
        <v>0.024401438703921474</v>
      </c>
    </row>
    <row r="103" spans="1:5" ht="15">
      <c r="A103" s="37" t="s">
        <v>126</v>
      </c>
      <c r="B103" s="38" t="s">
        <v>127</v>
      </c>
      <c r="C103" s="77">
        <v>20397.363789110645</v>
      </c>
      <c r="D103" s="39">
        <v>105126.24</v>
      </c>
      <c r="E103" s="51">
        <f t="shared" si="1"/>
        <v>0.19402733122682447</v>
      </c>
    </row>
    <row r="104" spans="1:5" ht="15">
      <c r="A104" s="37"/>
      <c r="B104" s="50" t="s">
        <v>274</v>
      </c>
      <c r="C104" s="79">
        <f>SUM(C3:C103)</f>
        <v>8606009.270078506</v>
      </c>
      <c r="D104" s="48">
        <f>SUM(D3:D103)</f>
        <v>27087793.720000006</v>
      </c>
      <c r="E104" s="49">
        <f>C104/D104</f>
        <v>0.3177080185649946</v>
      </c>
    </row>
    <row r="105" spans="1:7" ht="15">
      <c r="A105" s="66"/>
      <c r="B105" s="65"/>
      <c r="C105" s="52"/>
      <c r="D105" s="52"/>
      <c r="E105" s="65"/>
      <c r="F105" s="52"/>
      <c r="G105" s="52"/>
    </row>
    <row r="106" spans="1:7" ht="15">
      <c r="A106" s="53"/>
      <c r="B106" s="52"/>
      <c r="D106" s="52"/>
      <c r="E106" s="52"/>
      <c r="F106" s="52"/>
      <c r="G106" s="52"/>
    </row>
    <row r="107" ht="15">
      <c r="A107" s="43"/>
    </row>
    <row r="108" spans="1:5" ht="36" customHeight="1">
      <c r="A108" s="123"/>
      <c r="B108" s="123"/>
      <c r="C108" s="123"/>
      <c r="D108" s="123"/>
      <c r="E108" s="123"/>
    </row>
    <row r="109" spans="1:5" ht="34.5" customHeight="1">
      <c r="A109" s="123"/>
      <c r="B109" s="123"/>
      <c r="C109" s="123"/>
      <c r="D109" s="123"/>
      <c r="E109" s="123"/>
    </row>
    <row r="110" spans="1:5" ht="51" customHeight="1">
      <c r="A110" s="123"/>
      <c r="B110" s="123"/>
      <c r="C110" s="123"/>
      <c r="D110" s="123"/>
      <c r="E110" s="123"/>
    </row>
    <row r="111" ht="15">
      <c r="A111" s="80"/>
    </row>
  </sheetData>
  <sheetProtection/>
  <mergeCells count="3">
    <mergeCell ref="A110:E110"/>
    <mergeCell ref="A108:E108"/>
    <mergeCell ref="A109:E109"/>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54" sqref="A54"/>
    </sheetView>
  </sheetViews>
  <sheetFormatPr defaultColWidth="11.421875" defaultRowHeight="15"/>
  <sheetData/>
  <sheetProtection/>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N48"/>
  <sheetViews>
    <sheetView showGridLines="0" zoomScalePageLayoutView="0" workbookViewId="0" topLeftCell="A1">
      <selection activeCell="A78" sqref="A78"/>
    </sheetView>
  </sheetViews>
  <sheetFormatPr defaultColWidth="11.421875" defaultRowHeight="15"/>
  <sheetData>
    <row r="1" spans="1:2" ht="15">
      <c r="A1" s="96"/>
      <c r="B1" s="97"/>
    </row>
    <row r="47" spans="1:14" ht="15">
      <c r="A47" s="43" t="s">
        <v>289</v>
      </c>
      <c r="B47" s="60"/>
      <c r="C47" s="60"/>
      <c r="D47" s="60"/>
      <c r="E47" s="60"/>
      <c r="F47" s="60"/>
      <c r="G47" s="60"/>
      <c r="H47" s="60"/>
      <c r="I47" s="60"/>
      <c r="J47" s="60"/>
      <c r="K47" s="60"/>
      <c r="L47" s="60"/>
      <c r="M47" s="60"/>
      <c r="N47" s="60"/>
    </row>
    <row r="48" spans="1:14" ht="15">
      <c r="A48" s="60" t="s">
        <v>334</v>
      </c>
      <c r="B48" s="60"/>
      <c r="C48" s="60"/>
      <c r="D48" s="60"/>
      <c r="E48" s="60"/>
      <c r="F48" s="60"/>
      <c r="G48" s="60"/>
      <c r="H48" s="60"/>
      <c r="I48" s="60"/>
      <c r="J48" s="60"/>
      <c r="K48" s="60"/>
      <c r="L48" s="60"/>
      <c r="M48" s="60"/>
      <c r="N48" s="60"/>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Substances actives dont le glyphosate, vente et achat</dc:title>
  <dc:subject>Plan de réduction des produits phytopharmaceutiques et sortie du glyphosate</dc:subject>
  <dc:creator>SDES</dc:creator>
  <cp:keywords>préoccupation environnementale, polluant, pesticide, agriculture, santé</cp:keywords>
  <dc:description/>
  <cp:lastModifiedBy>RUFFIN Vladimir</cp:lastModifiedBy>
  <cp:lastPrinted>2019-03-12T15:51:27Z</cp:lastPrinted>
  <dcterms:created xsi:type="dcterms:W3CDTF">2017-02-10T14:23:11Z</dcterms:created>
  <dcterms:modified xsi:type="dcterms:W3CDTF">2020-05-14T07:34:47Z</dcterms:modified>
  <cp:category/>
  <cp:version/>
  <cp:contentType/>
  <cp:contentStatus/>
</cp:coreProperties>
</file>