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te_cgdd_sdsed_bev\traitement_en_cours_a_boucler\bilan_env_2021\"/>
    </mc:Choice>
  </mc:AlternateContent>
  <bookViews>
    <workbookView xWindow="0" yWindow="0" windowWidth="19200" windowHeight="6300"/>
  </bookViews>
  <sheets>
    <sheet name="Graphique 1" sheetId="3" r:id="rId1"/>
    <sheet name="Graphique 2" sheetId="6" r:id="rId2"/>
    <sheet name="Graphique 3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p">#N/A</definedName>
    <definedName name="_1">#N/A</definedName>
    <definedName name="_2">#N/A</definedName>
    <definedName name="_Order1" hidden="1">255</definedName>
    <definedName name="_Order2" hidden="1">255</definedName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C_1995_0201" localSheetId="0">#REF!</definedName>
    <definedName name="AC_1995_0201" localSheetId="2">#REF!</definedName>
    <definedName name="AC_1995_0201">#REF!</definedName>
    <definedName name="Accounts" localSheetId="0">#REF!</definedName>
    <definedName name="Accounts" localSheetId="2">#REF!</definedName>
    <definedName name="Accounts">#REF!</definedName>
    <definedName name="accounts_2" localSheetId="0">#REF!</definedName>
    <definedName name="accounts_2" localSheetId="2">#REF!</definedName>
    <definedName name="accounts_2">#REF!</definedName>
    <definedName name="Analyse_croisée" localSheetId="0">[1]Analyse_croisée!#REF!</definedName>
    <definedName name="Analyse_croisée" localSheetId="2">[1]Analyse_croisée!#REF!</definedName>
    <definedName name="Analyse_croisée">[1]Analyse_croisée!#REF!</definedName>
    <definedName name="_xlnm.Database" localSheetId="0">#REF!</definedName>
    <definedName name="_xlnm.Database" localSheetId="2">#REF!</definedName>
    <definedName name="_xlnm.Database">#REF!</definedName>
    <definedName name="base_de_données_2" localSheetId="0">#REF!</definedName>
    <definedName name="base_de_données_2" localSheetId="2">#REF!</definedName>
    <definedName name="base_de_données_2">#REF!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O2_biomasse_energie">[2]GLOBAL_CO2_hors_biomasse_energi!$A$3:$M$72</definedName>
    <definedName name="CO2_dev_14">#REF!</definedName>
    <definedName name="CO2_dev_95">#REF!</definedName>
    <definedName name="CO2_menages_FR12">#REF!</definedName>
    <definedName name="Comp_Act1" localSheetId="0">#REF!</definedName>
    <definedName name="Comp_Act1" localSheetId="2">#REF!</definedName>
    <definedName name="Comp_Act1">#REF!</definedName>
    <definedName name="Comp_Emi1" localSheetId="0">#REF!</definedName>
    <definedName name="Comp_Emi1" localSheetId="2">#REF!</definedName>
    <definedName name="Comp_Emi1">#REF!</definedName>
    <definedName name="Comparaison_activites" localSheetId="0">#REF!</definedName>
    <definedName name="Comparaison_activites" localSheetId="2">#REF!</definedName>
    <definedName name="Comparaison_activites">#REF!</definedName>
    <definedName name="Comparaison_emissions" localSheetId="0">#REF!</definedName>
    <definedName name="Comparaison_emissions" localSheetId="2">#REF!</definedName>
    <definedName name="Comparaison_emissions">#REF!</definedName>
    <definedName name="COMPTE_D_EXPLOITATION_PAR_BRANCHE" localSheetId="0">#REF!</definedName>
    <definedName name="COMPTE_D_EXPLOITATION_PAR_BRANCHE" localSheetId="2">#REF!</definedName>
    <definedName name="COMPTE_D_EXPLOITATION_PAR_BRANCHE">#REF!</definedName>
    <definedName name="correspondance_SNAP_NAMEA">[3]Analyse_croisée!$A$1:$B$1715</definedName>
    <definedName name="CRF_CountryName">[4]Sheet1!$C$4</definedName>
    <definedName name="CRF_InventoryYear">[4]Sheet1!$C$6</definedName>
    <definedName name="CRF_Submission">[4]Sheet1!$C$30</definedName>
    <definedName name="datab" localSheetId="0">#REF!</definedName>
    <definedName name="datab" localSheetId="2">#REF!</definedName>
    <definedName name="datab">#REF!</definedName>
    <definedName name="dataprint" localSheetId="0">[5]NACEec!$A$7:$C$7,[5]NACEec!$H$7:$Q$7,[5]NACEec!#REF!,[5]NACEec!#REF!,[5]NACEec!$A$12:$C$28,[5]NACEec!$H$12:$Q$27,[5]NACEec!$H$28:$Q$28,[5]NACEec!$A$31:$C$86,[5]NACEec!$H$31:$Q$86,[5]NACEec!$A$89:$C$89,[5]NACEec!$H$89:$Q$89</definedName>
    <definedName name="dataprint" localSheetId="2">[5]NACEec!$A$7:$C$7,[5]NACEec!$H$7:$Q$7,[5]NACEec!#REF!,[5]NACEec!#REF!,[5]NACEec!$A$12:$C$28,[5]NACEec!$H$12:$Q$27,[5]NACEec!$H$28:$Q$28,[5]NACEec!$A$31:$C$86,[5]NACEec!$H$31:$Q$86,[5]NACEec!$A$89:$C$89,[5]NACEec!$H$89:$Q$89</definedName>
    <definedName name="dataprint">[5]NACEec!$A$7:$C$7,[5]NACEec!$H$7:$Q$7,[5]NACEec!#REF!,[5]NACEec!#REF!,[5]NACEec!$A$12:$C$28,[5]NACEec!$H$12:$Q$27,[5]NACEec!$H$28:$Q$28,[5]NACEec!$A$31:$C$86,[5]NACEec!$H$31:$Q$86,[5]NACEec!$A$89:$C$89,[5]NACEec!$H$89:$Q$89</definedName>
    <definedName name="donnee" localSheetId="0">#REF!</definedName>
    <definedName name="donnee" localSheetId="2">#REF!</definedName>
    <definedName name="donnee">#REF!</definedName>
    <definedName name="Données">[6]population!#REF!</definedName>
    <definedName name="douanes_14">#REF!</definedName>
    <definedName name="douanes_95">#REF!</definedName>
    <definedName name="drop" localSheetId="0">#REF!</definedName>
    <definedName name="drop" localSheetId="2">#REF!</definedName>
    <definedName name="drop">#REF!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mCH4_dom_dtot_typ_FR00">#REF!</definedName>
    <definedName name="emCH4_dom_dtot_typ_FR05">#REF!</definedName>
    <definedName name="emCH4_dom_dtot_typ_FR10">#REF!</definedName>
    <definedName name="emCH4_dom_dtot_typ_FR12">#REF!</definedName>
    <definedName name="emCH4_dom_dtot_typ_FR95">#REF!</definedName>
    <definedName name="emCO2_dom_dtot_typ_FR00">#REF!</definedName>
    <definedName name="emCO2_dom_dtot_typ_FR05">#REF!</definedName>
    <definedName name="emCO2_dom_dtot_typ_FR10">#REF!</definedName>
    <definedName name="emCO2_dom_dtot_typ_FR12">#REF!</definedName>
    <definedName name="emCO2_dom_dtot_typ_FR95">#REF!</definedName>
    <definedName name="emGES_dom_dtot_typ_FR00">#REF!</definedName>
    <definedName name="emGES_dom_dtot_typ_FR05">#REF!</definedName>
    <definedName name="emGES_dom_dtot_typ_FR10">#REF!</definedName>
    <definedName name="emGES_dom_dtot_typ_FR12">#REF!</definedName>
    <definedName name="emGES_dom_dtot_typ_FR95">#REF!</definedName>
    <definedName name="emN2O_dom_dtot_typ_FR00">#REF!</definedName>
    <definedName name="emN2O_dom_dtot_typ_FR05">#REF!</definedName>
    <definedName name="emN2O_dom_dtot_typ_FR10">#REF!</definedName>
    <definedName name="emN2O_dom_dtot_typ_FR12">#REF!</definedName>
    <definedName name="emN2O_dom_dtot_typ_FR95">#REF!</definedName>
    <definedName name="essai" localSheetId="0">#REF!</definedName>
    <definedName name="essai" localSheetId="2">#REF!</definedName>
    <definedName name="essai">#REF!</definedName>
    <definedName name="Evolution_Activites" localSheetId="0">#REF!</definedName>
    <definedName name="Evolution_Activites" localSheetId="2">#REF!</definedName>
    <definedName name="Evolution_Activites">#REF!</definedName>
    <definedName name="Evolution_Emissions" localSheetId="0">#REF!</definedName>
    <definedName name="Evolution_Emissions" localSheetId="2">#REF!</definedName>
    <definedName name="Evolution_Emissions">#REF!</definedName>
    <definedName name="Exp" localSheetId="0">#REF!</definedName>
    <definedName name="Exp" localSheetId="2">#REF!</definedName>
    <definedName name="Exp">#REF!</definedName>
    <definedName name="Export_060502" localSheetId="0">#REF!</definedName>
    <definedName name="Export_060502" localSheetId="2">#REF!</definedName>
    <definedName name="Export_060502">#REF!</definedName>
    <definedName name="Export_060503" localSheetId="0">#REF!</definedName>
    <definedName name="Export_060503" localSheetId="2">#REF!</definedName>
    <definedName name="Export_060503">#REF!</definedName>
    <definedName name="Export_Analyse_croisée" localSheetId="0">#REF!</definedName>
    <definedName name="Export_Analyse_croisée" localSheetId="2">#REF!</definedName>
    <definedName name="Export_Analyse_croisée">#REF!</definedName>
    <definedName name="g" localSheetId="0">#REF!</definedName>
    <definedName name="g" localSheetId="2">#REF!</definedName>
    <definedName name="g">#REF!</definedName>
    <definedName name="GLOBAL_As">[1]Analyse_croisée!$A$1:$M$71</definedName>
    <definedName name="GLOBAL_Cd" localSheetId="0">#REF!</definedName>
    <definedName name="GLOBAL_Cd" localSheetId="2">#REF!</definedName>
    <definedName name="GLOBAL_Cd">#REF!</definedName>
    <definedName name="GLOBAL_CH4" localSheetId="0">#REF!</definedName>
    <definedName name="GLOBAL_CH4" localSheetId="2">#REF!</definedName>
    <definedName name="GLOBAL_CH4">#REF!</definedName>
    <definedName name="GLOBAL_CH4_UTCF" localSheetId="0">#REF!</definedName>
    <definedName name="GLOBAL_CH4_UTCF" localSheetId="2">#REF!</definedName>
    <definedName name="GLOBAL_CH4_UTCF">#REF!</definedName>
    <definedName name="GLOBAL_CO" localSheetId="0">#REF!</definedName>
    <definedName name="GLOBAL_CO" localSheetId="2">#REF!</definedName>
    <definedName name="GLOBAL_CO">#REF!</definedName>
    <definedName name="GLOBAL_CO_UTCF" localSheetId="0">#REF!</definedName>
    <definedName name="GLOBAL_CO_UTCF" localSheetId="2">#REF!</definedName>
    <definedName name="GLOBAL_CO_UTCF">#REF!</definedName>
    <definedName name="GLOBAL_CO2" localSheetId="0">#REF!</definedName>
    <definedName name="GLOBAL_CO2" localSheetId="2">#REF!</definedName>
    <definedName name="GLOBAL_CO2">#REF!</definedName>
    <definedName name="GLOBAL_CO2_bio" localSheetId="0">#REF!</definedName>
    <definedName name="GLOBAL_CO2_bio" localSheetId="2">#REF!</definedName>
    <definedName name="GLOBAL_CO2_bio">#REF!</definedName>
    <definedName name="GLOBAL_CO2_UTCF" localSheetId="0">#REF!</definedName>
    <definedName name="GLOBAL_CO2_UTCF" localSheetId="2">#REF!</definedName>
    <definedName name="GLOBAL_CO2_UTCF">#REF!</definedName>
    <definedName name="GLOBAL_COVNM" localSheetId="0">#REF!</definedName>
    <definedName name="GLOBAL_COVNM" localSheetId="2">#REF!</definedName>
    <definedName name="GLOBAL_COVNM">#REF!</definedName>
    <definedName name="GLOBAL_COVNM_UTCF" localSheetId="0">#REF!</definedName>
    <definedName name="GLOBAL_COVNM_UTCF" localSheetId="2">#REF!</definedName>
    <definedName name="GLOBAL_COVNM_UTCF">#REF!</definedName>
    <definedName name="GLOBAL_Cr" localSheetId="0">#REF!</definedName>
    <definedName name="GLOBAL_Cr" localSheetId="2">#REF!</definedName>
    <definedName name="GLOBAL_Cr">#REF!</definedName>
    <definedName name="GLOBAL_Cu" localSheetId="0">#REF!</definedName>
    <definedName name="GLOBAL_Cu" localSheetId="2">#REF!</definedName>
    <definedName name="GLOBAL_Cu">#REF!</definedName>
    <definedName name="GLOBAL_HFC" localSheetId="0">#REF!</definedName>
    <definedName name="GLOBAL_HFC" localSheetId="2">#REF!</definedName>
    <definedName name="GLOBAL_HFC">#REF!</definedName>
    <definedName name="GLOBAL_Hg" localSheetId="0">#REF!</definedName>
    <definedName name="GLOBAL_Hg" localSheetId="2">#REF!</definedName>
    <definedName name="GLOBAL_Hg">#REF!</definedName>
    <definedName name="GLOBAL_N2O" localSheetId="0">#REF!</definedName>
    <definedName name="GLOBAL_N2O" localSheetId="2">#REF!</definedName>
    <definedName name="GLOBAL_N2O">#REF!</definedName>
    <definedName name="GLOBAL_N2O_UTCF" localSheetId="0">#REF!</definedName>
    <definedName name="GLOBAL_N2O_UTCF" localSheetId="2">#REF!</definedName>
    <definedName name="GLOBAL_N2O_UTCF">#REF!</definedName>
    <definedName name="GLOBAL_NH3" localSheetId="0">#REF!</definedName>
    <definedName name="GLOBAL_NH3" localSheetId="2">#REF!</definedName>
    <definedName name="GLOBAL_NH3">#REF!</definedName>
    <definedName name="GLOBAL_NH3_UTCF" localSheetId="0">#REF!</definedName>
    <definedName name="GLOBAL_NH3_UTCF" localSheetId="2">#REF!</definedName>
    <definedName name="GLOBAL_NH3_UTCF">#REF!</definedName>
    <definedName name="GLOBAL_Ni" localSheetId="0">#REF!</definedName>
    <definedName name="GLOBAL_Ni" localSheetId="2">#REF!</definedName>
    <definedName name="GLOBAL_Ni">#REF!</definedName>
    <definedName name="GLOBAL_NOx" localSheetId="0">#REF!</definedName>
    <definedName name="GLOBAL_NOx" localSheetId="2">#REF!</definedName>
    <definedName name="GLOBAL_NOx">#REF!</definedName>
    <definedName name="GLOBAL_NOX_UTCF" localSheetId="0">#REF!</definedName>
    <definedName name="GLOBAL_NOX_UTCF" localSheetId="2">#REF!</definedName>
    <definedName name="GLOBAL_NOX_UTCF">#REF!</definedName>
    <definedName name="GLOBAL_Pb" localSheetId="0">#REF!</definedName>
    <definedName name="GLOBAL_Pb" localSheetId="2">#REF!</definedName>
    <definedName name="GLOBAL_Pb">#REF!</definedName>
    <definedName name="GLOBAL_PFC" localSheetId="0">#REF!</definedName>
    <definedName name="GLOBAL_PFC" localSheetId="2">#REF!</definedName>
    <definedName name="GLOBAL_PFC">#REF!</definedName>
    <definedName name="GLOBAL_PM1_0" localSheetId="0">#REF!</definedName>
    <definedName name="GLOBAL_PM1_0" localSheetId="2">#REF!</definedName>
    <definedName name="GLOBAL_PM1_0">#REF!</definedName>
    <definedName name="GLOBAL_PM10" localSheetId="0">#REF!</definedName>
    <definedName name="GLOBAL_PM10" localSheetId="2">#REF!</definedName>
    <definedName name="GLOBAL_PM10">#REF!</definedName>
    <definedName name="GLOBAL_PM10_UTCF" localSheetId="0">#REF!</definedName>
    <definedName name="GLOBAL_PM10_UTCF" localSheetId="2">#REF!</definedName>
    <definedName name="GLOBAL_PM10_UTCF">#REF!</definedName>
    <definedName name="GLOBAL_PM2_5" localSheetId="0">#REF!</definedName>
    <definedName name="GLOBAL_PM2_5" localSheetId="2">#REF!</definedName>
    <definedName name="GLOBAL_PM2_5">#REF!</definedName>
    <definedName name="GLOBAL_PM2_5_UTCF" localSheetId="0">#REF!</definedName>
    <definedName name="GLOBAL_PM2_5_UTCF" localSheetId="2">#REF!</definedName>
    <definedName name="GLOBAL_PM2_5_UTCF">#REF!</definedName>
    <definedName name="GLOBAL_Se" localSheetId="0">#REF!</definedName>
    <definedName name="GLOBAL_Se" localSheetId="2">#REF!</definedName>
    <definedName name="GLOBAL_Se">#REF!</definedName>
    <definedName name="GLOBAL_SF6" localSheetId="0">#REF!</definedName>
    <definedName name="GLOBAL_SF6" localSheetId="2">#REF!</definedName>
    <definedName name="GLOBAL_SF6">#REF!</definedName>
    <definedName name="GLOBAL_SO2" localSheetId="0">#REF!</definedName>
    <definedName name="GLOBAL_SO2" localSheetId="2">#REF!</definedName>
    <definedName name="GLOBAL_SO2">#REF!</definedName>
    <definedName name="GLOBAL_SO2_UTCF" localSheetId="0">#REF!</definedName>
    <definedName name="GLOBAL_SO2_UTCF" localSheetId="2">#REF!</definedName>
    <definedName name="GLOBAL_SO2_UTCF">#REF!</definedName>
    <definedName name="GLOBAL_TSP" localSheetId="0">#REF!</definedName>
    <definedName name="GLOBAL_TSP" localSheetId="2">#REF!</definedName>
    <definedName name="GLOBAL_TSP">#REF!</definedName>
    <definedName name="GLOBAL_TSP_UTCF" localSheetId="0">#REF!</definedName>
    <definedName name="GLOBAL_TSP_UTCF" localSheetId="2">#REF!</definedName>
    <definedName name="GLOBAL_TSP_UTCF">#REF!</definedName>
    <definedName name="GLOBAL_Zn" localSheetId="0">#REF!</definedName>
    <definedName name="GLOBAL_Zn" localSheetId="2">#REF!</definedName>
    <definedName name="GLOBAL_Zn">#REF!</definedName>
    <definedName name="Informations_disparues" localSheetId="0">#REF!</definedName>
    <definedName name="Informations_disparues" localSheetId="2">#REF!</definedName>
    <definedName name="Informations_disparues">#REF!</definedName>
    <definedName name="Informations_nouvelles" localSheetId="0">#REF!</definedName>
    <definedName name="Informations_nouvelles" localSheetId="2">#REF!</definedName>
    <definedName name="Informations_nouvelles">#REF!</definedName>
    <definedName name="note" localSheetId="0">#REF!</definedName>
    <definedName name="note" localSheetId="2">#REF!</definedName>
    <definedName name="note">#REF!</definedName>
    <definedName name="Périmètre">[7]générique!#REF!</definedName>
    <definedName name="RATIOS_NAMEA" localSheetId="0">#REF!</definedName>
    <definedName name="RATIOS_NAMEA" localSheetId="2">#REF!</definedName>
    <definedName name="RATIOS_NAMEA">#REF!</definedName>
    <definedName name="REFERENCES" localSheetId="0">#REF!</definedName>
    <definedName name="REFERENCES" localSheetId="2">#REF!</definedName>
    <definedName name="REFERENCES">#REF!</definedName>
    <definedName name="Résultats_activite" localSheetId="0">#REF!</definedName>
    <definedName name="Résultats_activite" localSheetId="2">#REF!</definedName>
    <definedName name="Résultats_activite">#REF!</definedName>
    <definedName name="Résultats_emissions" localSheetId="0">#REF!</definedName>
    <definedName name="Résultats_emissions" localSheetId="2">#REF!</definedName>
    <definedName name="Résultats_emissions">#REF!</definedName>
    <definedName name="skrange">'[8]0800Trimmed'!$F$35:$AU$154</definedName>
    <definedName name="SNAP_010101" localSheetId="0">#REF!</definedName>
    <definedName name="SNAP_010101" localSheetId="2">#REF!</definedName>
    <definedName name="SNAP_010101">#REF!</definedName>
    <definedName name="SNAP_010102" localSheetId="0">#REF!</definedName>
    <definedName name="SNAP_010102" localSheetId="2">#REF!</definedName>
    <definedName name="SNAP_010102">#REF!</definedName>
    <definedName name="SNAP_010103" localSheetId="0">#REF!</definedName>
    <definedName name="SNAP_010103" localSheetId="2">#REF!</definedName>
    <definedName name="SNAP_010103">#REF!</definedName>
    <definedName name="SNAP_010104" localSheetId="0">#REF!</definedName>
    <definedName name="SNAP_010104" localSheetId="2">#REF!</definedName>
    <definedName name="SNAP_010104">#REF!</definedName>
    <definedName name="SNAP_010105" localSheetId="0">#REF!</definedName>
    <definedName name="SNAP_010105" localSheetId="2">#REF!</definedName>
    <definedName name="SNAP_010105">#REF!</definedName>
    <definedName name="SNAP_010106" localSheetId="0">#REF!</definedName>
    <definedName name="SNAP_010106" localSheetId="2">#REF!</definedName>
    <definedName name="SNAP_010106">#REF!</definedName>
    <definedName name="SNAP_010201" localSheetId="0">#REF!</definedName>
    <definedName name="SNAP_010201" localSheetId="2">#REF!</definedName>
    <definedName name="SNAP_010201">#REF!</definedName>
    <definedName name="SNAP_010202" localSheetId="0">#REF!</definedName>
    <definedName name="SNAP_010202" localSheetId="2">#REF!</definedName>
    <definedName name="SNAP_010202">#REF!</definedName>
    <definedName name="SNAP_010203" localSheetId="0">#REF!</definedName>
    <definedName name="SNAP_010203" localSheetId="2">#REF!</definedName>
    <definedName name="SNAP_010203">#REF!</definedName>
    <definedName name="SNAP_010301" localSheetId="0">#REF!</definedName>
    <definedName name="SNAP_010301" localSheetId="2">#REF!</definedName>
    <definedName name="SNAP_010301">#REF!</definedName>
    <definedName name="SNAP_010302" localSheetId="0">#REF!</definedName>
    <definedName name="SNAP_010302" localSheetId="2">#REF!</definedName>
    <definedName name="SNAP_010302">#REF!</definedName>
    <definedName name="SNAP_010304" localSheetId="0">#REF!</definedName>
    <definedName name="SNAP_010304" localSheetId="2">#REF!</definedName>
    <definedName name="SNAP_010304">#REF!</definedName>
    <definedName name="SNAP_010305" localSheetId="0">#REF!</definedName>
    <definedName name="SNAP_010305" localSheetId="2">#REF!</definedName>
    <definedName name="SNAP_010305">#REF!</definedName>
    <definedName name="SNAP_010306" localSheetId="0">#REF!</definedName>
    <definedName name="SNAP_010306" localSheetId="2">#REF!</definedName>
    <definedName name="SNAP_010306">#REF!</definedName>
    <definedName name="SNAP_010403" localSheetId="0">#REF!</definedName>
    <definedName name="SNAP_010403" localSheetId="2">#REF!</definedName>
    <definedName name="SNAP_010403">#REF!</definedName>
    <definedName name="SNAP_010406" localSheetId="0">#REF!</definedName>
    <definedName name="SNAP_010406" localSheetId="2">#REF!</definedName>
    <definedName name="SNAP_010406">#REF!</definedName>
    <definedName name="SNAP_010407" localSheetId="0">#REF!</definedName>
    <definedName name="SNAP_010407" localSheetId="2">#REF!</definedName>
    <definedName name="SNAP_010407">#REF!</definedName>
    <definedName name="SNAP_010501" localSheetId="0">#REF!</definedName>
    <definedName name="SNAP_010501" localSheetId="2">#REF!</definedName>
    <definedName name="SNAP_010501">#REF!</definedName>
    <definedName name="SNAP_010505" localSheetId="0">#REF!</definedName>
    <definedName name="SNAP_010505" localSheetId="2">#REF!</definedName>
    <definedName name="SNAP_010505">#REF!</definedName>
    <definedName name="SNAP_010506" localSheetId="0">#REF!</definedName>
    <definedName name="SNAP_010506" localSheetId="2">#REF!</definedName>
    <definedName name="SNAP_010506">#REF!</definedName>
    <definedName name="SNAP_020101" localSheetId="0">#REF!</definedName>
    <definedName name="SNAP_020101" localSheetId="2">#REF!</definedName>
    <definedName name="SNAP_020101">#REF!</definedName>
    <definedName name="SNAP_020102" localSheetId="0">#REF!</definedName>
    <definedName name="SNAP_020102" localSheetId="2">#REF!</definedName>
    <definedName name="SNAP_020102">#REF!</definedName>
    <definedName name="SNAP_020103" localSheetId="0">#REF!</definedName>
    <definedName name="SNAP_020103" localSheetId="2">#REF!</definedName>
    <definedName name="SNAP_020103">#REF!</definedName>
    <definedName name="SNAP_020202" localSheetId="0">#REF!</definedName>
    <definedName name="SNAP_020202" localSheetId="2">#REF!</definedName>
    <definedName name="SNAP_020202">#REF!</definedName>
    <definedName name="SNAP_020302" localSheetId="0">#REF!</definedName>
    <definedName name="SNAP_020302" localSheetId="2">#REF!</definedName>
    <definedName name="SNAP_020302">#REF!</definedName>
    <definedName name="SNAP_030101" localSheetId="0">#REF!</definedName>
    <definedName name="SNAP_030101" localSheetId="2">#REF!</definedName>
    <definedName name="SNAP_030101">#REF!</definedName>
    <definedName name="SNAP_030102" localSheetId="0">#REF!</definedName>
    <definedName name="SNAP_030102" localSheetId="2">#REF!</definedName>
    <definedName name="SNAP_030102">#REF!</definedName>
    <definedName name="SNAP_030103" localSheetId="0">#REF!</definedName>
    <definedName name="SNAP_030103" localSheetId="2">#REF!</definedName>
    <definedName name="SNAP_030103">#REF!</definedName>
    <definedName name="SNAP_030203" localSheetId="0">#REF!</definedName>
    <definedName name="SNAP_030203" localSheetId="2">#REF!</definedName>
    <definedName name="SNAP_030203">#REF!</definedName>
    <definedName name="SNAP_030204" localSheetId="0">#REF!</definedName>
    <definedName name="SNAP_030204" localSheetId="2">#REF!</definedName>
    <definedName name="SNAP_030204">#REF!</definedName>
    <definedName name="SNAP_030205" localSheetId="0">#REF!</definedName>
    <definedName name="SNAP_030205" localSheetId="2">#REF!</definedName>
    <definedName name="SNAP_030205">#REF!</definedName>
    <definedName name="SNAP_030301" localSheetId="0">#REF!</definedName>
    <definedName name="SNAP_030301" localSheetId="2">#REF!</definedName>
    <definedName name="SNAP_030301">#REF!</definedName>
    <definedName name="SNAP_030302" localSheetId="0">#REF!</definedName>
    <definedName name="SNAP_030302" localSheetId="2">#REF!</definedName>
    <definedName name="SNAP_030302">#REF!</definedName>
    <definedName name="SNAP_030303" localSheetId="0">#REF!</definedName>
    <definedName name="SNAP_030303" localSheetId="2">#REF!</definedName>
    <definedName name="SNAP_030303">#REF!</definedName>
    <definedName name="SNAP_030304" localSheetId="0">#REF!</definedName>
    <definedName name="SNAP_030304" localSheetId="2">#REF!</definedName>
    <definedName name="SNAP_030304">#REF!</definedName>
    <definedName name="SNAP_030305" localSheetId="0">#REF!</definedName>
    <definedName name="SNAP_030305" localSheetId="2">#REF!</definedName>
    <definedName name="SNAP_030305">#REF!</definedName>
    <definedName name="SNAP_030306" localSheetId="0">#REF!</definedName>
    <definedName name="SNAP_030306" localSheetId="2">#REF!</definedName>
    <definedName name="SNAP_030306">#REF!</definedName>
    <definedName name="SNAP_030307" localSheetId="0">#REF!</definedName>
    <definedName name="SNAP_030307" localSheetId="2">#REF!</definedName>
    <definedName name="SNAP_030307">#REF!</definedName>
    <definedName name="SNAP_030308" localSheetId="0">#REF!</definedName>
    <definedName name="SNAP_030308" localSheetId="2">#REF!</definedName>
    <definedName name="SNAP_030308">#REF!</definedName>
    <definedName name="SNAP_030309" localSheetId="0">#REF!</definedName>
    <definedName name="SNAP_030309" localSheetId="2">#REF!</definedName>
    <definedName name="SNAP_030309">#REF!</definedName>
    <definedName name="SNAP_030310" localSheetId="0">#REF!</definedName>
    <definedName name="SNAP_030310" localSheetId="2">#REF!</definedName>
    <definedName name="SNAP_030310">#REF!</definedName>
    <definedName name="SNAP_030311" localSheetId="0">#REF!</definedName>
    <definedName name="SNAP_030311" localSheetId="2">#REF!</definedName>
    <definedName name="SNAP_030311">#REF!</definedName>
    <definedName name="SNAP_030312" localSheetId="0">#REF!</definedName>
    <definedName name="SNAP_030312" localSheetId="2">#REF!</definedName>
    <definedName name="SNAP_030312">#REF!</definedName>
    <definedName name="SNAP_030313" localSheetId="0">#REF!</definedName>
    <definedName name="SNAP_030313" localSheetId="2">#REF!</definedName>
    <definedName name="SNAP_030313">#REF!</definedName>
    <definedName name="SNAP_030314" localSheetId="0">#REF!</definedName>
    <definedName name="SNAP_030314" localSheetId="2">#REF!</definedName>
    <definedName name="SNAP_030314">#REF!</definedName>
    <definedName name="SNAP_030315" localSheetId="0">#REF!</definedName>
    <definedName name="SNAP_030315" localSheetId="2">#REF!</definedName>
    <definedName name="SNAP_030315">#REF!</definedName>
    <definedName name="SNAP_030316" localSheetId="0">#REF!</definedName>
    <definedName name="SNAP_030316" localSheetId="2">#REF!</definedName>
    <definedName name="SNAP_030316">#REF!</definedName>
    <definedName name="SNAP_030317" localSheetId="0">#REF!</definedName>
    <definedName name="SNAP_030317" localSheetId="2">#REF!</definedName>
    <definedName name="SNAP_030317">#REF!</definedName>
    <definedName name="SNAP_030318" localSheetId="0">#REF!</definedName>
    <definedName name="SNAP_030318" localSheetId="2">#REF!</definedName>
    <definedName name="SNAP_030318">#REF!</definedName>
    <definedName name="SNAP_030319" localSheetId="0">#REF!</definedName>
    <definedName name="SNAP_030319" localSheetId="2">#REF!</definedName>
    <definedName name="SNAP_030319">#REF!</definedName>
    <definedName name="SNAP_030320" localSheetId="0">#REF!</definedName>
    <definedName name="SNAP_030320" localSheetId="2">#REF!</definedName>
    <definedName name="SNAP_030320">#REF!</definedName>
    <definedName name="SNAP_030323" localSheetId="0">#REF!</definedName>
    <definedName name="SNAP_030323" localSheetId="2">#REF!</definedName>
    <definedName name="SNAP_030323">#REF!</definedName>
    <definedName name="SNAP_030325" localSheetId="0">#REF!</definedName>
    <definedName name="SNAP_030325" localSheetId="2">#REF!</definedName>
    <definedName name="SNAP_030325">#REF!</definedName>
    <definedName name="SNAP_030326" localSheetId="0">#REF!</definedName>
    <definedName name="SNAP_030326" localSheetId="2">#REF!</definedName>
    <definedName name="SNAP_030326">#REF!</definedName>
    <definedName name="SNAP_040401" localSheetId="0">#REF!</definedName>
    <definedName name="SNAP_040401" localSheetId="2">#REF!</definedName>
    <definedName name="SNAP_040401">#REF!</definedName>
    <definedName name="SNAP_040404" localSheetId="0">#REF!</definedName>
    <definedName name="SNAP_040404" localSheetId="2">#REF!</definedName>
    <definedName name="SNAP_040404">#REF!</definedName>
    <definedName name="SNAP_040619" localSheetId="0">#REF!</definedName>
    <definedName name="SNAP_040619" localSheetId="2">#REF!</definedName>
    <definedName name="SNAP_040619">#REF!</definedName>
    <definedName name="SNAP_040631" localSheetId="0">#REF!</definedName>
    <definedName name="SNAP_040631" localSheetId="2">#REF!</definedName>
    <definedName name="SNAP_040631">#REF!</definedName>
    <definedName name="SNAP_050201" localSheetId="0">#REF!</definedName>
    <definedName name="SNAP_050201" localSheetId="2">#REF!</definedName>
    <definedName name="SNAP_050201">#REF!</definedName>
    <definedName name="SNAP_060108" localSheetId="0">#REF!</definedName>
    <definedName name="SNAP_060108" localSheetId="2">#REF!</definedName>
    <definedName name="SNAP_060108">#REF!</definedName>
    <definedName name="SNAP_060201" localSheetId="0">#REF!</definedName>
    <definedName name="SNAP_060201" localSheetId="2">#REF!</definedName>
    <definedName name="SNAP_060201">#REF!</definedName>
    <definedName name="SNAP_060301" localSheetId="0">#REF!</definedName>
    <definedName name="SNAP_060301" localSheetId="2">#REF!</definedName>
    <definedName name="SNAP_060301">#REF!</definedName>
    <definedName name="SNAP_060302" localSheetId="0">#REF!</definedName>
    <definedName name="SNAP_060302" localSheetId="2">#REF!</definedName>
    <definedName name="SNAP_060302">#REF!</definedName>
    <definedName name="SNAP_060303" localSheetId="0">#REF!</definedName>
    <definedName name="SNAP_060303" localSheetId="2">#REF!</definedName>
    <definedName name="SNAP_060303">#REF!</definedName>
    <definedName name="SNAP_060304" localSheetId="0">#REF!</definedName>
    <definedName name="SNAP_060304" localSheetId="2">#REF!</definedName>
    <definedName name="SNAP_060304">#REF!</definedName>
    <definedName name="SNAP_060403" localSheetId="0">#REF!</definedName>
    <definedName name="SNAP_060403" localSheetId="2">#REF!</definedName>
    <definedName name="SNAP_060403">#REF!</definedName>
    <definedName name="SNAP_060405" localSheetId="0">#REF!</definedName>
    <definedName name="SNAP_060405" localSheetId="2">#REF!</definedName>
    <definedName name="SNAP_060405">#REF!</definedName>
    <definedName name="SNAP_060406" localSheetId="0">#REF!</definedName>
    <definedName name="SNAP_060406" localSheetId="2">#REF!</definedName>
    <definedName name="SNAP_060406">#REF!</definedName>
    <definedName name="SNAP_060502" localSheetId="0">#REF!</definedName>
    <definedName name="SNAP_060502" localSheetId="2">#REF!</definedName>
    <definedName name="SNAP_060502">#REF!</definedName>
    <definedName name="SNAP_060503" localSheetId="0">#REF!</definedName>
    <definedName name="SNAP_060503" localSheetId="2">#REF!</definedName>
    <definedName name="SNAP_060503">#REF!</definedName>
    <definedName name="SNAP_060504" localSheetId="0">#REF!</definedName>
    <definedName name="SNAP_060504" localSheetId="2">#REF!</definedName>
    <definedName name="SNAP_060504">#REF!</definedName>
    <definedName name="SNAP_060505" localSheetId="0">#REF!</definedName>
    <definedName name="SNAP_060505" localSheetId="2">#REF!</definedName>
    <definedName name="SNAP_060505">#REF!</definedName>
    <definedName name="SNAP_060506" localSheetId="0">#REF!</definedName>
    <definedName name="SNAP_060506" localSheetId="2">#REF!</definedName>
    <definedName name="SNAP_060506">#REF!</definedName>
    <definedName name="SNAP_060507" localSheetId="0">#REF!</definedName>
    <definedName name="SNAP_060507" localSheetId="2">#REF!</definedName>
    <definedName name="SNAP_060507">#REF!</definedName>
    <definedName name="SNAP_060508" localSheetId="0">#REF!</definedName>
    <definedName name="SNAP_060508" localSheetId="2">#REF!</definedName>
    <definedName name="SNAP_060508">#REF!</definedName>
    <definedName name="SNAP_060601" localSheetId="0">#REF!</definedName>
    <definedName name="SNAP_060601" localSheetId="2">#REF!</definedName>
    <definedName name="SNAP_060601">#REF!</definedName>
    <definedName name="SNAP_060604" localSheetId="0">#REF!</definedName>
    <definedName name="SNAP_060604" localSheetId="2">#REF!</definedName>
    <definedName name="SNAP_060604">#REF!</definedName>
    <definedName name="SNAP_070101" localSheetId="0">#REF!</definedName>
    <definedName name="SNAP_070101" localSheetId="2">#REF!</definedName>
    <definedName name="SNAP_070101">#REF!</definedName>
    <definedName name="SNAP_070102" localSheetId="0">#REF!</definedName>
    <definedName name="SNAP_070102" localSheetId="2">#REF!</definedName>
    <definedName name="SNAP_070102">#REF!</definedName>
    <definedName name="SNAP_070103" localSheetId="0">#REF!</definedName>
    <definedName name="SNAP_070103" localSheetId="2">#REF!</definedName>
    <definedName name="SNAP_070103">#REF!</definedName>
    <definedName name="SNAP_070201" localSheetId="0">#REF!</definedName>
    <definedName name="SNAP_070201" localSheetId="2">#REF!</definedName>
    <definedName name="SNAP_070201">#REF!</definedName>
    <definedName name="SNAP_070202" localSheetId="0">#REF!</definedName>
    <definedName name="SNAP_070202" localSheetId="2">#REF!</definedName>
    <definedName name="SNAP_070202">#REF!</definedName>
    <definedName name="SNAP_070203" localSheetId="0">#REF!</definedName>
    <definedName name="SNAP_070203" localSheetId="2">#REF!</definedName>
    <definedName name="SNAP_070203">#REF!</definedName>
    <definedName name="SNAP_070301" localSheetId="0">#REF!</definedName>
    <definedName name="SNAP_070301" localSheetId="2">#REF!</definedName>
    <definedName name="SNAP_070301">#REF!</definedName>
    <definedName name="SNAP_070302" localSheetId="0">#REF!</definedName>
    <definedName name="SNAP_070302" localSheetId="2">#REF!</definedName>
    <definedName name="SNAP_070302">#REF!</definedName>
    <definedName name="SNAP_070303" localSheetId="0">#REF!</definedName>
    <definedName name="SNAP_070303" localSheetId="2">#REF!</definedName>
    <definedName name="SNAP_070303">#REF!</definedName>
    <definedName name="SNAP_070400" localSheetId="0">#REF!</definedName>
    <definedName name="SNAP_070400" localSheetId="2">#REF!</definedName>
    <definedName name="SNAP_070400">#REF!</definedName>
    <definedName name="SNAP_070501" localSheetId="0">#REF!</definedName>
    <definedName name="SNAP_070501" localSheetId="2">#REF!</definedName>
    <definedName name="SNAP_070501">#REF!</definedName>
    <definedName name="SNAP_070502" localSheetId="0">#REF!</definedName>
    <definedName name="SNAP_070502" localSheetId="2">#REF!</definedName>
    <definedName name="SNAP_070502">#REF!</definedName>
    <definedName name="SNAP_070503" localSheetId="0">#REF!</definedName>
    <definedName name="SNAP_070503" localSheetId="2">#REF!</definedName>
    <definedName name="SNAP_070503">#REF!</definedName>
    <definedName name="SNAP_070600" localSheetId="0">#REF!</definedName>
    <definedName name="SNAP_070600" localSheetId="2">#REF!</definedName>
    <definedName name="SNAP_070600">#REF!</definedName>
    <definedName name="SNAP_070700" localSheetId="0">#REF!</definedName>
    <definedName name="SNAP_070700" localSheetId="2">#REF!</definedName>
    <definedName name="SNAP_070700">#REF!</definedName>
    <definedName name="SNAP_070800" localSheetId="0">#REF!</definedName>
    <definedName name="SNAP_070800" localSheetId="2">#REF!</definedName>
    <definedName name="SNAP_070800">#REF!</definedName>
    <definedName name="SNAP_080304" localSheetId="0">#REF!</definedName>
    <definedName name="SNAP_080304" localSheetId="2">#REF!</definedName>
    <definedName name="SNAP_080304">#REF!</definedName>
    <definedName name="SNAP_080801" localSheetId="0">#REF!</definedName>
    <definedName name="SNAP_080801" localSheetId="2">#REF!</definedName>
    <definedName name="SNAP_080801">#REF!</definedName>
    <definedName name="SNAP_080802" localSheetId="0">#REF!</definedName>
    <definedName name="SNAP_080802" localSheetId="2">#REF!</definedName>
    <definedName name="SNAP_080802">#REF!</definedName>
    <definedName name="SNAP_090202" localSheetId="0">#REF!</definedName>
    <definedName name="SNAP_090202" localSheetId="2">#REF!</definedName>
    <definedName name="SNAP_090202">#REF!</definedName>
    <definedName name="SNAP_091001" localSheetId="0">#REF!</definedName>
    <definedName name="SNAP_091001" localSheetId="2">#REF!</definedName>
    <definedName name="SNAP_091001">#REF!</definedName>
    <definedName name="SNAP_091002" localSheetId="0">#REF!</definedName>
    <definedName name="SNAP_091002" localSheetId="2">#REF!</definedName>
    <definedName name="SNAP_091002">#REF!</definedName>
    <definedName name="source" localSheetId="0">#REF!</definedName>
    <definedName name="source" localSheetId="2">#REF!</definedName>
    <definedName name="source">#REF!</definedName>
    <definedName name="Suivi" localSheetId="0">#REF!</definedName>
    <definedName name="Suivi" localSheetId="2">#REF!</definedName>
    <definedName name="Suivi">#REF!</definedName>
    <definedName name="synthese_CH4_FR12">#REF!</definedName>
    <definedName name="synthese_CO2_FR12">#REF!</definedName>
    <definedName name="synthese_GES_FR12">#REF!</definedName>
    <definedName name="synthese_N2O_FR12">#REF!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ON" localSheetId="0">#REF!</definedName>
    <definedName name="TON" localSheetId="2">#REF!</definedName>
    <definedName name="TON">#REF!</definedName>
    <definedName name="unite">#REF!</definedName>
    <definedName name="VAL" localSheetId="0">#REF!</definedName>
    <definedName name="VAL" localSheetId="2">#REF!</definedName>
    <definedName name="VAL">#REF!</definedName>
    <definedName name="wrn.Coal._.Questionnaire." localSheetId="0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zea" localSheetId="0">[3]Analyse_croisée!#REF!</definedName>
    <definedName name="zea" localSheetId="2">[3]Analyse_croisée!#REF!</definedName>
    <definedName name="zea">[3]Analyse_croisée!#REF!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6" i="6" l="1"/>
  <c r="AM16" i="6"/>
  <c r="AI16" i="6"/>
  <c r="AE16" i="6"/>
  <c r="AA9" i="6"/>
  <c r="AA20" i="6" s="1"/>
  <c r="Z9" i="6"/>
  <c r="Z20" i="6" s="1"/>
  <c r="Y9" i="6"/>
  <c r="Y20" i="6" s="1"/>
  <c r="X9" i="6"/>
  <c r="X20" i="6" s="1"/>
  <c r="W9" i="6"/>
  <c r="W20" i="6" s="1"/>
  <c r="V9" i="6"/>
  <c r="V20" i="6" s="1"/>
  <c r="U9" i="6"/>
  <c r="U20" i="6" s="1"/>
  <c r="T9" i="6"/>
  <c r="T20" i="6" s="1"/>
  <c r="S9" i="6"/>
  <c r="S20" i="6" s="1"/>
  <c r="R9" i="6"/>
  <c r="R20" i="6" s="1"/>
  <c r="Q9" i="6"/>
  <c r="Q20" i="6" s="1"/>
  <c r="L9" i="6"/>
  <c r="L20" i="6" s="1"/>
  <c r="G9" i="6"/>
  <c r="G20" i="6" s="1"/>
  <c r="B9" i="6"/>
  <c r="B20" i="6" s="1"/>
  <c r="A9" i="6"/>
  <c r="BB8" i="6"/>
  <c r="BB16" i="6" s="1"/>
  <c r="BA8" i="6"/>
  <c r="BA16" i="6" s="1"/>
  <c r="AZ8" i="6"/>
  <c r="AZ16" i="6" s="1"/>
  <c r="AY8" i="6"/>
  <c r="AY16" i="6" s="1"/>
  <c r="AX8" i="6"/>
  <c r="AX16" i="6" s="1"/>
  <c r="AW8" i="6"/>
  <c r="AW16" i="6" s="1"/>
  <c r="AV8" i="6"/>
  <c r="AV16" i="6" s="1"/>
  <c r="AU8" i="6"/>
  <c r="AT8" i="6"/>
  <c r="AT16" i="6" s="1"/>
  <c r="AS8" i="6"/>
  <c r="AS16" i="6" s="1"/>
  <c r="AR8" i="6"/>
  <c r="AR16" i="6" s="1"/>
  <c r="AQ8" i="6"/>
  <c r="AQ16" i="6" s="1"/>
  <c r="AP8" i="6"/>
  <c r="AP16" i="6" s="1"/>
  <c r="AO8" i="6"/>
  <c r="AO16" i="6" s="1"/>
  <c r="AN8" i="6"/>
  <c r="AN16" i="6" s="1"/>
  <c r="AM8" i="6"/>
  <c r="AL8" i="6"/>
  <c r="AL16" i="6" s="1"/>
  <c r="AK8" i="6"/>
  <c r="AK16" i="6" s="1"/>
  <c r="AJ8" i="6"/>
  <c r="AJ16" i="6" s="1"/>
  <c r="AI8" i="6"/>
  <c r="AH8" i="6"/>
  <c r="AH16" i="6" s="1"/>
  <c r="AG8" i="6"/>
  <c r="AG16" i="6" s="1"/>
  <c r="AF8" i="6"/>
  <c r="AF16" i="6" s="1"/>
  <c r="AE8" i="6"/>
  <c r="AD8" i="6"/>
  <c r="AD16" i="6" s="1"/>
  <c r="AC8" i="6"/>
  <c r="AC16" i="6" s="1"/>
  <c r="AA8" i="6"/>
  <c r="AA11" i="6" s="1"/>
  <c r="Z8" i="6"/>
  <c r="Z11" i="6" s="1"/>
  <c r="Y8" i="6"/>
  <c r="Y11" i="6" s="1"/>
  <c r="X8" i="6"/>
  <c r="X11" i="6" s="1"/>
  <c r="AY9" i="6" s="1"/>
  <c r="AY17" i="6" s="1"/>
  <c r="W8" i="6"/>
  <c r="V8" i="6"/>
  <c r="U8" i="6"/>
  <c r="T8" i="6"/>
  <c r="S8" i="6"/>
  <c r="S11" i="6" s="1"/>
  <c r="R8" i="6"/>
  <c r="R11" i="6" s="1"/>
  <c r="Q8" i="6"/>
  <c r="Q11" i="6" s="1"/>
  <c r="L8" i="6"/>
  <c r="L11" i="6" s="1"/>
  <c r="AM9" i="6" s="1"/>
  <c r="AM17" i="6" s="1"/>
  <c r="G8" i="6"/>
  <c r="B8" i="6"/>
  <c r="A8" i="6"/>
  <c r="AA7" i="6"/>
  <c r="Z7" i="6"/>
  <c r="Y7" i="6"/>
  <c r="X7" i="6"/>
  <c r="W7" i="6"/>
  <c r="V7" i="6"/>
  <c r="U7" i="6"/>
  <c r="T7" i="6"/>
  <c r="S7" i="6"/>
  <c r="R7" i="6"/>
  <c r="R19" i="6" s="1"/>
  <c r="Q7" i="6"/>
  <c r="L7" i="6"/>
  <c r="G7" i="6"/>
  <c r="B7" i="6"/>
  <c r="A7" i="6"/>
  <c r="AA6" i="6"/>
  <c r="Z6" i="6"/>
  <c r="Y6" i="6"/>
  <c r="X6" i="6"/>
  <c r="W6" i="6"/>
  <c r="V6" i="6"/>
  <c r="U6" i="6"/>
  <c r="T6" i="6"/>
  <c r="T19" i="6" s="1"/>
  <c r="S6" i="6"/>
  <c r="R6" i="6"/>
  <c r="Q6" i="6"/>
  <c r="L6" i="6"/>
  <c r="G6" i="6"/>
  <c r="B6" i="6"/>
  <c r="A6" i="6"/>
  <c r="AA5" i="6"/>
  <c r="Z5" i="6"/>
  <c r="Y5" i="6"/>
  <c r="X5" i="6"/>
  <c r="X18" i="6" s="1"/>
  <c r="W5" i="6"/>
  <c r="V5" i="6"/>
  <c r="U5" i="6"/>
  <c r="T5" i="6"/>
  <c r="T18" i="6" s="1"/>
  <c r="S5" i="6"/>
  <c r="R5" i="6"/>
  <c r="Q5" i="6"/>
  <c r="L5" i="6"/>
  <c r="L18" i="6" s="1"/>
  <c r="G5" i="6"/>
  <c r="B5" i="6"/>
  <c r="A5" i="6"/>
  <c r="AA4" i="6"/>
  <c r="Z4" i="6"/>
  <c r="Z18" i="6" s="1"/>
  <c r="Y4" i="6"/>
  <c r="X4" i="6"/>
  <c r="W4" i="6"/>
  <c r="V4" i="6"/>
  <c r="U4" i="6"/>
  <c r="T4" i="6"/>
  <c r="S4" i="6"/>
  <c r="R4" i="6"/>
  <c r="R18" i="6" s="1"/>
  <c r="Q4" i="6"/>
  <c r="L4" i="6"/>
  <c r="G4" i="6"/>
  <c r="B4" i="6"/>
  <c r="A4" i="6"/>
  <c r="U18" i="6" l="1"/>
  <c r="L19" i="6"/>
  <c r="G18" i="6"/>
  <c r="Q19" i="6"/>
  <c r="B19" i="6"/>
  <c r="V19" i="6"/>
  <c r="G11" i="6"/>
  <c r="AH9" i="6" s="1"/>
  <c r="AH17" i="6" s="1"/>
  <c r="G19" i="6"/>
  <c r="B18" i="6"/>
  <c r="X19" i="6"/>
  <c r="W18" i="6"/>
  <c r="Y19" i="6"/>
  <c r="W11" i="6"/>
  <c r="S18" i="6"/>
  <c r="AA18" i="6"/>
  <c r="U19" i="6"/>
  <c r="W19" i="6"/>
  <c r="V18" i="6"/>
  <c r="Z19" i="6"/>
  <c r="T11" i="6"/>
  <c r="AU9" i="6" s="1"/>
  <c r="AU17" i="6" s="1"/>
  <c r="Q18" i="6"/>
  <c r="Y18" i="6"/>
  <c r="S19" i="6"/>
  <c r="AA19" i="6"/>
  <c r="U11" i="6"/>
  <c r="B11" i="6"/>
  <c r="AC9" i="6" s="1"/>
  <c r="AC17" i="6" s="1"/>
  <c r="AV9" i="6"/>
  <c r="AV17" i="6" s="1"/>
  <c r="V11" i="6"/>
  <c r="AW9" i="6" s="1"/>
  <c r="AW17" i="6" s="1"/>
  <c r="AX9" i="6"/>
  <c r="AX17" i="6" s="1"/>
  <c r="AR9" i="6"/>
  <c r="AR17" i="6" s="1"/>
  <c r="AZ9" i="6"/>
  <c r="AZ17" i="6" s="1"/>
  <c r="AS9" i="6"/>
  <c r="AS17" i="6" s="1"/>
  <c r="BA9" i="6"/>
  <c r="BA17" i="6" s="1"/>
  <c r="AT9" i="6"/>
  <c r="AT17" i="6" s="1"/>
  <c r="BB9" i="6"/>
  <c r="BB17" i="6" s="1"/>
  <c r="BO25" i="3" l="1"/>
  <c r="AF14" i="3"/>
  <c r="AF27" i="3" s="1"/>
  <c r="AE14" i="3"/>
  <c r="AE27" i="3" s="1"/>
  <c r="AD14" i="3"/>
  <c r="AD27" i="3" s="1"/>
  <c r="AC14" i="3"/>
  <c r="AC27" i="3" s="1"/>
  <c r="AB14" i="3"/>
  <c r="AB27" i="3" s="1"/>
  <c r="AA14" i="3"/>
  <c r="AA27" i="3" s="1"/>
  <c r="Z14" i="3"/>
  <c r="Z27" i="3" s="1"/>
  <c r="Y14" i="3"/>
  <c r="Y27" i="3" s="1"/>
  <c r="X14" i="3"/>
  <c r="X27" i="3" s="1"/>
  <c r="W14" i="3"/>
  <c r="W27" i="3" s="1"/>
  <c r="V14" i="3"/>
  <c r="V27" i="3" s="1"/>
  <c r="U14" i="3"/>
  <c r="U27" i="3" s="1"/>
  <c r="T14" i="3"/>
  <c r="T27" i="3" s="1"/>
  <c r="S14" i="3"/>
  <c r="S27" i="3" s="1"/>
  <c r="R14" i="3"/>
  <c r="R27" i="3" s="1"/>
  <c r="Q14" i="3"/>
  <c r="Q27" i="3" s="1"/>
  <c r="P14" i="3"/>
  <c r="P27" i="3" s="1"/>
  <c r="O14" i="3"/>
  <c r="O27" i="3" s="1"/>
  <c r="N14" i="3"/>
  <c r="N27" i="3" s="1"/>
  <c r="M14" i="3"/>
  <c r="M27" i="3" s="1"/>
  <c r="L14" i="3"/>
  <c r="L27" i="3" s="1"/>
  <c r="K14" i="3"/>
  <c r="K27" i="3" s="1"/>
  <c r="J14" i="3"/>
  <c r="J27" i="3" s="1"/>
  <c r="I14" i="3"/>
  <c r="I27" i="3" s="1"/>
  <c r="H14" i="3"/>
  <c r="H27" i="3" s="1"/>
  <c r="G14" i="3"/>
  <c r="G27" i="3" s="1"/>
  <c r="F14" i="3"/>
  <c r="F27" i="3" s="1"/>
  <c r="E14" i="3"/>
  <c r="E27" i="3" s="1"/>
  <c r="D14" i="3"/>
  <c r="D27" i="3" s="1"/>
  <c r="C14" i="3"/>
  <c r="C27" i="3" s="1"/>
  <c r="B14" i="3"/>
  <c r="B27" i="3" s="1"/>
  <c r="AF13" i="3"/>
  <c r="AF26" i="3" s="1"/>
  <c r="AE13" i="3"/>
  <c r="AE26" i="3" s="1"/>
  <c r="AD13" i="3"/>
  <c r="AD26" i="3" s="1"/>
  <c r="AC13" i="3"/>
  <c r="AC26" i="3" s="1"/>
  <c r="AB13" i="3"/>
  <c r="AB26" i="3" s="1"/>
  <c r="AA13" i="3"/>
  <c r="AA26" i="3" s="1"/>
  <c r="Z13" i="3"/>
  <c r="Z26" i="3" s="1"/>
  <c r="Y13" i="3"/>
  <c r="Y26" i="3" s="1"/>
  <c r="X13" i="3"/>
  <c r="X26" i="3" s="1"/>
  <c r="W13" i="3"/>
  <c r="W26" i="3" s="1"/>
  <c r="V13" i="3"/>
  <c r="V26" i="3" s="1"/>
  <c r="U13" i="3"/>
  <c r="U26" i="3" s="1"/>
  <c r="T13" i="3"/>
  <c r="T26" i="3" s="1"/>
  <c r="S13" i="3"/>
  <c r="S26" i="3" s="1"/>
  <c r="R13" i="3"/>
  <c r="R26" i="3" s="1"/>
  <c r="Q13" i="3"/>
  <c r="Q26" i="3" s="1"/>
  <c r="P13" i="3"/>
  <c r="P26" i="3" s="1"/>
  <c r="O13" i="3"/>
  <c r="O26" i="3" s="1"/>
  <c r="N13" i="3"/>
  <c r="N26" i="3" s="1"/>
  <c r="M13" i="3"/>
  <c r="M26" i="3" s="1"/>
  <c r="L13" i="3"/>
  <c r="L26" i="3" s="1"/>
  <c r="K13" i="3"/>
  <c r="K26" i="3" s="1"/>
  <c r="J13" i="3"/>
  <c r="J26" i="3" s="1"/>
  <c r="I13" i="3"/>
  <c r="I26" i="3" s="1"/>
  <c r="H13" i="3"/>
  <c r="H26" i="3" s="1"/>
  <c r="G13" i="3"/>
  <c r="G26" i="3" s="1"/>
  <c r="F13" i="3"/>
  <c r="F26" i="3" s="1"/>
  <c r="E13" i="3"/>
  <c r="E26" i="3" s="1"/>
  <c r="D13" i="3"/>
  <c r="D26" i="3" s="1"/>
  <c r="C13" i="3"/>
  <c r="C26" i="3" s="1"/>
  <c r="B13" i="3"/>
  <c r="B26" i="3" s="1"/>
  <c r="BO12" i="3"/>
  <c r="AF12" i="3"/>
  <c r="AE12" i="3"/>
  <c r="AD12" i="3"/>
  <c r="AC12" i="3"/>
  <c r="AB12" i="3"/>
  <c r="AA12" i="3"/>
  <c r="Z12" i="3"/>
  <c r="Z25" i="3" s="1"/>
  <c r="Y12" i="3"/>
  <c r="X12" i="3"/>
  <c r="X25" i="3" s="1"/>
  <c r="W12" i="3"/>
  <c r="W25" i="3" s="1"/>
  <c r="V12" i="3"/>
  <c r="U12" i="3"/>
  <c r="T12" i="3"/>
  <c r="S12" i="3"/>
  <c r="R12" i="3"/>
  <c r="R25" i="3" s="1"/>
  <c r="Q12" i="3"/>
  <c r="P12" i="3"/>
  <c r="P25" i="3" s="1"/>
  <c r="O12" i="3"/>
  <c r="O25" i="3" s="1"/>
  <c r="N12" i="3"/>
  <c r="M12" i="3"/>
  <c r="L12" i="3"/>
  <c r="K12" i="3"/>
  <c r="J12" i="3"/>
  <c r="J25" i="3" s="1"/>
  <c r="I12" i="3"/>
  <c r="H12" i="3"/>
  <c r="G12" i="3"/>
  <c r="G25" i="3" s="1"/>
  <c r="F12" i="3"/>
  <c r="E12" i="3"/>
  <c r="D12" i="3"/>
  <c r="C12" i="3"/>
  <c r="B12" i="3"/>
  <c r="B25" i="3" s="1"/>
  <c r="AF11" i="3"/>
  <c r="AE11" i="3"/>
  <c r="AD11" i="3"/>
  <c r="AC11" i="3"/>
  <c r="AB11" i="3"/>
  <c r="AA11" i="3"/>
  <c r="AA24" i="3" s="1"/>
  <c r="Z11" i="3"/>
  <c r="Z24" i="3" s="1"/>
  <c r="Y11" i="3"/>
  <c r="Y24" i="3" s="1"/>
  <c r="X11" i="3"/>
  <c r="X24" i="3" s="1"/>
  <c r="W11" i="3"/>
  <c r="W24" i="3" s="1"/>
  <c r="V11" i="3"/>
  <c r="V24" i="3" s="1"/>
  <c r="U11" i="3"/>
  <c r="U24" i="3" s="1"/>
  <c r="T11" i="3"/>
  <c r="T24" i="3" s="1"/>
  <c r="S11" i="3"/>
  <c r="S24" i="3" s="1"/>
  <c r="R11" i="3"/>
  <c r="R24" i="3" s="1"/>
  <c r="Q11" i="3"/>
  <c r="Q24" i="3" s="1"/>
  <c r="P11" i="3"/>
  <c r="P24" i="3" s="1"/>
  <c r="O11" i="3"/>
  <c r="O24" i="3" s="1"/>
  <c r="N11" i="3"/>
  <c r="N24" i="3" s="1"/>
  <c r="M11" i="3"/>
  <c r="M24" i="3" s="1"/>
  <c r="L11" i="3"/>
  <c r="L24" i="3" s="1"/>
  <c r="K11" i="3"/>
  <c r="K24" i="3" s="1"/>
  <c r="J11" i="3"/>
  <c r="J24" i="3" s="1"/>
  <c r="I11" i="3"/>
  <c r="I24" i="3" s="1"/>
  <c r="H11" i="3"/>
  <c r="H24" i="3" s="1"/>
  <c r="G11" i="3"/>
  <c r="G24" i="3" s="1"/>
  <c r="F11" i="3"/>
  <c r="F24" i="3" s="1"/>
  <c r="E11" i="3"/>
  <c r="E24" i="3" s="1"/>
  <c r="D11" i="3"/>
  <c r="D24" i="3" s="1"/>
  <c r="C11" i="3"/>
  <c r="C24" i="3" s="1"/>
  <c r="B11" i="3"/>
  <c r="B24" i="3" s="1"/>
  <c r="AF10" i="3"/>
  <c r="AE10" i="3"/>
  <c r="AD10" i="3"/>
  <c r="AC10" i="3"/>
  <c r="AB10" i="3"/>
  <c r="AA10" i="3"/>
  <c r="AA23" i="3" s="1"/>
  <c r="Z10" i="3"/>
  <c r="Z23" i="3" s="1"/>
  <c r="Y10" i="3"/>
  <c r="Y23" i="3" s="1"/>
  <c r="X10" i="3"/>
  <c r="X23" i="3" s="1"/>
  <c r="W10" i="3"/>
  <c r="W23" i="3" s="1"/>
  <c r="V10" i="3"/>
  <c r="V23" i="3" s="1"/>
  <c r="U10" i="3"/>
  <c r="U23" i="3" s="1"/>
  <c r="T10" i="3"/>
  <c r="T23" i="3" s="1"/>
  <c r="S10" i="3"/>
  <c r="S23" i="3" s="1"/>
  <c r="R10" i="3"/>
  <c r="R23" i="3" s="1"/>
  <c r="Q10" i="3"/>
  <c r="Q23" i="3" s="1"/>
  <c r="P10" i="3"/>
  <c r="P23" i="3" s="1"/>
  <c r="O10" i="3"/>
  <c r="O23" i="3" s="1"/>
  <c r="N10" i="3"/>
  <c r="N23" i="3" s="1"/>
  <c r="M10" i="3"/>
  <c r="M23" i="3" s="1"/>
  <c r="L10" i="3"/>
  <c r="L23" i="3" s="1"/>
  <c r="K10" i="3"/>
  <c r="K23" i="3" s="1"/>
  <c r="J10" i="3"/>
  <c r="J23" i="3" s="1"/>
  <c r="I10" i="3"/>
  <c r="I23" i="3" s="1"/>
  <c r="H10" i="3"/>
  <c r="H23" i="3" s="1"/>
  <c r="G10" i="3"/>
  <c r="G23" i="3" s="1"/>
  <c r="F10" i="3"/>
  <c r="F23" i="3" s="1"/>
  <c r="E10" i="3"/>
  <c r="E23" i="3" s="1"/>
  <c r="D10" i="3"/>
  <c r="D23" i="3" s="1"/>
  <c r="C10" i="3"/>
  <c r="C23" i="3" s="1"/>
  <c r="B10" i="3"/>
  <c r="B23" i="3" s="1"/>
  <c r="AF9" i="3"/>
  <c r="AE9" i="3"/>
  <c r="AD9" i="3"/>
  <c r="AC9" i="3"/>
  <c r="AB9" i="3"/>
  <c r="AA9" i="3"/>
  <c r="AA22" i="3" s="1"/>
  <c r="Z9" i="3"/>
  <c r="Z22" i="3" s="1"/>
  <c r="Y9" i="3"/>
  <c r="Y22" i="3" s="1"/>
  <c r="X9" i="3"/>
  <c r="X22" i="3" s="1"/>
  <c r="W9" i="3"/>
  <c r="W22" i="3" s="1"/>
  <c r="V9" i="3"/>
  <c r="V22" i="3" s="1"/>
  <c r="U9" i="3"/>
  <c r="U22" i="3" s="1"/>
  <c r="T9" i="3"/>
  <c r="T22" i="3" s="1"/>
  <c r="S9" i="3"/>
  <c r="S22" i="3" s="1"/>
  <c r="R9" i="3"/>
  <c r="R22" i="3" s="1"/>
  <c r="Q9" i="3"/>
  <c r="Q22" i="3" s="1"/>
  <c r="P9" i="3"/>
  <c r="P22" i="3" s="1"/>
  <c r="O9" i="3"/>
  <c r="O22" i="3" s="1"/>
  <c r="N9" i="3"/>
  <c r="N22" i="3" s="1"/>
  <c r="M9" i="3"/>
  <c r="M22" i="3" s="1"/>
  <c r="L9" i="3"/>
  <c r="L22" i="3" s="1"/>
  <c r="K9" i="3"/>
  <c r="K22" i="3" s="1"/>
  <c r="J9" i="3"/>
  <c r="J22" i="3" s="1"/>
  <c r="I9" i="3"/>
  <c r="I22" i="3" s="1"/>
  <c r="H9" i="3"/>
  <c r="H22" i="3" s="1"/>
  <c r="G9" i="3"/>
  <c r="G22" i="3" s="1"/>
  <c r="F9" i="3"/>
  <c r="F22" i="3" s="1"/>
  <c r="E9" i="3"/>
  <c r="E22" i="3" s="1"/>
  <c r="D9" i="3"/>
  <c r="D22" i="3" s="1"/>
  <c r="C9" i="3"/>
  <c r="C22" i="3" s="1"/>
  <c r="B9" i="3"/>
  <c r="B22" i="3" s="1"/>
  <c r="AF8" i="3"/>
  <c r="AE8" i="3"/>
  <c r="AD8" i="3"/>
  <c r="AC8" i="3"/>
  <c r="AB8" i="3"/>
  <c r="AA8" i="3"/>
  <c r="AA21" i="3" s="1"/>
  <c r="Z8" i="3"/>
  <c r="Z21" i="3" s="1"/>
  <c r="Y8" i="3"/>
  <c r="Y21" i="3" s="1"/>
  <c r="X8" i="3"/>
  <c r="X21" i="3" s="1"/>
  <c r="W8" i="3"/>
  <c r="W21" i="3" s="1"/>
  <c r="V8" i="3"/>
  <c r="V21" i="3" s="1"/>
  <c r="U8" i="3"/>
  <c r="U21" i="3" s="1"/>
  <c r="T8" i="3"/>
  <c r="T21" i="3" s="1"/>
  <c r="S8" i="3"/>
  <c r="S21" i="3" s="1"/>
  <c r="R8" i="3"/>
  <c r="R21" i="3" s="1"/>
  <c r="Q8" i="3"/>
  <c r="Q21" i="3" s="1"/>
  <c r="P8" i="3"/>
  <c r="P21" i="3" s="1"/>
  <c r="O8" i="3"/>
  <c r="O21" i="3" s="1"/>
  <c r="N8" i="3"/>
  <c r="N21" i="3" s="1"/>
  <c r="M8" i="3"/>
  <c r="M21" i="3" s="1"/>
  <c r="L8" i="3"/>
  <c r="L21" i="3" s="1"/>
  <c r="K8" i="3"/>
  <c r="K21" i="3" s="1"/>
  <c r="J8" i="3"/>
  <c r="J21" i="3" s="1"/>
  <c r="I8" i="3"/>
  <c r="I21" i="3" s="1"/>
  <c r="H8" i="3"/>
  <c r="H21" i="3" s="1"/>
  <c r="G8" i="3"/>
  <c r="G21" i="3" s="1"/>
  <c r="F8" i="3"/>
  <c r="F21" i="3" s="1"/>
  <c r="E8" i="3"/>
  <c r="E21" i="3" s="1"/>
  <c r="D8" i="3"/>
  <c r="D21" i="3" s="1"/>
  <c r="C8" i="3"/>
  <c r="C21" i="3" s="1"/>
  <c r="B8" i="3"/>
  <c r="B21" i="3" s="1"/>
  <c r="AF7" i="3"/>
  <c r="AE7" i="3"/>
  <c r="AD7" i="3"/>
  <c r="AC7" i="3"/>
  <c r="AB7" i="3"/>
  <c r="AA7" i="3"/>
  <c r="AA20" i="3" s="1"/>
  <c r="Z7" i="3"/>
  <c r="Z20" i="3" s="1"/>
  <c r="Y7" i="3"/>
  <c r="Y20" i="3" s="1"/>
  <c r="X7" i="3"/>
  <c r="X20" i="3" s="1"/>
  <c r="W7" i="3"/>
  <c r="W20" i="3" s="1"/>
  <c r="V7" i="3"/>
  <c r="V20" i="3" s="1"/>
  <c r="U7" i="3"/>
  <c r="U20" i="3" s="1"/>
  <c r="T7" i="3"/>
  <c r="T20" i="3" s="1"/>
  <c r="S7" i="3"/>
  <c r="S20" i="3" s="1"/>
  <c r="R7" i="3"/>
  <c r="R20" i="3" s="1"/>
  <c r="Q7" i="3"/>
  <c r="Q20" i="3" s="1"/>
  <c r="P7" i="3"/>
  <c r="P20" i="3" s="1"/>
  <c r="O7" i="3"/>
  <c r="O20" i="3" s="1"/>
  <c r="N7" i="3"/>
  <c r="N20" i="3" s="1"/>
  <c r="M7" i="3"/>
  <c r="M20" i="3" s="1"/>
  <c r="L7" i="3"/>
  <c r="L20" i="3" s="1"/>
  <c r="K7" i="3"/>
  <c r="K20" i="3" s="1"/>
  <c r="J7" i="3"/>
  <c r="J20" i="3" s="1"/>
  <c r="I7" i="3"/>
  <c r="I20" i="3" s="1"/>
  <c r="H7" i="3"/>
  <c r="H20" i="3" s="1"/>
  <c r="G7" i="3"/>
  <c r="G20" i="3" s="1"/>
  <c r="F7" i="3"/>
  <c r="F20" i="3" s="1"/>
  <c r="E7" i="3"/>
  <c r="E20" i="3" s="1"/>
  <c r="D7" i="3"/>
  <c r="D20" i="3" s="1"/>
  <c r="C7" i="3"/>
  <c r="C20" i="3" s="1"/>
  <c r="B7" i="3"/>
  <c r="B20" i="3" s="1"/>
  <c r="AF6" i="3"/>
  <c r="AE6" i="3"/>
  <c r="AD6" i="3"/>
  <c r="AC6" i="3"/>
  <c r="AB6" i="3"/>
  <c r="AA6" i="3"/>
  <c r="AA19" i="3" s="1"/>
  <c r="Z6" i="3"/>
  <c r="Z19" i="3" s="1"/>
  <c r="Y6" i="3"/>
  <c r="Y19" i="3" s="1"/>
  <c r="X6" i="3"/>
  <c r="X19" i="3" s="1"/>
  <c r="W6" i="3"/>
  <c r="W19" i="3" s="1"/>
  <c r="V6" i="3"/>
  <c r="V19" i="3" s="1"/>
  <c r="U6" i="3"/>
  <c r="U19" i="3" s="1"/>
  <c r="T6" i="3"/>
  <c r="T19" i="3" s="1"/>
  <c r="S6" i="3"/>
  <c r="S19" i="3" s="1"/>
  <c r="R6" i="3"/>
  <c r="R19" i="3" s="1"/>
  <c r="Q6" i="3"/>
  <c r="Q19" i="3" s="1"/>
  <c r="P6" i="3"/>
  <c r="P19" i="3" s="1"/>
  <c r="O6" i="3"/>
  <c r="O19" i="3" s="1"/>
  <c r="N6" i="3"/>
  <c r="N19" i="3" s="1"/>
  <c r="M6" i="3"/>
  <c r="M19" i="3" s="1"/>
  <c r="L6" i="3"/>
  <c r="L19" i="3" s="1"/>
  <c r="K6" i="3"/>
  <c r="K19" i="3" s="1"/>
  <c r="J6" i="3"/>
  <c r="J19" i="3" s="1"/>
  <c r="I6" i="3"/>
  <c r="I19" i="3" s="1"/>
  <c r="H6" i="3"/>
  <c r="H19" i="3" s="1"/>
  <c r="G6" i="3"/>
  <c r="G19" i="3" s="1"/>
  <c r="F6" i="3"/>
  <c r="F19" i="3" s="1"/>
  <c r="E6" i="3"/>
  <c r="E19" i="3" s="1"/>
  <c r="D6" i="3"/>
  <c r="D19" i="3" s="1"/>
  <c r="C6" i="3"/>
  <c r="C19" i="3" s="1"/>
  <c r="B6" i="3"/>
  <c r="B19" i="3" s="1"/>
  <c r="A6" i="2"/>
  <c r="A13" i="2" s="1"/>
  <c r="B6" i="2"/>
  <c r="A7" i="2"/>
  <c r="C7" i="2"/>
  <c r="A8" i="2"/>
  <c r="A39" i="2" s="1"/>
  <c r="D8" i="2"/>
  <c r="E9" i="2"/>
  <c r="A10" i="2"/>
  <c r="A48" i="2" s="1"/>
  <c r="F10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40" i="2"/>
  <c r="D40" i="2"/>
  <c r="A41" i="2"/>
  <c r="D41" i="2"/>
  <c r="A42" i="2"/>
  <c r="D42" i="2"/>
  <c r="A44" i="2"/>
  <c r="A45" i="2"/>
  <c r="E45" i="2"/>
  <c r="A46" i="2"/>
  <c r="E46" i="2"/>
  <c r="A49" i="2"/>
  <c r="F49" i="2"/>
  <c r="A50" i="2"/>
  <c r="F50" i="2"/>
  <c r="A51" i="2"/>
  <c r="F51" i="2"/>
  <c r="A52" i="2"/>
  <c r="F52" i="2"/>
  <c r="A53" i="2"/>
  <c r="F53" i="2"/>
  <c r="A54" i="2"/>
  <c r="F54" i="2"/>
  <c r="A55" i="2"/>
  <c r="F55" i="2"/>
  <c r="A56" i="2"/>
  <c r="F56" i="2"/>
  <c r="A57" i="2"/>
  <c r="F57" i="2"/>
  <c r="BL6" i="3" l="1"/>
  <c r="BL19" i="3" s="1"/>
  <c r="BL7" i="3"/>
  <c r="BL20" i="3" s="1"/>
  <c r="BQ20" i="3" s="1"/>
  <c r="BL8" i="3"/>
  <c r="BL21" i="3" s="1"/>
  <c r="BN21" i="3" s="1"/>
  <c r="BW21" i="3" s="1"/>
  <c r="BX21" i="3" s="1"/>
  <c r="C15" i="3"/>
  <c r="K15" i="3"/>
  <c r="S15" i="3"/>
  <c r="AA15" i="3"/>
  <c r="BL12" i="3"/>
  <c r="BL25" i="3" s="1"/>
  <c r="BR25" i="3" s="1"/>
  <c r="D15" i="3"/>
  <c r="L15" i="3"/>
  <c r="T15" i="3"/>
  <c r="BQ21" i="3"/>
  <c r="BP21" i="3"/>
  <c r="BT20" i="3"/>
  <c r="BU20" i="3" s="1"/>
  <c r="BR20" i="3"/>
  <c r="BN19" i="3"/>
  <c r="BT19" i="3" s="1"/>
  <c r="BU19" i="3" s="1"/>
  <c r="AB19" i="3" s="1"/>
  <c r="BN7" i="3"/>
  <c r="E15" i="3"/>
  <c r="M15" i="3"/>
  <c r="U15" i="3"/>
  <c r="B15" i="3"/>
  <c r="BR19" i="3"/>
  <c r="BN6" i="3"/>
  <c r="F25" i="3"/>
  <c r="F15" i="3"/>
  <c r="N25" i="3"/>
  <c r="N15" i="3"/>
  <c r="V25" i="3"/>
  <c r="V15" i="3"/>
  <c r="G15" i="3"/>
  <c r="BW20" i="3"/>
  <c r="BX20" i="3" s="1"/>
  <c r="AB20" i="3" s="1"/>
  <c r="AC20" i="3" s="1"/>
  <c r="AD20" i="3" s="1"/>
  <c r="AE20" i="3" s="1"/>
  <c r="AF20" i="3" s="1"/>
  <c r="AG20" i="3" s="1"/>
  <c r="J15" i="3"/>
  <c r="BN8" i="3"/>
  <c r="BL11" i="3"/>
  <c r="H15" i="3"/>
  <c r="P15" i="3"/>
  <c r="X15" i="3"/>
  <c r="O15" i="3"/>
  <c r="Z15" i="3"/>
  <c r="BL10" i="3"/>
  <c r="I15" i="3"/>
  <c r="I25" i="3"/>
  <c r="Q15" i="3"/>
  <c r="Q25" i="3"/>
  <c r="Y15" i="3"/>
  <c r="Y25" i="3"/>
  <c r="R15" i="3"/>
  <c r="BT21" i="3"/>
  <c r="BU21" i="3" s="1"/>
  <c r="AB21" i="3" s="1"/>
  <c r="AC21" i="3" s="1"/>
  <c r="AD21" i="3" s="1"/>
  <c r="AE21" i="3" s="1"/>
  <c r="AF21" i="3" s="1"/>
  <c r="AG21" i="3" s="1"/>
  <c r="BR21" i="3"/>
  <c r="BL9" i="3"/>
  <c r="W15" i="3"/>
  <c r="H25" i="3"/>
  <c r="C25" i="3"/>
  <c r="K25" i="3"/>
  <c r="S25" i="3"/>
  <c r="AA25" i="3"/>
  <c r="D25" i="3"/>
  <c r="L25" i="3"/>
  <c r="T25" i="3"/>
  <c r="E25" i="3"/>
  <c r="M25" i="3"/>
  <c r="U25" i="3"/>
  <c r="BP20" i="3" l="1"/>
  <c r="AH20" i="3"/>
  <c r="AG7" i="3"/>
  <c r="AC19" i="3"/>
  <c r="AH21" i="3"/>
  <c r="AG8" i="3"/>
  <c r="BL22" i="3"/>
  <c r="BN9" i="3"/>
  <c r="BL24" i="3"/>
  <c r="BN11" i="3"/>
  <c r="BP19" i="3"/>
  <c r="BW19" i="3"/>
  <c r="BX19" i="3" s="1"/>
  <c r="BQ19" i="3"/>
  <c r="BL23" i="3"/>
  <c r="BN10" i="3"/>
  <c r="BN12" i="3" l="1"/>
  <c r="BN23" i="3"/>
  <c r="BR23" i="3"/>
  <c r="BT23" i="3"/>
  <c r="BU23" i="3" s="1"/>
  <c r="AB23" i="3" s="1"/>
  <c r="AC23" i="3" s="1"/>
  <c r="AD23" i="3" s="1"/>
  <c r="AE23" i="3" s="1"/>
  <c r="AF23" i="3" s="1"/>
  <c r="AG23" i="3" s="1"/>
  <c r="AI21" i="3"/>
  <c r="AH8" i="3"/>
  <c r="BN22" i="3"/>
  <c r="BT22" i="3" s="1"/>
  <c r="BU22" i="3" s="1"/>
  <c r="AB22" i="3" s="1"/>
  <c r="BR22" i="3"/>
  <c r="AD19" i="3"/>
  <c r="BR24" i="3"/>
  <c r="BN24" i="3"/>
  <c r="AI20" i="3"/>
  <c r="AH7" i="3"/>
  <c r="BQ24" i="3" l="1"/>
  <c r="BP24" i="3"/>
  <c r="BW24" i="3"/>
  <c r="BX24" i="3" s="1"/>
  <c r="AC22" i="3"/>
  <c r="AJ21" i="3"/>
  <c r="AI8" i="3"/>
  <c r="AJ20" i="3"/>
  <c r="AI7" i="3"/>
  <c r="BT24" i="3"/>
  <c r="BU24" i="3" s="1"/>
  <c r="AB24" i="3" s="1"/>
  <c r="AC24" i="3" s="1"/>
  <c r="AD24" i="3" s="1"/>
  <c r="AE24" i="3" s="1"/>
  <c r="AF24" i="3" s="1"/>
  <c r="AG24" i="3" s="1"/>
  <c r="BW22" i="3"/>
  <c r="BX22" i="3" s="1"/>
  <c r="BP22" i="3"/>
  <c r="BQ22" i="3"/>
  <c r="BN25" i="3"/>
  <c r="AH23" i="3"/>
  <c r="AG10" i="3"/>
  <c r="AE19" i="3"/>
  <c r="BQ23" i="3"/>
  <c r="BP23" i="3"/>
  <c r="BW23" i="3"/>
  <c r="BX23" i="3" s="1"/>
  <c r="AB25" i="3" l="1"/>
  <c r="AK20" i="3"/>
  <c r="AJ7" i="3"/>
  <c r="AK21" i="3"/>
  <c r="AJ8" i="3"/>
  <c r="AD22" i="3"/>
  <c r="AC25" i="3"/>
  <c r="BP25" i="3"/>
  <c r="BW25" i="3"/>
  <c r="BX25" i="3" s="1"/>
  <c r="BT25" i="3"/>
  <c r="BU25" i="3" s="1"/>
  <c r="BQ25" i="3"/>
  <c r="AI23" i="3"/>
  <c r="AH10" i="3"/>
  <c r="AH24" i="3"/>
  <c r="AG11" i="3"/>
  <c r="AF19" i="3"/>
  <c r="AI24" i="3" l="1"/>
  <c r="AH11" i="3"/>
  <c r="AE22" i="3"/>
  <c r="AD25" i="3"/>
  <c r="AG19" i="3"/>
  <c r="AJ23" i="3"/>
  <c r="AI10" i="3"/>
  <c r="AL21" i="3"/>
  <c r="AK8" i="3"/>
  <c r="AL20" i="3"/>
  <c r="AK7" i="3"/>
  <c r="AK23" i="3" l="1"/>
  <c r="AJ10" i="3"/>
  <c r="AH19" i="3"/>
  <c r="AG6" i="3"/>
  <c r="AM20" i="3"/>
  <c r="AL7" i="3"/>
  <c r="AF22" i="3"/>
  <c r="AE25" i="3"/>
  <c r="AM21" i="3"/>
  <c r="AL8" i="3"/>
  <c r="AJ24" i="3"/>
  <c r="AI11" i="3"/>
  <c r="AG22" i="3" l="1"/>
  <c r="AF25" i="3"/>
  <c r="AN20" i="3"/>
  <c r="AM7" i="3"/>
  <c r="AK24" i="3"/>
  <c r="AJ11" i="3"/>
  <c r="AI19" i="3"/>
  <c r="AH6" i="3"/>
  <c r="AN21" i="3"/>
  <c r="AM8" i="3"/>
  <c r="AL23" i="3"/>
  <c r="AK10" i="3"/>
  <c r="AK11" i="3" l="1"/>
  <c r="AL24" i="3"/>
  <c r="AM23" i="3"/>
  <c r="AL10" i="3"/>
  <c r="AO20" i="3"/>
  <c r="AN7" i="3"/>
  <c r="AO21" i="3"/>
  <c r="AN8" i="3"/>
  <c r="AJ19" i="3"/>
  <c r="AI6" i="3"/>
  <c r="AH22" i="3"/>
  <c r="AG9" i="3"/>
  <c r="AG12" i="3" s="1"/>
  <c r="AG25" i="3"/>
  <c r="AG16" i="3" s="1"/>
  <c r="AI22" i="3" l="1"/>
  <c r="AH9" i="3"/>
  <c r="AH12" i="3" s="1"/>
  <c r="AH25" i="3"/>
  <c r="AH16" i="3" s="1"/>
  <c r="AP20" i="3"/>
  <c r="AO7" i="3"/>
  <c r="AP21" i="3"/>
  <c r="AO8" i="3"/>
  <c r="AK19" i="3"/>
  <c r="AJ6" i="3"/>
  <c r="AN23" i="3"/>
  <c r="AM10" i="3"/>
  <c r="AM24" i="3"/>
  <c r="AL11" i="3"/>
  <c r="AO23" i="3" l="1"/>
  <c r="AN10" i="3"/>
  <c r="AN24" i="3"/>
  <c r="AM11" i="3"/>
  <c r="AQ20" i="3"/>
  <c r="AP7" i="3"/>
  <c r="AL19" i="3"/>
  <c r="AK6" i="3"/>
  <c r="AQ21" i="3"/>
  <c r="AP8" i="3"/>
  <c r="AJ22" i="3"/>
  <c r="AI9" i="3"/>
  <c r="AI12" i="3" s="1"/>
  <c r="AI25" i="3"/>
  <c r="AI16" i="3" s="1"/>
  <c r="AM19" i="3" l="1"/>
  <c r="AL6" i="3"/>
  <c r="AR20" i="3"/>
  <c r="AQ7" i="3"/>
  <c r="AR21" i="3"/>
  <c r="AQ8" i="3"/>
  <c r="AK22" i="3"/>
  <c r="AJ9" i="3"/>
  <c r="AJ12" i="3" s="1"/>
  <c r="AJ25" i="3"/>
  <c r="AJ16" i="3" s="1"/>
  <c r="AO24" i="3"/>
  <c r="AN11" i="3"/>
  <c r="AP23" i="3"/>
  <c r="AO10" i="3"/>
  <c r="AQ23" i="3" l="1"/>
  <c r="AP10" i="3"/>
  <c r="AL22" i="3"/>
  <c r="AK9" i="3"/>
  <c r="AK12" i="3" s="1"/>
  <c r="AK25" i="3"/>
  <c r="AK16" i="3" s="1"/>
  <c r="AR7" i="3"/>
  <c r="AS20" i="3"/>
  <c r="AN19" i="3"/>
  <c r="AM6" i="3"/>
  <c r="AS21" i="3"/>
  <c r="AR8" i="3"/>
  <c r="AP24" i="3"/>
  <c r="AO11" i="3"/>
  <c r="AQ24" i="3" l="1"/>
  <c r="AP11" i="3"/>
  <c r="AT20" i="3"/>
  <c r="AS7" i="3"/>
  <c r="AT21" i="3"/>
  <c r="AS8" i="3"/>
  <c r="AM22" i="3"/>
  <c r="AL9" i="3"/>
  <c r="AL12" i="3" s="1"/>
  <c r="AL25" i="3"/>
  <c r="AL16" i="3" s="1"/>
  <c r="AO19" i="3"/>
  <c r="AN6" i="3"/>
  <c r="AR23" i="3"/>
  <c r="AQ10" i="3"/>
  <c r="AN22" i="3" l="1"/>
  <c r="AM9" i="3"/>
  <c r="AM12" i="3" s="1"/>
  <c r="AM25" i="3"/>
  <c r="AM16" i="3" s="1"/>
  <c r="AU21" i="3"/>
  <c r="AT8" i="3"/>
  <c r="AP19" i="3"/>
  <c r="AO6" i="3"/>
  <c r="AS23" i="3"/>
  <c r="AR10" i="3"/>
  <c r="AU20" i="3"/>
  <c r="AT7" i="3"/>
  <c r="AR24" i="3"/>
  <c r="AQ11" i="3"/>
  <c r="AQ19" i="3" l="1"/>
  <c r="AP6" i="3"/>
  <c r="AU8" i="3"/>
  <c r="AV21" i="3"/>
  <c r="AS24" i="3"/>
  <c r="AR11" i="3"/>
  <c r="AV20" i="3"/>
  <c r="AU7" i="3"/>
  <c r="AT23" i="3"/>
  <c r="AS10" i="3"/>
  <c r="AO22" i="3"/>
  <c r="AN9" i="3"/>
  <c r="AN12" i="3" s="1"/>
  <c r="AN25" i="3"/>
  <c r="AN16" i="3" s="1"/>
  <c r="AW21" i="3" l="1"/>
  <c r="AV8" i="3"/>
  <c r="AT24" i="3"/>
  <c r="AS11" i="3"/>
  <c r="AO9" i="3"/>
  <c r="AO12" i="3" s="1"/>
  <c r="AP22" i="3"/>
  <c r="AO25" i="3"/>
  <c r="AO16" i="3" s="1"/>
  <c r="AU23" i="3"/>
  <c r="AT10" i="3"/>
  <c r="AR19" i="3"/>
  <c r="AQ6" i="3"/>
  <c r="AW20" i="3"/>
  <c r="AV7" i="3"/>
  <c r="AX20" i="3" l="1"/>
  <c r="AW7" i="3"/>
  <c r="AS19" i="3"/>
  <c r="AR6" i="3"/>
  <c r="AV23" i="3"/>
  <c r="AU10" i="3"/>
  <c r="AQ22" i="3"/>
  <c r="AP9" i="3"/>
  <c r="AP12" i="3" s="1"/>
  <c r="AP25" i="3"/>
  <c r="AP16" i="3" s="1"/>
  <c r="AU24" i="3"/>
  <c r="AT11" i="3"/>
  <c r="AX21" i="3"/>
  <c r="AW8" i="3"/>
  <c r="AR22" i="3" l="1"/>
  <c r="AQ9" i="3"/>
  <c r="AQ12" i="3" s="1"/>
  <c r="AQ25" i="3"/>
  <c r="AQ16" i="3" s="1"/>
  <c r="AY21" i="3"/>
  <c r="AX8" i="3"/>
  <c r="AT19" i="3"/>
  <c r="AS6" i="3"/>
  <c r="AW23" i="3"/>
  <c r="AV10" i="3"/>
  <c r="AV24" i="3"/>
  <c r="AU11" i="3"/>
  <c r="AY20" i="3"/>
  <c r="AX7" i="3"/>
  <c r="AU19" i="3" l="1"/>
  <c r="AT6" i="3"/>
  <c r="AZ20" i="3"/>
  <c r="AY7" i="3"/>
  <c r="AW24" i="3"/>
  <c r="AV11" i="3"/>
  <c r="AZ21" i="3"/>
  <c r="AY8" i="3"/>
  <c r="AX23" i="3"/>
  <c r="AW10" i="3"/>
  <c r="AS22" i="3"/>
  <c r="AR9" i="3"/>
  <c r="AR12" i="3" s="1"/>
  <c r="AR25" i="3"/>
  <c r="AR16" i="3" s="1"/>
  <c r="AX24" i="3" l="1"/>
  <c r="AW11" i="3"/>
  <c r="BA21" i="3"/>
  <c r="AZ8" i="3"/>
  <c r="AT22" i="3"/>
  <c r="AS9" i="3"/>
  <c r="AS12" i="3" s="1"/>
  <c r="AS25" i="3"/>
  <c r="AS16" i="3" s="1"/>
  <c r="AZ7" i="3"/>
  <c r="BA20" i="3"/>
  <c r="AY23" i="3"/>
  <c r="AX10" i="3"/>
  <c r="AV19" i="3"/>
  <c r="AU6" i="3"/>
  <c r="AU22" i="3" l="1"/>
  <c r="AT9" i="3"/>
  <c r="AT12" i="3" s="1"/>
  <c r="AT25" i="3"/>
  <c r="AT16" i="3" s="1"/>
  <c r="AZ23" i="3"/>
  <c r="AY10" i="3"/>
  <c r="AW19" i="3"/>
  <c r="AV6" i="3"/>
  <c r="BB21" i="3"/>
  <c r="BA8" i="3"/>
  <c r="BB20" i="3"/>
  <c r="BA7" i="3"/>
  <c r="AY24" i="3"/>
  <c r="AX11" i="3"/>
  <c r="AZ24" i="3" l="1"/>
  <c r="AY11" i="3"/>
  <c r="BC21" i="3"/>
  <c r="BB8" i="3"/>
  <c r="AX19" i="3"/>
  <c r="AW6" i="3"/>
  <c r="BA23" i="3"/>
  <c r="AZ10" i="3"/>
  <c r="BC20" i="3"/>
  <c r="BB7" i="3"/>
  <c r="AV22" i="3"/>
  <c r="AU9" i="3"/>
  <c r="AU12" i="3" s="1"/>
  <c r="AU25" i="3"/>
  <c r="AU16" i="3" s="1"/>
  <c r="BB23" i="3" l="1"/>
  <c r="BA10" i="3"/>
  <c r="AX6" i="3"/>
  <c r="AY19" i="3"/>
  <c r="AW22" i="3"/>
  <c r="AV9" i="3"/>
  <c r="AV12" i="3" s="1"/>
  <c r="AV25" i="3"/>
  <c r="AV16" i="3" s="1"/>
  <c r="BC8" i="3"/>
  <c r="BD21" i="3"/>
  <c r="BD20" i="3"/>
  <c r="BC7" i="3"/>
  <c r="BA24" i="3"/>
  <c r="AZ11" i="3"/>
  <c r="AW9" i="3" l="1"/>
  <c r="AW12" i="3" s="1"/>
  <c r="AX22" i="3"/>
  <c r="AW25" i="3"/>
  <c r="AW16" i="3" s="1"/>
  <c r="BA11" i="3"/>
  <c r="BB24" i="3"/>
  <c r="BE20" i="3"/>
  <c r="BD7" i="3"/>
  <c r="AZ19" i="3"/>
  <c r="AY6" i="3"/>
  <c r="BE21" i="3"/>
  <c r="BD8" i="3"/>
  <c r="BC23" i="3"/>
  <c r="BB10" i="3"/>
  <c r="BF20" i="3" l="1"/>
  <c r="BE7" i="3"/>
  <c r="BC24" i="3"/>
  <c r="BB11" i="3"/>
  <c r="BF21" i="3"/>
  <c r="BE8" i="3"/>
  <c r="AY22" i="3"/>
  <c r="AX9" i="3"/>
  <c r="AX12" i="3" s="1"/>
  <c r="AX25" i="3"/>
  <c r="AX16" i="3" s="1"/>
  <c r="BD23" i="3"/>
  <c r="BC10" i="3"/>
  <c r="BA19" i="3"/>
  <c r="AZ6" i="3"/>
  <c r="BB19" i="3" l="1"/>
  <c r="BA6" i="3"/>
  <c r="BG21" i="3"/>
  <c r="BF8" i="3"/>
  <c r="BD24" i="3"/>
  <c r="BC11" i="3"/>
  <c r="AZ22" i="3"/>
  <c r="AY9" i="3"/>
  <c r="AY12" i="3" s="1"/>
  <c r="AY25" i="3"/>
  <c r="AY16" i="3" s="1"/>
  <c r="BE23" i="3"/>
  <c r="BD10" i="3"/>
  <c r="BG20" i="3"/>
  <c r="BF7" i="3"/>
  <c r="BH20" i="3" l="1"/>
  <c r="BG7" i="3"/>
  <c r="BF23" i="3"/>
  <c r="BE10" i="3"/>
  <c r="BE24" i="3"/>
  <c r="BD11" i="3"/>
  <c r="BH21" i="3"/>
  <c r="BG8" i="3"/>
  <c r="BC19" i="3"/>
  <c r="BB6" i="3"/>
  <c r="BA22" i="3"/>
  <c r="AZ9" i="3"/>
  <c r="AZ12" i="3" s="1"/>
  <c r="AZ25" i="3"/>
  <c r="AZ16" i="3" s="1"/>
  <c r="BI21" i="3" l="1"/>
  <c r="BH8" i="3"/>
  <c r="BB22" i="3"/>
  <c r="BA9" i="3"/>
  <c r="BA12" i="3" s="1"/>
  <c r="BA25" i="3"/>
  <c r="BA16" i="3" s="1"/>
  <c r="BF24" i="3"/>
  <c r="BE11" i="3"/>
  <c r="BD19" i="3"/>
  <c r="BC6" i="3"/>
  <c r="BG23" i="3"/>
  <c r="BF10" i="3"/>
  <c r="BH7" i="3"/>
  <c r="BI20" i="3"/>
  <c r="BJ20" i="3" l="1"/>
  <c r="BJ7" i="3" s="1"/>
  <c r="BI7" i="3"/>
  <c r="BG24" i="3"/>
  <c r="BF11" i="3"/>
  <c r="BH23" i="3"/>
  <c r="BG10" i="3"/>
  <c r="BC22" i="3"/>
  <c r="BB9" i="3"/>
  <c r="BB12" i="3" s="1"/>
  <c r="BB25" i="3"/>
  <c r="BB16" i="3" s="1"/>
  <c r="BE19" i="3"/>
  <c r="BD6" i="3"/>
  <c r="BJ21" i="3"/>
  <c r="BJ8" i="3" s="1"/>
  <c r="BI8" i="3"/>
  <c r="BD22" i="3" l="1"/>
  <c r="BC9" i="3"/>
  <c r="BC12" i="3" s="1"/>
  <c r="BC25" i="3"/>
  <c r="BC16" i="3" s="1"/>
  <c r="BI23" i="3"/>
  <c r="BH10" i="3"/>
  <c r="BF19" i="3"/>
  <c r="BE6" i="3"/>
  <c r="BH24" i="3"/>
  <c r="BG11" i="3"/>
  <c r="BJ23" i="3" l="1"/>
  <c r="BJ10" i="3" s="1"/>
  <c r="BI10" i="3"/>
  <c r="BI24" i="3"/>
  <c r="BH11" i="3"/>
  <c r="BF6" i="3"/>
  <c r="BG19" i="3"/>
  <c r="BE22" i="3"/>
  <c r="BD9" i="3"/>
  <c r="BD12" i="3" s="1"/>
  <c r="BD25" i="3"/>
  <c r="BD16" i="3" s="1"/>
  <c r="BH19" i="3" l="1"/>
  <c r="BG6" i="3"/>
  <c r="BJ24" i="3"/>
  <c r="BJ11" i="3" s="1"/>
  <c r="BI11" i="3"/>
  <c r="BE9" i="3"/>
  <c r="BE12" i="3" s="1"/>
  <c r="BF22" i="3"/>
  <c r="BE25" i="3"/>
  <c r="BE16" i="3" s="1"/>
  <c r="BG22" i="3" l="1"/>
  <c r="BF9" i="3"/>
  <c r="BF12" i="3" s="1"/>
  <c r="BF25" i="3"/>
  <c r="BF16" i="3" s="1"/>
  <c r="BI19" i="3"/>
  <c r="BH6" i="3"/>
  <c r="BJ19" i="3" l="1"/>
  <c r="BI6" i="3"/>
  <c r="BH22" i="3"/>
  <c r="BG9" i="3"/>
  <c r="BG12" i="3" s="1"/>
  <c r="BG25" i="3"/>
  <c r="BG16" i="3" s="1"/>
  <c r="BI22" i="3" l="1"/>
  <c r="BH9" i="3"/>
  <c r="BH12" i="3" s="1"/>
  <c r="BH25" i="3"/>
  <c r="BH16" i="3" s="1"/>
  <c r="BJ6" i="3"/>
  <c r="BJ22" i="3" l="1"/>
  <c r="BI9" i="3"/>
  <c r="BI12" i="3" s="1"/>
  <c r="BI25" i="3"/>
  <c r="BI16" i="3" s="1"/>
  <c r="BJ9" i="3" l="1"/>
  <c r="BJ12" i="3" s="1"/>
  <c r="BK12" i="3" s="1"/>
  <c r="BJ25" i="3"/>
  <c r="BJ16" i="3" s="1"/>
</calcChain>
</file>

<file path=xl/sharedStrings.xml><?xml version="1.0" encoding="utf-8"?>
<sst xmlns="http://schemas.openxmlformats.org/spreadsheetml/2006/main" count="59" uniqueCount="47">
  <si>
    <t>Usage des bâtiments et activités résidentiels/tertiaires et traitement centralisé des déchets</t>
  </si>
  <si>
    <t>Industries de l'énergie</t>
  </si>
  <si>
    <t>Bâtiments résidentiels et tertiaires</t>
  </si>
  <si>
    <t>Agriculture</t>
  </si>
  <si>
    <t>Industries manufacturières
Déchets</t>
  </si>
  <si>
    <t>Transports</t>
  </si>
  <si>
    <t xml:space="preserve">Graphique 3 : émissions de GES et investissements pour la transition énergétique en 2019, par secteurs
</t>
  </si>
  <si>
    <t>FINANCEMENT / INVESTISSEMENTS - En Mds d'euros</t>
  </si>
  <si>
    <r>
      <t>ÉMISSIONS DE GES - en Mt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eq.</t>
    </r>
  </si>
  <si>
    <t xml:space="preserve">Graphique 1 : évolution des émissions de gaz à effet de serre en France 
et objectifs de réduction
</t>
  </si>
  <si>
    <t>référence</t>
  </si>
  <si>
    <t>objectifs</t>
  </si>
  <si>
    <t>tcam 2015_2030</t>
  </si>
  <si>
    <t>tcam 2030-2050</t>
  </si>
  <si>
    <t>émissions constatées</t>
  </si>
  <si>
    <t>évolution 2015-2030</t>
  </si>
  <si>
    <t>émissions</t>
  </si>
  <si>
    <t>Traitement des déchets</t>
  </si>
  <si>
    <t>Industrie de l'énergie</t>
  </si>
  <si>
    <t>Industrie manufacturière</t>
  </si>
  <si>
    <t>Résidentiel tertiaire</t>
  </si>
  <si>
    <t>Transport</t>
  </si>
  <si>
    <t>total</t>
  </si>
  <si>
    <t>utcatf</t>
  </si>
  <si>
    <t>total avec utcatf</t>
  </si>
  <si>
    <t>Budgets carbone SNBC 2</t>
  </si>
  <si>
    <t>Champ : périmètre "Kyoto", soit la France métroplitaine et les Outre-mer appartenant à l'UE</t>
  </si>
  <si>
    <r>
      <rPr>
        <b/>
        <i/>
        <sz val="11"/>
        <color theme="1"/>
        <rFont val="Arial"/>
        <family val="2"/>
      </rPr>
      <t>Sources</t>
    </r>
    <r>
      <rPr>
        <i/>
        <sz val="11"/>
        <color theme="1"/>
        <rFont val="Arial"/>
        <family val="2"/>
      </rPr>
      <t xml:space="preserve"> : Citepa, inventaires des GES au format Secten, 2021 ; Ministère de la transition écologique , projet de stratégie nationale bas carbone révisée, 2020.</t>
    </r>
  </si>
  <si>
    <t>Trajectoire des émissions (Objectifs 2050 de la SNBC)</t>
  </si>
  <si>
    <t>2019(e)</t>
  </si>
  <si>
    <t>2020(e)</t>
  </si>
  <si>
    <t>population</t>
  </si>
  <si>
    <t>Inventaire national</t>
  </si>
  <si>
    <t>Emissions de l'inventaire national rapportées à la population</t>
  </si>
  <si>
    <t>Emissions intérieures</t>
  </si>
  <si>
    <t>Emissions associées aux importations</t>
  </si>
  <si>
    <t>Empreinte par personne</t>
  </si>
  <si>
    <t>(e) = estimations provisoires</t>
  </si>
  <si>
    <t>Note : l'empreinte et l'inventaire portent sur les trois principaux GES (CO2, CH4, N2O) hors UTCATF.</t>
  </si>
  <si>
    <t>Champ : Périmètre « Kyoto » soit la France métropolitaine et les territoires d’Outre-mer appartenant à l’UE.</t>
  </si>
  <si>
    <t xml:space="preserve">Sources : Citepa ; AIE ; FAO ; Douanes ; Eurostat ; Insee. Traitement : SDES, 2021. </t>
  </si>
  <si>
    <t>Mt CO2 eq.</t>
  </si>
  <si>
    <t>Graphique 2 : comparaison de l'empreinte carbone et de l'inventaire national</t>
  </si>
  <si>
    <t>En millions de tonnes CO2 équivalent (échelle de gauche) - En milliards d'euros (échelle de droite)</t>
  </si>
  <si>
    <t>Champ : périmètre "Kyoto" soit la France métropolitaine et les Outre-mer appartenant à l'UE.</t>
  </si>
  <si>
    <r>
      <rPr>
        <b/>
        <sz val="11"/>
        <color theme="1"/>
        <rFont val="Arial"/>
        <family val="2"/>
      </rPr>
      <t>Sources</t>
    </r>
    <r>
      <rPr>
        <sz val="11"/>
        <color theme="1"/>
        <rFont val="Arial"/>
        <family val="2"/>
      </rPr>
      <t xml:space="preserve"> : I4CE, panorama des financements du climat 2020 ; Citepa, inventaire au format Secten, 2021</t>
    </r>
  </si>
  <si>
    <r>
      <t>En millions de tonnes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équivalent (échelle de gauche) - En tonnes de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équivalent par personne (échelle de droite)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</si>
</sst>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00B05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6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/>
    <xf numFmtId="1" fontId="2" fillId="2" borderId="0" xfId="0" applyNumberFormat="1" applyFont="1" applyFill="1"/>
    <xf numFmtId="1" fontId="8" fillId="2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9" fontId="2" fillId="2" borderId="0" xfId="2" applyFont="1" applyFill="1"/>
    <xf numFmtId="0" fontId="8" fillId="2" borderId="0" xfId="0" applyFont="1" applyFill="1"/>
    <xf numFmtId="0" fontId="4" fillId="2" borderId="0" xfId="0" applyFont="1" applyFill="1"/>
    <xf numFmtId="44" fontId="2" fillId="2" borderId="0" xfId="1" applyFont="1" applyFill="1"/>
    <xf numFmtId="0" fontId="11" fillId="2" borderId="0" xfId="0" applyFont="1" applyFill="1"/>
    <xf numFmtId="0" fontId="2" fillId="2" borderId="1" xfId="0" applyFont="1" applyFill="1" applyBorder="1"/>
    <xf numFmtId="0" fontId="6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1" fontId="2" fillId="2" borderId="1" xfId="0" applyNumberFormat="1" applyFont="1" applyFill="1" applyBorder="1"/>
    <xf numFmtId="1" fontId="8" fillId="2" borderId="1" xfId="0" applyNumberFormat="1" applyFont="1" applyFill="1" applyBorder="1"/>
    <xf numFmtId="10" fontId="2" fillId="2" borderId="1" xfId="2" applyNumberFormat="1" applyFont="1" applyFill="1" applyBorder="1"/>
    <xf numFmtId="3" fontId="2" fillId="2" borderId="1" xfId="0" applyNumberFormat="1" applyFont="1" applyFill="1" applyBorder="1"/>
    <xf numFmtId="1" fontId="3" fillId="2" borderId="1" xfId="0" applyNumberFormat="1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8" fillId="2" borderId="1" xfId="0" applyFont="1" applyFill="1" applyBorder="1"/>
    <xf numFmtId="0" fontId="0" fillId="2" borderId="0" xfId="0" applyFill="1"/>
    <xf numFmtId="0" fontId="12" fillId="2" borderId="0" xfId="0" applyFont="1" applyFill="1"/>
    <xf numFmtId="0" fontId="0" fillId="2" borderId="2" xfId="0" applyFill="1" applyBorder="1"/>
    <xf numFmtId="0" fontId="0" fillId="2" borderId="1" xfId="0" applyFill="1" applyBorder="1"/>
    <xf numFmtId="1" fontId="0" fillId="2" borderId="1" xfId="0" applyNumberFormat="1" applyFill="1" applyBorder="1"/>
    <xf numFmtId="1" fontId="0" fillId="2" borderId="0" xfId="0" applyNumberFormat="1" applyFill="1"/>
    <xf numFmtId="164" fontId="0" fillId="2" borderId="1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/>
    <xf numFmtId="0" fontId="10" fillId="2" borderId="0" xfId="0" applyFont="1" applyFill="1"/>
    <xf numFmtId="164" fontId="0" fillId="2" borderId="0" xfId="0" applyNumberFormat="1" applyFill="1"/>
    <xf numFmtId="0" fontId="9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D5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776957228094E-2"/>
          <c:y val="9.0976213910761161E-2"/>
          <c:w val="0.87997221885725818"/>
          <c:h val="0.76506290462250337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Traitement des déchets</c:v>
                </c:pt>
              </c:strCache>
            </c:strRef>
          </c:tx>
          <c:spPr>
            <a:solidFill>
              <a:srgbClr val="605D5C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1'!$B$6:$BJ$6</c:f>
              <c:numCache>
                <c:formatCode>0</c:formatCode>
                <c:ptCount val="61"/>
                <c:pt idx="0">
                  <c:v>15.310226677123612</c:v>
                </c:pt>
                <c:pt idx="1">
                  <c:v>15.868773591994856</c:v>
                </c:pt>
                <c:pt idx="2">
                  <c:v>16.562600724106758</c:v>
                </c:pt>
                <c:pt idx="3">
                  <c:v>17.257158043567479</c:v>
                </c:pt>
                <c:pt idx="4">
                  <c:v>17.545225296783368</c:v>
                </c:pt>
                <c:pt idx="5">
                  <c:v>17.698491836695329</c:v>
                </c:pt>
                <c:pt idx="6">
                  <c:v>17.683774496176213</c:v>
                </c:pt>
                <c:pt idx="7">
                  <c:v>17.572623959107538</c:v>
                </c:pt>
                <c:pt idx="8">
                  <c:v>17.839659141845047</c:v>
                </c:pt>
                <c:pt idx="9">
                  <c:v>18.0056046574235</c:v>
                </c:pt>
                <c:pt idx="10">
                  <c:v>18.345862552333845</c:v>
                </c:pt>
                <c:pt idx="11">
                  <c:v>18.49840536663601</c:v>
                </c:pt>
                <c:pt idx="12">
                  <c:v>18.719260568748943</c:v>
                </c:pt>
                <c:pt idx="13">
                  <c:v>18.866453306898165</c:v>
                </c:pt>
                <c:pt idx="14">
                  <c:v>18.774029050987394</c:v>
                </c:pt>
                <c:pt idx="15">
                  <c:v>18.715288323636621</c:v>
                </c:pt>
                <c:pt idx="16">
                  <c:v>18.723024726856817</c:v>
                </c:pt>
                <c:pt idx="17">
                  <c:v>18.591054433421494</c:v>
                </c:pt>
                <c:pt idx="18">
                  <c:v>18.572735357257393</c:v>
                </c:pt>
                <c:pt idx="19">
                  <c:v>17.959623501598859</c:v>
                </c:pt>
                <c:pt idx="20">
                  <c:v>18.032748848012361</c:v>
                </c:pt>
                <c:pt idx="21">
                  <c:v>17.601507029158629</c:v>
                </c:pt>
                <c:pt idx="22">
                  <c:v>16.951349928980452</c:v>
                </c:pt>
                <c:pt idx="23">
                  <c:v>16.866991346235736</c:v>
                </c:pt>
                <c:pt idx="24">
                  <c:v>16.518381036938756</c:v>
                </c:pt>
                <c:pt idx="25">
                  <c:v>15.297138862470085</c:v>
                </c:pt>
                <c:pt idx="26">
                  <c:v>15.185704086668327</c:v>
                </c:pt>
                <c:pt idx="27">
                  <c:v>15.479683116921374</c:v>
                </c:pt>
                <c:pt idx="28">
                  <c:v>15.041455564107594</c:v>
                </c:pt>
                <c:pt idx="29">
                  <c:v>15.284860033686186</c:v>
                </c:pt>
                <c:pt idx="30">
                  <c:v>15.06253716611076</c:v>
                </c:pt>
                <c:pt idx="31">
                  <c:v>13.033162310824515</c:v>
                </c:pt>
                <c:pt idx="32">
                  <c:v>12.655832885550254</c:v>
                </c:pt>
                <c:pt idx="33">
                  <c:v>12.278503460275992</c:v>
                </c:pt>
                <c:pt idx="34">
                  <c:v>11.901174035001731</c:v>
                </c:pt>
                <c:pt idx="35">
                  <c:v>11.523844609727469</c:v>
                </c:pt>
                <c:pt idx="36">
                  <c:v>11.146515184453207</c:v>
                </c:pt>
                <c:pt idx="37">
                  <c:v>10.769185759178946</c:v>
                </c:pt>
                <c:pt idx="38">
                  <c:v>10.391856333904684</c:v>
                </c:pt>
                <c:pt idx="39">
                  <c:v>10.014526908630422</c:v>
                </c:pt>
                <c:pt idx="40">
                  <c:v>9.6371974833561609</c:v>
                </c:pt>
                <c:pt idx="41">
                  <c:v>9.4553376091883532</c:v>
                </c:pt>
                <c:pt idx="42">
                  <c:v>9.2734777350205455</c:v>
                </c:pt>
                <c:pt idx="43">
                  <c:v>9.0916178608527378</c:v>
                </c:pt>
                <c:pt idx="44">
                  <c:v>8.9097579866849301</c:v>
                </c:pt>
                <c:pt idx="45">
                  <c:v>8.7278981125171224</c:v>
                </c:pt>
                <c:pt idx="46">
                  <c:v>8.5460382383493148</c:v>
                </c:pt>
                <c:pt idx="47">
                  <c:v>8.3641783641815071</c:v>
                </c:pt>
                <c:pt idx="48">
                  <c:v>8.1823184900136994</c:v>
                </c:pt>
                <c:pt idx="49">
                  <c:v>8.0004586158458917</c:v>
                </c:pt>
                <c:pt idx="50">
                  <c:v>7.818598741678084</c:v>
                </c:pt>
                <c:pt idx="51">
                  <c:v>7.6367388675102763</c:v>
                </c:pt>
                <c:pt idx="52">
                  <c:v>7.4548789933424686</c:v>
                </c:pt>
                <c:pt idx="53">
                  <c:v>7.2730191191746609</c:v>
                </c:pt>
                <c:pt idx="54">
                  <c:v>7.0911592450068532</c:v>
                </c:pt>
                <c:pt idx="55">
                  <c:v>6.9092993708390456</c:v>
                </c:pt>
                <c:pt idx="56">
                  <c:v>6.7274394966712379</c:v>
                </c:pt>
                <c:pt idx="57">
                  <c:v>6.5455796225034302</c:v>
                </c:pt>
                <c:pt idx="58">
                  <c:v>6.3637197483356225</c:v>
                </c:pt>
                <c:pt idx="59">
                  <c:v>6.1818598741678148</c:v>
                </c:pt>
                <c:pt idx="60">
                  <c:v>6.0000000000000071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4-48E1-89A6-33E7AD80B1A1}"/>
            </c:ext>
          </c:extLst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A412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1'!$B$7:$BJ$7</c:f>
              <c:numCache>
                <c:formatCode>0</c:formatCode>
                <c:ptCount val="61"/>
                <c:pt idx="0">
                  <c:v>92.073236728086982</c:v>
                </c:pt>
                <c:pt idx="1">
                  <c:v>91.620428653167025</c:v>
                </c:pt>
                <c:pt idx="2">
                  <c:v>90.47726232439301</c:v>
                </c:pt>
                <c:pt idx="3">
                  <c:v>89.596477256794742</c:v>
                </c:pt>
                <c:pt idx="4">
                  <c:v>89.055576996973571</c:v>
                </c:pt>
                <c:pt idx="5">
                  <c:v>89.879200547807727</c:v>
                </c:pt>
                <c:pt idx="6">
                  <c:v>90.620119487364988</c:v>
                </c:pt>
                <c:pt idx="7">
                  <c:v>90.892026662927918</c:v>
                </c:pt>
                <c:pt idx="8">
                  <c:v>91.08668132783032</c:v>
                </c:pt>
                <c:pt idx="9">
                  <c:v>91.577427822346365</c:v>
                </c:pt>
                <c:pt idx="10">
                  <c:v>93.544646119169286</c:v>
                </c:pt>
                <c:pt idx="11">
                  <c:v>93.14146609000052</c:v>
                </c:pt>
                <c:pt idx="12">
                  <c:v>91.384850139379694</c:v>
                </c:pt>
                <c:pt idx="13">
                  <c:v>88.523885309731455</c:v>
                </c:pt>
                <c:pt idx="14">
                  <c:v>89.498115950659525</c:v>
                </c:pt>
                <c:pt idx="15">
                  <c:v>88.145412336381739</c:v>
                </c:pt>
                <c:pt idx="16">
                  <c:v>87.478188379402425</c:v>
                </c:pt>
                <c:pt idx="17">
                  <c:v>88.183994188990141</c:v>
                </c:pt>
                <c:pt idx="18">
                  <c:v>89.280865498621722</c:v>
                </c:pt>
                <c:pt idx="19">
                  <c:v>88.504080519556794</c:v>
                </c:pt>
                <c:pt idx="20">
                  <c:v>86.932520534241135</c:v>
                </c:pt>
                <c:pt idx="21">
                  <c:v>86.106479694779509</c:v>
                </c:pt>
                <c:pt idx="22">
                  <c:v>85.44126626226803</c:v>
                </c:pt>
                <c:pt idx="23">
                  <c:v>85.683992269348494</c:v>
                </c:pt>
                <c:pt idx="24">
                  <c:v>87.639629731806025</c:v>
                </c:pt>
                <c:pt idx="25">
                  <c:v>87.37883477113752</c:v>
                </c:pt>
                <c:pt idx="26">
                  <c:v>85.402939172688548</c:v>
                </c:pt>
                <c:pt idx="27">
                  <c:v>85.31290348341696</c:v>
                </c:pt>
                <c:pt idx="28">
                  <c:v>84.081190565183718</c:v>
                </c:pt>
                <c:pt idx="29">
                  <c:v>83.066206828131371</c:v>
                </c:pt>
                <c:pt idx="30">
                  <c:v>82.953736808214998</c:v>
                </c:pt>
                <c:pt idx="31">
                  <c:v>80.628177381799674</c:v>
                </c:pt>
                <c:pt idx="32">
                  <c:v>79.503067816910033</c:v>
                </c:pt>
                <c:pt idx="33">
                  <c:v>78.377958252020392</c:v>
                </c:pt>
                <c:pt idx="34">
                  <c:v>77.252848687130751</c:v>
                </c:pt>
                <c:pt idx="35">
                  <c:v>76.12773912224111</c:v>
                </c:pt>
                <c:pt idx="36">
                  <c:v>75.002629557351469</c:v>
                </c:pt>
                <c:pt idx="37">
                  <c:v>73.877519992461828</c:v>
                </c:pt>
                <c:pt idx="38">
                  <c:v>72.752410427572187</c:v>
                </c:pt>
                <c:pt idx="39">
                  <c:v>71.627300862682546</c:v>
                </c:pt>
                <c:pt idx="40">
                  <c:v>70.502191297792905</c:v>
                </c:pt>
                <c:pt idx="41">
                  <c:v>69.377081732903264</c:v>
                </c:pt>
                <c:pt idx="42">
                  <c:v>68.251972168013623</c:v>
                </c:pt>
                <c:pt idx="43">
                  <c:v>67.126862603123982</c:v>
                </c:pt>
                <c:pt idx="44">
                  <c:v>66.001753038234341</c:v>
                </c:pt>
                <c:pt idx="45">
                  <c:v>64.8766434733447</c:v>
                </c:pt>
                <c:pt idx="46">
                  <c:v>63.751533908455059</c:v>
                </c:pt>
                <c:pt idx="47">
                  <c:v>62.626424343565418</c:v>
                </c:pt>
                <c:pt idx="48">
                  <c:v>61.501314778675777</c:v>
                </c:pt>
                <c:pt idx="49">
                  <c:v>60.376205213786136</c:v>
                </c:pt>
                <c:pt idx="50">
                  <c:v>59.251095648896495</c:v>
                </c:pt>
                <c:pt idx="51">
                  <c:v>58.125986084006854</c:v>
                </c:pt>
                <c:pt idx="52">
                  <c:v>57.000876519117213</c:v>
                </c:pt>
                <c:pt idx="53">
                  <c:v>55.875766954227572</c:v>
                </c:pt>
                <c:pt idx="54">
                  <c:v>54.750657389337931</c:v>
                </c:pt>
                <c:pt idx="55">
                  <c:v>53.62554782444829</c:v>
                </c:pt>
                <c:pt idx="56">
                  <c:v>52.500438259558649</c:v>
                </c:pt>
                <c:pt idx="57">
                  <c:v>51.375328694669008</c:v>
                </c:pt>
                <c:pt idx="58">
                  <c:v>50.250219129779367</c:v>
                </c:pt>
                <c:pt idx="59">
                  <c:v>49.125109564889726</c:v>
                </c:pt>
                <c:pt idx="60">
                  <c:v>48.000000000000085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4-48E1-89A6-33E7AD80B1A1}"/>
            </c:ext>
          </c:extLst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0083C5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1'!$B$8:$BJ$8</c:f>
              <c:numCache>
                <c:formatCode>0</c:formatCode>
                <c:ptCount val="61"/>
                <c:pt idx="0">
                  <c:v>78.101270339945302</c:v>
                </c:pt>
                <c:pt idx="1">
                  <c:v>79.385303905265047</c:v>
                </c:pt>
                <c:pt idx="2">
                  <c:v>80.639715851094522</c:v>
                </c:pt>
                <c:pt idx="3">
                  <c:v>68.328932505971508</c:v>
                </c:pt>
                <c:pt idx="4">
                  <c:v>65.224001564252546</c:v>
                </c:pt>
                <c:pt idx="5">
                  <c:v>67.765341815648668</c:v>
                </c:pt>
                <c:pt idx="6">
                  <c:v>71.499308446578667</c:v>
                </c:pt>
                <c:pt idx="7">
                  <c:v>67.196530746950771</c:v>
                </c:pt>
                <c:pt idx="8">
                  <c:v>79.566941529719742</c:v>
                </c:pt>
                <c:pt idx="9">
                  <c:v>72.634852811438378</c:v>
                </c:pt>
                <c:pt idx="10">
                  <c:v>71.366272421977243</c:v>
                </c:pt>
                <c:pt idx="11">
                  <c:v>64.493409020574134</c:v>
                </c:pt>
                <c:pt idx="12">
                  <c:v>67.056179577801572</c:v>
                </c:pt>
                <c:pt idx="13">
                  <c:v>70.499828199954521</c:v>
                </c:pt>
                <c:pt idx="14">
                  <c:v>69.097507106795391</c:v>
                </c:pt>
                <c:pt idx="15">
                  <c:v>74.229966233139763</c:v>
                </c:pt>
                <c:pt idx="16">
                  <c:v>70.073903334295309</c:v>
                </c:pt>
                <c:pt idx="17">
                  <c:v>69.595513885704747</c:v>
                </c:pt>
                <c:pt idx="18">
                  <c:v>68.665979542619084</c:v>
                </c:pt>
                <c:pt idx="19">
                  <c:v>66.402007326268873</c:v>
                </c:pt>
                <c:pt idx="20">
                  <c:v>66.511749763122623</c:v>
                </c:pt>
                <c:pt idx="21">
                  <c:v>57.651318622302469</c:v>
                </c:pt>
                <c:pt idx="22">
                  <c:v>58.410010941652793</c:v>
                </c:pt>
                <c:pt idx="23">
                  <c:v>57.900698045493485</c:v>
                </c:pt>
                <c:pt idx="24">
                  <c:v>44.68218775018255</c:v>
                </c:pt>
                <c:pt idx="25">
                  <c:v>46.739198557050955</c:v>
                </c:pt>
                <c:pt idx="26">
                  <c:v>50.017881604436944</c:v>
                </c:pt>
                <c:pt idx="27">
                  <c:v>53.63488353662926</c:v>
                </c:pt>
                <c:pt idx="28">
                  <c:v>44.979760713034267</c:v>
                </c:pt>
                <c:pt idx="29">
                  <c:v>42.479555202461384</c:v>
                </c:pt>
                <c:pt idx="30">
                  <c:v>38.356977622565068</c:v>
                </c:pt>
                <c:pt idx="31">
                  <c:v>40.569624347520232</c:v>
                </c:pt>
                <c:pt idx="32">
                  <c:v>39.541361979265112</c:v>
                </c:pt>
                <c:pt idx="33">
                  <c:v>38.513099611009991</c:v>
                </c:pt>
                <c:pt idx="34">
                  <c:v>37.484837242754871</c:v>
                </c:pt>
                <c:pt idx="35">
                  <c:v>36.456574874499751</c:v>
                </c:pt>
                <c:pt idx="36">
                  <c:v>35.42831250624463</c:v>
                </c:pt>
                <c:pt idx="37">
                  <c:v>34.40005013798951</c:v>
                </c:pt>
                <c:pt idx="38">
                  <c:v>33.371787769734389</c:v>
                </c:pt>
                <c:pt idx="39">
                  <c:v>32.343525401479269</c:v>
                </c:pt>
                <c:pt idx="40">
                  <c:v>31.315263033224149</c:v>
                </c:pt>
                <c:pt idx="41">
                  <c:v>29.849499881562942</c:v>
                </c:pt>
                <c:pt idx="42">
                  <c:v>28.383736729901734</c:v>
                </c:pt>
                <c:pt idx="43">
                  <c:v>26.917973578240527</c:v>
                </c:pt>
                <c:pt idx="44">
                  <c:v>25.45221042657932</c:v>
                </c:pt>
                <c:pt idx="45">
                  <c:v>23.986447274918113</c:v>
                </c:pt>
                <c:pt idx="46">
                  <c:v>22.520684123256906</c:v>
                </c:pt>
                <c:pt idx="47">
                  <c:v>21.054920971595699</c:v>
                </c:pt>
                <c:pt idx="48">
                  <c:v>19.589157819934492</c:v>
                </c:pt>
                <c:pt idx="49">
                  <c:v>18.123394668273285</c:v>
                </c:pt>
                <c:pt idx="50">
                  <c:v>16.657631516612078</c:v>
                </c:pt>
                <c:pt idx="51">
                  <c:v>15.191868364950871</c:v>
                </c:pt>
                <c:pt idx="52">
                  <c:v>13.726105213289664</c:v>
                </c:pt>
                <c:pt idx="53">
                  <c:v>12.260342061628457</c:v>
                </c:pt>
                <c:pt idx="54">
                  <c:v>10.79457890996725</c:v>
                </c:pt>
                <c:pt idx="55">
                  <c:v>9.3288157583060425</c:v>
                </c:pt>
                <c:pt idx="56">
                  <c:v>7.8630526066448354</c:v>
                </c:pt>
                <c:pt idx="57">
                  <c:v>6.3972894549836283</c:v>
                </c:pt>
                <c:pt idx="58">
                  <c:v>4.9315263033224213</c:v>
                </c:pt>
                <c:pt idx="59">
                  <c:v>3.4657631516612142</c:v>
                </c:pt>
                <c:pt idx="60">
                  <c:v>2.0000000000000071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4-48E1-89A6-33E7AD80B1A1}"/>
            </c:ext>
          </c:extLst>
        </c:ser>
        <c:ser>
          <c:idx val="3"/>
          <c:order val="3"/>
          <c:tx>
            <c:strRef>
              <c:f>'Graphique 1'!$A$9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rgbClr val="A0521B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1'!$B$9:$BJ$9</c:f>
              <c:numCache>
                <c:formatCode>0</c:formatCode>
                <c:ptCount val="61"/>
                <c:pt idx="0">
                  <c:v>143.33984203235437</c:v>
                </c:pt>
                <c:pt idx="1">
                  <c:v>155.749685919352</c:v>
                </c:pt>
                <c:pt idx="2">
                  <c:v>143.69161232405227</c:v>
                </c:pt>
                <c:pt idx="3">
                  <c:v>138.64032235062447</c:v>
                </c:pt>
                <c:pt idx="4">
                  <c:v>139.59841257576539</c:v>
                </c:pt>
                <c:pt idx="5">
                  <c:v>140.06903042856359</c:v>
                </c:pt>
                <c:pt idx="6">
                  <c:v>142.35698503815519</c:v>
                </c:pt>
                <c:pt idx="7">
                  <c:v>141.32818437549346</c:v>
                </c:pt>
                <c:pt idx="8">
                  <c:v>134.80751687590569</c:v>
                </c:pt>
                <c:pt idx="9">
                  <c:v>130.62254596536746</c:v>
                </c:pt>
                <c:pt idx="10">
                  <c:v>127.63181072008614</c:v>
                </c:pt>
                <c:pt idx="11">
                  <c:v>131.52041189183447</c:v>
                </c:pt>
                <c:pt idx="12">
                  <c:v>127.54500177036405</c:v>
                </c:pt>
                <c:pt idx="13">
                  <c:v>125.65976117941646</c:v>
                </c:pt>
                <c:pt idx="14">
                  <c:v>119.96822103056425</c:v>
                </c:pt>
                <c:pt idx="15">
                  <c:v>120.34428326558046</c:v>
                </c:pt>
                <c:pt idx="16">
                  <c:v>119.40314109524108</c:v>
                </c:pt>
                <c:pt idx="17">
                  <c:v>117.78351620531257</c:v>
                </c:pt>
                <c:pt idx="18">
                  <c:v>109.94051232253896</c:v>
                </c:pt>
                <c:pt idx="19">
                  <c:v>91.660417510153806</c:v>
                </c:pt>
                <c:pt idx="20">
                  <c:v>97.415535443242547</c:v>
                </c:pt>
                <c:pt idx="21">
                  <c:v>95.005581040195736</c:v>
                </c:pt>
                <c:pt idx="22">
                  <c:v>92.301732963351597</c:v>
                </c:pt>
                <c:pt idx="23">
                  <c:v>91.957320434148102</c:v>
                </c:pt>
                <c:pt idx="24">
                  <c:v>88.410723645872125</c:v>
                </c:pt>
                <c:pt idx="25">
                  <c:v>86.829496018078558</c:v>
                </c:pt>
                <c:pt idx="26">
                  <c:v>87.490812291030437</c:v>
                </c:pt>
                <c:pt idx="27">
                  <c:v>87.47554938660781</c:v>
                </c:pt>
                <c:pt idx="28">
                  <c:v>86.888583930456875</c:v>
                </c:pt>
                <c:pt idx="29">
                  <c:v>84.247109096435892</c:v>
                </c:pt>
                <c:pt idx="30">
                  <c:v>75.78236475330722</c:v>
                </c:pt>
                <c:pt idx="31">
                  <c:v>74.673366575547533</c:v>
                </c:pt>
                <c:pt idx="32">
                  <c:v>72.64734500179236</c:v>
                </c:pt>
                <c:pt idx="33">
                  <c:v>70.621323428037186</c:v>
                </c:pt>
                <c:pt idx="34">
                  <c:v>68.595301854282013</c:v>
                </c:pt>
                <c:pt idx="35">
                  <c:v>66.56928028052684</c:v>
                </c:pt>
                <c:pt idx="36">
                  <c:v>64.543258706771667</c:v>
                </c:pt>
                <c:pt idx="37">
                  <c:v>62.517237133016501</c:v>
                </c:pt>
                <c:pt idx="38">
                  <c:v>60.491215559261335</c:v>
                </c:pt>
                <c:pt idx="39">
                  <c:v>58.465193985506168</c:v>
                </c:pt>
                <c:pt idx="40">
                  <c:v>56.439172411751002</c:v>
                </c:pt>
                <c:pt idx="41">
                  <c:v>54.417213791163448</c:v>
                </c:pt>
                <c:pt idx="42">
                  <c:v>52.395255170575894</c:v>
                </c:pt>
                <c:pt idx="43">
                  <c:v>50.373296549988339</c:v>
                </c:pt>
                <c:pt idx="44">
                  <c:v>48.351337929400785</c:v>
                </c:pt>
                <c:pt idx="45">
                  <c:v>46.32937930881323</c:v>
                </c:pt>
                <c:pt idx="46">
                  <c:v>44.307420688225676</c:v>
                </c:pt>
                <c:pt idx="47">
                  <c:v>42.285462067638122</c:v>
                </c:pt>
                <c:pt idx="48">
                  <c:v>40.263503447050567</c:v>
                </c:pt>
                <c:pt idx="49">
                  <c:v>38.241544826463013</c:v>
                </c:pt>
                <c:pt idx="50">
                  <c:v>36.219586205875459</c:v>
                </c:pt>
                <c:pt idx="51">
                  <c:v>34.197627585287904</c:v>
                </c:pt>
                <c:pt idx="52">
                  <c:v>32.17566896470035</c:v>
                </c:pt>
                <c:pt idx="53">
                  <c:v>30.153710344112795</c:v>
                </c:pt>
                <c:pt idx="54">
                  <c:v>28.131751723525241</c:v>
                </c:pt>
                <c:pt idx="55">
                  <c:v>26.109793102937687</c:v>
                </c:pt>
                <c:pt idx="56">
                  <c:v>24.087834482350132</c:v>
                </c:pt>
                <c:pt idx="57">
                  <c:v>22.065875861762578</c:v>
                </c:pt>
                <c:pt idx="58">
                  <c:v>20.043917241175023</c:v>
                </c:pt>
                <c:pt idx="59">
                  <c:v>18.021958620587469</c:v>
                </c:pt>
                <c:pt idx="60">
                  <c:v>15.999999999999915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64-48E1-89A6-33E7AD80B1A1}"/>
            </c:ext>
          </c:extLst>
        </c:ser>
        <c:ser>
          <c:idx val="4"/>
          <c:order val="4"/>
          <c:tx>
            <c:strRef>
              <c:f>'Graphique 1'!$A$10</c:f>
              <c:strCache>
                <c:ptCount val="1"/>
                <c:pt idx="0">
                  <c:v>Résidentiel tertiaire</c:v>
                </c:pt>
              </c:strCache>
            </c:strRef>
          </c:tx>
          <c:spPr>
            <a:solidFill>
              <a:srgbClr val="D6B200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1'!$B$10:$BJ$10</c:f>
              <c:numCache>
                <c:formatCode>0</c:formatCode>
                <c:ptCount val="61"/>
                <c:pt idx="0">
                  <c:v>91.648167202596241</c:v>
                </c:pt>
                <c:pt idx="1">
                  <c:v>101.10680611797926</c:v>
                </c:pt>
                <c:pt idx="2">
                  <c:v>97.279592075099231</c:v>
                </c:pt>
                <c:pt idx="3">
                  <c:v>93.698146813878509</c:v>
                </c:pt>
                <c:pt idx="4">
                  <c:v>87.367866075642752</c:v>
                </c:pt>
                <c:pt idx="5">
                  <c:v>87.274226324069048</c:v>
                </c:pt>
                <c:pt idx="6">
                  <c:v>97.107445273095735</c:v>
                </c:pt>
                <c:pt idx="7">
                  <c:v>92.281964150139856</c:v>
                </c:pt>
                <c:pt idx="8">
                  <c:v>96.875292417683681</c:v>
                </c:pt>
                <c:pt idx="9">
                  <c:v>98.431895242871633</c:v>
                </c:pt>
                <c:pt idx="10">
                  <c:v>94.435181675953601</c:v>
                </c:pt>
                <c:pt idx="11">
                  <c:v>99.514726131271772</c:v>
                </c:pt>
                <c:pt idx="12">
                  <c:v>95.221121422735735</c:v>
                </c:pt>
                <c:pt idx="13">
                  <c:v>100.93110227921848</c:v>
                </c:pt>
                <c:pt idx="14">
                  <c:v>105.50553187600913</c:v>
                </c:pt>
                <c:pt idx="15">
                  <c:v>104.55678848074729</c:v>
                </c:pt>
                <c:pt idx="16">
                  <c:v>100.04158817898102</c:v>
                </c:pt>
                <c:pt idx="17">
                  <c:v>92.788529447556868</c:v>
                </c:pt>
                <c:pt idx="18">
                  <c:v>99.761074312985414</c:v>
                </c:pt>
                <c:pt idx="19">
                  <c:v>101.1505688937099</c:v>
                </c:pt>
                <c:pt idx="20">
                  <c:v>100.10393299774478</c:v>
                </c:pt>
                <c:pt idx="21">
                  <c:v>87.61033321592987</c:v>
                </c:pt>
                <c:pt idx="22">
                  <c:v>93.899876393420811</c:v>
                </c:pt>
                <c:pt idx="23">
                  <c:v>96.4174928465074</c:v>
                </c:pt>
                <c:pt idx="24">
                  <c:v>80.426979092085872</c:v>
                </c:pt>
                <c:pt idx="25">
                  <c:v>83.478482953158277</c:v>
                </c:pt>
                <c:pt idx="26">
                  <c:v>83.43130997586907</c:v>
                </c:pt>
                <c:pt idx="27">
                  <c:v>82.765397724648182</c:v>
                </c:pt>
                <c:pt idx="28">
                  <c:v>77.777547207486464</c:v>
                </c:pt>
                <c:pt idx="29">
                  <c:v>75.108818700802999</c:v>
                </c:pt>
                <c:pt idx="30">
                  <c:v>69.935475713825895</c:v>
                </c:pt>
                <c:pt idx="31">
                  <c:v>67.116700294339296</c:v>
                </c:pt>
                <c:pt idx="32">
                  <c:v>64.389736517869466</c:v>
                </c:pt>
                <c:pt idx="33">
                  <c:v>61.662772741399628</c:v>
                </c:pt>
                <c:pt idx="34">
                  <c:v>58.935808964929791</c:v>
                </c:pt>
                <c:pt idx="35">
                  <c:v>56.208845188459954</c:v>
                </c:pt>
                <c:pt idx="36">
                  <c:v>53.481881411990116</c:v>
                </c:pt>
                <c:pt idx="37">
                  <c:v>50.754917635520279</c:v>
                </c:pt>
                <c:pt idx="38">
                  <c:v>48.027953859050442</c:v>
                </c:pt>
                <c:pt idx="39">
                  <c:v>45.300990082580604</c:v>
                </c:pt>
                <c:pt idx="40">
                  <c:v>42.574026306110767</c:v>
                </c:pt>
                <c:pt idx="41">
                  <c:v>40.695324990805233</c:v>
                </c:pt>
                <c:pt idx="42">
                  <c:v>38.816623675499699</c:v>
                </c:pt>
                <c:pt idx="43">
                  <c:v>36.937922360194165</c:v>
                </c:pt>
                <c:pt idx="44">
                  <c:v>35.059221044888631</c:v>
                </c:pt>
                <c:pt idx="45">
                  <c:v>33.180519729583096</c:v>
                </c:pt>
                <c:pt idx="46">
                  <c:v>31.301818414277559</c:v>
                </c:pt>
                <c:pt idx="47">
                  <c:v>29.423117098972021</c:v>
                </c:pt>
                <c:pt idx="48">
                  <c:v>27.544415783666484</c:v>
                </c:pt>
                <c:pt idx="49">
                  <c:v>25.665714468360946</c:v>
                </c:pt>
                <c:pt idx="50">
                  <c:v>23.787013153055408</c:v>
                </c:pt>
                <c:pt idx="51">
                  <c:v>21.908311837749871</c:v>
                </c:pt>
                <c:pt idx="52">
                  <c:v>20.029610522444333</c:v>
                </c:pt>
                <c:pt idx="53">
                  <c:v>18.150909207138795</c:v>
                </c:pt>
                <c:pt idx="54">
                  <c:v>16.272207891833258</c:v>
                </c:pt>
                <c:pt idx="55">
                  <c:v>14.393506576527722</c:v>
                </c:pt>
                <c:pt idx="56">
                  <c:v>12.514805261222186</c:v>
                </c:pt>
                <c:pt idx="57">
                  <c:v>10.63610394591665</c:v>
                </c:pt>
                <c:pt idx="58">
                  <c:v>8.7574026306111143</c:v>
                </c:pt>
                <c:pt idx="59">
                  <c:v>6.8787013153055785</c:v>
                </c:pt>
                <c:pt idx="60">
                  <c:v>5.0000000000000426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64-48E1-89A6-33E7AD80B1A1}"/>
            </c:ext>
          </c:extLst>
        </c:ser>
        <c:ser>
          <c:idx val="5"/>
          <c:order val="5"/>
          <c:tx>
            <c:strRef>
              <c:f>'Graphique 1'!$A$11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D2242A"/>
            </a:solidFill>
          </c:spP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1'!$B$11:$BJ$11</c:f>
              <c:numCache>
                <c:formatCode>0</c:formatCode>
                <c:ptCount val="61"/>
                <c:pt idx="0">
                  <c:v>123.57282578455873</c:v>
                </c:pt>
                <c:pt idx="1">
                  <c:v>126.3383196910695</c:v>
                </c:pt>
                <c:pt idx="2">
                  <c:v>130.7913850627331</c:v>
                </c:pt>
                <c:pt idx="3">
                  <c:v>131.05091283439492</c:v>
                </c:pt>
                <c:pt idx="4">
                  <c:v>131.96037392635677</c:v>
                </c:pt>
                <c:pt idx="5">
                  <c:v>133.87200711378472</c:v>
                </c:pt>
                <c:pt idx="6">
                  <c:v>135.59575057243467</c:v>
                </c:pt>
                <c:pt idx="7">
                  <c:v>138.30616584560815</c:v>
                </c:pt>
                <c:pt idx="8">
                  <c:v>140.747413241261</c:v>
                </c:pt>
                <c:pt idx="9">
                  <c:v>143.36909520189084</c:v>
                </c:pt>
                <c:pt idx="10">
                  <c:v>143.11636869911121</c:v>
                </c:pt>
                <c:pt idx="11">
                  <c:v>146.38120467461709</c:v>
                </c:pt>
                <c:pt idx="12">
                  <c:v>147.35747859967327</c:v>
                </c:pt>
                <c:pt idx="13">
                  <c:v>147.05779896690368</c:v>
                </c:pt>
                <c:pt idx="14">
                  <c:v>147.59289633257276</c:v>
                </c:pt>
                <c:pt idx="15">
                  <c:v>145.24306438582948</c:v>
                </c:pt>
                <c:pt idx="16">
                  <c:v>145.03882771267413</c:v>
                </c:pt>
                <c:pt idx="17">
                  <c:v>143.94322102683253</c:v>
                </c:pt>
                <c:pt idx="18">
                  <c:v>137.48869443578639</c:v>
                </c:pt>
                <c:pt idx="19">
                  <c:v>135.96896991463694</c:v>
                </c:pt>
                <c:pt idx="20">
                  <c:v>139.18249757212297</c:v>
                </c:pt>
                <c:pt idx="21">
                  <c:v>139.43955134526186</c:v>
                </c:pt>
                <c:pt idx="22">
                  <c:v>137.79637405628421</c:v>
                </c:pt>
                <c:pt idx="23">
                  <c:v>136.95368334151738</c:v>
                </c:pt>
                <c:pt idx="24">
                  <c:v>136.94492332004629</c:v>
                </c:pt>
                <c:pt idx="25">
                  <c:v>137.92741697054007</c:v>
                </c:pt>
                <c:pt idx="26">
                  <c:v>138.49606682489801</c:v>
                </c:pt>
                <c:pt idx="27">
                  <c:v>138.7856764836859</c:v>
                </c:pt>
                <c:pt idx="28">
                  <c:v>135.82134548118174</c:v>
                </c:pt>
                <c:pt idx="29">
                  <c:v>135.81207406150301</c:v>
                </c:pt>
                <c:pt idx="30">
                  <c:v>113.62484304732089</c:v>
                </c:pt>
                <c:pt idx="31">
                  <c:v>122.47954626983957</c:v>
                </c:pt>
                <c:pt idx="32">
                  <c:v>119.90490115305616</c:v>
                </c:pt>
                <c:pt idx="33">
                  <c:v>117.33025603627274</c:v>
                </c:pt>
                <c:pt idx="34">
                  <c:v>114.75561091948933</c:v>
                </c:pt>
                <c:pt idx="35">
                  <c:v>112.18096580270591</c:v>
                </c:pt>
                <c:pt idx="36">
                  <c:v>109.6063206859225</c:v>
                </c:pt>
                <c:pt idx="37">
                  <c:v>107.03167556913908</c:v>
                </c:pt>
                <c:pt idx="38">
                  <c:v>104.45703045235567</c:v>
                </c:pt>
                <c:pt idx="39">
                  <c:v>101.88238533557225</c:v>
                </c:pt>
                <c:pt idx="40">
                  <c:v>99.307740218788837</c:v>
                </c:pt>
                <c:pt idx="41">
                  <c:v>94.542353207849402</c:v>
                </c:pt>
                <c:pt idx="42">
                  <c:v>89.776966196909967</c:v>
                </c:pt>
                <c:pt idx="43">
                  <c:v>85.011579185970533</c:v>
                </c:pt>
                <c:pt idx="44">
                  <c:v>80.246192175031098</c:v>
                </c:pt>
                <c:pt idx="45">
                  <c:v>75.480805164091663</c:v>
                </c:pt>
                <c:pt idx="46">
                  <c:v>70.715418153152228</c:v>
                </c:pt>
                <c:pt idx="47">
                  <c:v>65.950031142212794</c:v>
                </c:pt>
                <c:pt idx="48">
                  <c:v>61.184644131273352</c:v>
                </c:pt>
                <c:pt idx="49">
                  <c:v>56.41925712033391</c:v>
                </c:pt>
                <c:pt idx="50">
                  <c:v>51.653870109394468</c:v>
                </c:pt>
                <c:pt idx="51">
                  <c:v>46.888483098455026</c:v>
                </c:pt>
                <c:pt idx="52">
                  <c:v>42.123096087515584</c:v>
                </c:pt>
                <c:pt idx="53">
                  <c:v>37.357709076576143</c:v>
                </c:pt>
                <c:pt idx="54">
                  <c:v>32.592322065636701</c:v>
                </c:pt>
                <c:pt idx="55">
                  <c:v>27.826935054697259</c:v>
                </c:pt>
                <c:pt idx="56">
                  <c:v>23.061548043757817</c:v>
                </c:pt>
                <c:pt idx="57">
                  <c:v>18.296161032818375</c:v>
                </c:pt>
                <c:pt idx="58">
                  <c:v>13.530774021878933</c:v>
                </c:pt>
                <c:pt idx="59">
                  <c:v>8.7653870109394916</c:v>
                </c:pt>
                <c:pt idx="60">
                  <c:v>4.0000000000000497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64-48E1-89A6-33E7AD80B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448512"/>
        <c:axId val="230426304"/>
      </c:areaChart>
      <c:lineChart>
        <c:grouping val="standard"/>
        <c:varyColors val="0"/>
        <c:ser>
          <c:idx val="6"/>
          <c:order val="6"/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1'!$B$12:$AF$12</c:f>
              <c:numCache>
                <c:formatCode>0</c:formatCode>
                <c:ptCount val="31"/>
                <c:pt idx="0">
                  <c:v>544.04556876466529</c:v>
                </c:pt>
                <c:pt idx="1">
                  <c:v>570.06931787882763</c:v>
                </c:pt>
                <c:pt idx="2">
                  <c:v>559.44216836147882</c:v>
                </c:pt>
                <c:pt idx="3">
                  <c:v>538.57194980523161</c:v>
                </c:pt>
                <c:pt idx="4">
                  <c:v>530.75145643577446</c:v>
                </c:pt>
                <c:pt idx="5">
                  <c:v>536.55829806656902</c:v>
                </c:pt>
                <c:pt idx="6">
                  <c:v>554.86338331380546</c:v>
                </c:pt>
                <c:pt idx="7">
                  <c:v>547.57749574022773</c:v>
                </c:pt>
                <c:pt idx="8">
                  <c:v>560.92350453424547</c:v>
                </c:pt>
                <c:pt idx="9">
                  <c:v>554.64142170133823</c:v>
                </c:pt>
                <c:pt idx="10">
                  <c:v>548.44014218863128</c:v>
                </c:pt>
                <c:pt idx="11">
                  <c:v>553.54962317493403</c:v>
                </c:pt>
                <c:pt idx="12">
                  <c:v>547.28389207870327</c:v>
                </c:pt>
                <c:pt idx="13">
                  <c:v>551.53882924212269</c:v>
                </c:pt>
                <c:pt idx="14">
                  <c:v>550.43630134758848</c:v>
                </c:pt>
                <c:pt idx="15">
                  <c:v>551.23480302531539</c:v>
                </c:pt>
                <c:pt idx="16">
                  <c:v>540.75867342745073</c:v>
                </c:pt>
                <c:pt idx="17">
                  <c:v>530.88582918781844</c:v>
                </c:pt>
                <c:pt idx="18">
                  <c:v>523.70986146980897</c:v>
                </c:pt>
                <c:pt idx="19">
                  <c:v>501.6456676659252</c:v>
                </c:pt>
                <c:pt idx="20">
                  <c:v>508.1789851584864</c:v>
                </c:pt>
                <c:pt idx="21">
                  <c:v>483.41477094762809</c:v>
                </c:pt>
                <c:pt idx="22">
                  <c:v>484.80061054595791</c:v>
                </c:pt>
                <c:pt idx="23">
                  <c:v>485.78017828325062</c:v>
                </c:pt>
                <c:pt idx="24">
                  <c:v>454.62282457693163</c:v>
                </c:pt>
                <c:pt idx="25">
                  <c:v>457.65056813243552</c:v>
                </c:pt>
                <c:pt idx="26">
                  <c:v>460.02471395559132</c:v>
                </c:pt>
                <c:pt idx="27">
                  <c:v>463.4540937319095</c:v>
                </c:pt>
                <c:pt idx="28">
                  <c:v>444.58988346145065</c:v>
                </c:pt>
                <c:pt idx="29">
                  <c:v>435.99862392302089</c:v>
                </c:pt>
                <c:pt idx="30">
                  <c:v>395.71593511134483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64-48E1-89A6-33E7AD80B1A1}"/>
            </c:ext>
          </c:extLst>
        </c:ser>
        <c:ser>
          <c:idx val="7"/>
          <c:order val="7"/>
          <c:spPr>
            <a:ln w="635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A64-48E1-89A6-33E7AD80B1A1}"/>
            </c:ext>
          </c:extLst>
        </c:ser>
        <c:ser>
          <c:idx val="8"/>
          <c:order val="8"/>
          <c:marker>
            <c:symbol val="none"/>
          </c:marke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1'!$B$4:$BJ$4</c:f>
              <c:numCache>
                <c:formatCode>General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64-48E1-89A6-33E7AD80B1A1}"/>
            </c:ext>
          </c:extLst>
        </c:ser>
        <c:ser>
          <c:idx val="9"/>
          <c:order val="9"/>
          <c:tx>
            <c:strRef>
              <c:f>'Figure 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A64-48E1-89A6-33E7AD80B1A1}"/>
            </c:ext>
          </c:extLst>
        </c:ser>
        <c:ser>
          <c:idx val="10"/>
          <c:order val="10"/>
          <c:tx>
            <c:v>tendances</c:v>
          </c:tx>
          <c:spPr>
            <a:ln w="603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'Graphique 1'!$B$5:$BJ$5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'Graphique 1'!$B$16:$BJ$16</c:f>
              <c:numCache>
                <c:formatCode>General</c:formatCode>
                <c:ptCount val="61"/>
                <c:pt idx="31" formatCode="0">
                  <c:v>398.50057717987079</c:v>
                </c:pt>
                <c:pt idx="32" formatCode="0">
                  <c:v>388.64224535444339</c:v>
                </c:pt>
                <c:pt idx="33" formatCode="0">
                  <c:v>378.78391352901588</c:v>
                </c:pt>
                <c:pt idx="34" formatCode="0">
                  <c:v>368.92558170358848</c:v>
                </c:pt>
                <c:pt idx="35" formatCode="0">
                  <c:v>359.06724987816102</c:v>
                </c:pt>
                <c:pt idx="36" formatCode="0">
                  <c:v>349.20891805273357</c:v>
                </c:pt>
                <c:pt idx="37" formatCode="0">
                  <c:v>339.35058622730617</c:v>
                </c:pt>
                <c:pt idx="38" formatCode="0">
                  <c:v>329.49225440187877</c:v>
                </c:pt>
                <c:pt idx="39" formatCode="0">
                  <c:v>319.63392257645125</c:v>
                </c:pt>
                <c:pt idx="40" formatCode="0">
                  <c:v>309.77559075102386</c:v>
                </c:pt>
                <c:pt idx="41" formatCode="0">
                  <c:v>298.33681121347263</c:v>
                </c:pt>
                <c:pt idx="42" formatCode="0">
                  <c:v>286.89803167592146</c:v>
                </c:pt>
                <c:pt idx="43" formatCode="0">
                  <c:v>275.45925213837029</c:v>
                </c:pt>
                <c:pt idx="44" formatCode="0">
                  <c:v>264.02047260081906</c:v>
                </c:pt>
                <c:pt idx="45" formatCode="0">
                  <c:v>252.58169306326792</c:v>
                </c:pt>
                <c:pt idx="46" formatCode="0">
                  <c:v>241.14291352571675</c:v>
                </c:pt>
                <c:pt idx="47" formatCode="0">
                  <c:v>229.70413398816558</c:v>
                </c:pt>
                <c:pt idx="48" formatCode="0">
                  <c:v>218.26535445061438</c:v>
                </c:pt>
                <c:pt idx="49" formatCode="0">
                  <c:v>206.82657491306315</c:v>
                </c:pt>
                <c:pt idx="50" formatCode="0">
                  <c:v>195.38779537551198</c:v>
                </c:pt>
                <c:pt idx="51" formatCode="0">
                  <c:v>183.94901583796079</c:v>
                </c:pt>
                <c:pt idx="52" formatCode="0">
                  <c:v>172.51023630040962</c:v>
                </c:pt>
                <c:pt idx="53" formatCode="0">
                  <c:v>161.07145676285842</c:v>
                </c:pt>
                <c:pt idx="54" formatCode="0">
                  <c:v>149.63267722530722</c:v>
                </c:pt>
                <c:pt idx="55" formatCode="0">
                  <c:v>138.19389768775605</c:v>
                </c:pt>
                <c:pt idx="56" formatCode="0">
                  <c:v>126.75511815020488</c:v>
                </c:pt>
                <c:pt idx="57" formatCode="0">
                  <c:v>115.31633861265367</c:v>
                </c:pt>
                <c:pt idx="58" formatCode="0">
                  <c:v>103.87755907510248</c:v>
                </c:pt>
                <c:pt idx="59" formatCode="0">
                  <c:v>92.438779537551298</c:v>
                </c:pt>
                <c:pt idx="60" formatCode="0">
                  <c:v>81.000000000000114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64-48E1-89A6-33E7AD80B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48512"/>
        <c:axId val="230426304"/>
      </c:lineChart>
      <c:catAx>
        <c:axId val="232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Arial" panose="020B0604020202020204" pitchFamily="34" charset="0"/>
              </a:defRPr>
            </a:pPr>
            <a:endParaRPr lang="fr-FR"/>
          </a:p>
        </c:txPr>
        <c:crossAx val="230426304"/>
        <c:crosses val="autoZero"/>
        <c:auto val="1"/>
        <c:lblAlgn val="ctr"/>
        <c:lblOffset val="100"/>
        <c:tickLblSkip val="5"/>
        <c:noMultiLvlLbl val="0"/>
      </c:catAx>
      <c:valAx>
        <c:axId val="230426304"/>
        <c:scaling>
          <c:orientation val="minMax"/>
          <c:max val="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Arial" panose="020B0604020202020204" pitchFamily="34" charset="0"/>
              </a:defRPr>
            </a:pPr>
            <a:endParaRPr lang="fr-FR"/>
          </a:p>
        </c:txPr>
        <c:crossAx val="232448512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20408080033735E-2"/>
          <c:y val="7.2163227924279483E-2"/>
          <c:w val="0.90387293377657829"/>
          <c:h val="0.59513535477676927"/>
        </c:manualLayout>
      </c:layout>
      <c:barChart>
        <c:barDir val="col"/>
        <c:grouping val="stacked"/>
        <c:varyColors val="0"/>
        <c:ser>
          <c:idx val="2"/>
          <c:order val="1"/>
          <c:tx>
            <c:v>Inventaire national</c:v>
          </c:tx>
          <c:spPr>
            <a:solidFill>
              <a:srgbClr val="F0820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wdDnDiag">
                <a:fgClr>
                  <a:srgbClr val="F082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D9-4C35-B80B-53D7A7E93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2'!$B$3:$BB$3</c:f>
              <c:strCach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2019(e)</c:v>
                </c:pt>
                <c:pt idx="6">
                  <c:v>2020(e)</c:v>
                </c:pt>
                <c:pt idx="8">
                  <c:v>1995</c:v>
                </c:pt>
                <c:pt idx="9">
                  <c:v>2000</c:v>
                </c:pt>
                <c:pt idx="10">
                  <c:v>2005</c:v>
                </c:pt>
                <c:pt idx="11">
                  <c:v>2010</c:v>
                </c:pt>
                <c:pt idx="12">
                  <c:v>2015</c:v>
                </c:pt>
                <c:pt idx="13">
                  <c:v>2019</c:v>
                </c:pt>
                <c:pt idx="14">
                  <c:v>2020(e)</c:v>
                </c:pt>
              </c:strCache>
            </c:strRef>
          </c:cat>
          <c:val>
            <c:numRef>
              <c:f>'Graphique 2'!$B$16:$BB$16</c:f>
              <c:numCache>
                <c:formatCode>General</c:formatCode>
                <c:ptCount val="15"/>
                <c:pt idx="8" formatCode="0">
                  <c:v>529.20942932623791</c:v>
                </c:pt>
                <c:pt idx="9" formatCode="0">
                  <c:v>536.41153286646886</c:v>
                </c:pt>
                <c:pt idx="10" formatCode="0">
                  <c:v>535.03802997303012</c:v>
                </c:pt>
                <c:pt idx="11" formatCode="0">
                  <c:v>489.34718912651311</c:v>
                </c:pt>
                <c:pt idx="12" formatCode="0">
                  <c:v>438.29545277397904</c:v>
                </c:pt>
                <c:pt idx="13" formatCode="0">
                  <c:v>420.83412335885367</c:v>
                </c:pt>
                <c:pt idx="14" formatCode="0">
                  <c:v>381.1037608517189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9-4C35-B80B-53D7A7E932F7}"/>
            </c:ext>
          </c:extLst>
        </c:ser>
        <c:ser>
          <c:idx val="0"/>
          <c:order val="2"/>
          <c:tx>
            <c:v>Empreinte carbone - émissions intérieures (hors exportations)</c:v>
          </c:tx>
          <c:spPr>
            <a:solidFill>
              <a:srgbClr val="33859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1D9-4C35-B80B-53D7A7E932F7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1D9-4C35-B80B-53D7A7E932F7}"/>
              </c:ext>
            </c:extLst>
          </c:dPt>
          <c:dLbls>
            <c:dLbl>
              <c:idx val="5"/>
              <c:tx>
                <c:rich>
                  <a:bodyPr/>
                  <a:lstStyle/>
                  <a:p>
                    <a:fld id="{8200F801-51BC-4BB0-A0DE-16D9CAAFD5A6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1D9-4C35-B80B-53D7A7E932F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9D58DA6-31FE-4D1A-B625-3A0CFE0C90BB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1D9-4C35-B80B-53D7A7E93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2'!$B$3:$BB$3</c:f>
              <c:strCach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2019(e)</c:v>
                </c:pt>
                <c:pt idx="6">
                  <c:v>2020(e)</c:v>
                </c:pt>
                <c:pt idx="8">
                  <c:v>1995</c:v>
                </c:pt>
                <c:pt idx="9">
                  <c:v>2000</c:v>
                </c:pt>
                <c:pt idx="10">
                  <c:v>2005</c:v>
                </c:pt>
                <c:pt idx="11">
                  <c:v>2010</c:v>
                </c:pt>
                <c:pt idx="12">
                  <c:v>2015</c:v>
                </c:pt>
                <c:pt idx="13">
                  <c:v>2019</c:v>
                </c:pt>
                <c:pt idx="14">
                  <c:v>2020(e)</c:v>
                </c:pt>
              </c:strCache>
            </c:strRef>
          </c:cat>
          <c:val>
            <c:numRef>
              <c:f>'Graphique 2'!$B$18:$BB$18</c:f>
              <c:numCache>
                <c:formatCode>0</c:formatCode>
                <c:ptCount val="15"/>
                <c:pt idx="0">
                  <c:v>410.88514746220005</c:v>
                </c:pt>
                <c:pt idx="1">
                  <c:v>411.0377325586</c:v>
                </c:pt>
                <c:pt idx="2">
                  <c:v>412.85974623150003</c:v>
                </c:pt>
                <c:pt idx="3">
                  <c:v>369.38644291000003</c:v>
                </c:pt>
                <c:pt idx="4">
                  <c:v>321.34414790400001</c:v>
                </c:pt>
                <c:pt idx="5">
                  <c:v>311.14880682399996</c:v>
                </c:pt>
                <c:pt idx="6">
                  <c:v>284.19054144040001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D9-4C35-B80B-53D7A7E932F7}"/>
            </c:ext>
          </c:extLst>
        </c:ser>
        <c:ser>
          <c:idx val="1"/>
          <c:order val="3"/>
          <c:tx>
            <c:v>Empreinte carbone - émissions associées aux importations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D9-4C35-B80B-53D7A7E932F7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D9-4C35-B80B-53D7A7E93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2'!$B$3:$BB$3</c:f>
              <c:strCach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2019(e)</c:v>
                </c:pt>
                <c:pt idx="6">
                  <c:v>2020(e)</c:v>
                </c:pt>
                <c:pt idx="8">
                  <c:v>1995</c:v>
                </c:pt>
                <c:pt idx="9">
                  <c:v>2000</c:v>
                </c:pt>
                <c:pt idx="10">
                  <c:v>2005</c:v>
                </c:pt>
                <c:pt idx="11">
                  <c:v>2010</c:v>
                </c:pt>
                <c:pt idx="12">
                  <c:v>2015</c:v>
                </c:pt>
                <c:pt idx="13">
                  <c:v>2019</c:v>
                </c:pt>
                <c:pt idx="14">
                  <c:v>2020(e)</c:v>
                </c:pt>
              </c:strCache>
            </c:strRef>
          </c:cat>
          <c:val>
            <c:numRef>
              <c:f>'Graphique 2'!$B$19:$BB$19</c:f>
              <c:numCache>
                <c:formatCode>0</c:formatCode>
                <c:ptCount val="15"/>
                <c:pt idx="0">
                  <c:v>238.66032733999998</c:v>
                </c:pt>
                <c:pt idx="1">
                  <c:v>259.880205945</c:v>
                </c:pt>
                <c:pt idx="2">
                  <c:v>285.90513778280001</c:v>
                </c:pt>
                <c:pt idx="3">
                  <c:v>305.7872725405</c:v>
                </c:pt>
                <c:pt idx="4">
                  <c:v>295.95951276260001</c:v>
                </c:pt>
                <c:pt idx="5">
                  <c:v>293.95565018759999</c:v>
                </c:pt>
                <c:pt idx="6">
                  <c:v>267.77098462250001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D9-4C35-B80B-53D7A7E93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2556703"/>
        <c:axId val="732553375"/>
      </c:barChart>
      <c:scatterChart>
        <c:scatterStyle val="lineMarker"/>
        <c:varyColors val="0"/>
        <c:ser>
          <c:idx val="3"/>
          <c:order val="0"/>
          <c:tx>
            <c:v>Empreinte carbone par personne (échelle de droite)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'Graphique 2'!$B$20:$BB$20</c:f>
              <c:numCache>
                <c:formatCode>0.0</c:formatCode>
                <c:ptCount val="15"/>
                <c:pt idx="0">
                  <c:v>10.957138200615017</c:v>
                </c:pt>
                <c:pt idx="1">
                  <c:v>11.088059021877218</c:v>
                </c:pt>
                <c:pt idx="2">
                  <c:v>11.139150363362903</c:v>
                </c:pt>
                <c:pt idx="3">
                  <c:v>10.449512526322321</c:v>
                </c:pt>
                <c:pt idx="4">
                  <c:v>9.2935970305018323</c:v>
                </c:pt>
                <c:pt idx="5">
                  <c:v>9.0120270879641389</c:v>
                </c:pt>
                <c:pt idx="6">
                  <c:v>8.203063728833822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1D9-4C35-B80B-53D7A7E932F7}"/>
            </c:ext>
          </c:extLst>
        </c:ser>
        <c:ser>
          <c:idx val="4"/>
          <c:order val="4"/>
          <c:tx>
            <c:v>Émissions de l'inventaire rapportées à la population (échelle de droite)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Lbls>
            <c:numFmt formatCode="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'Graphique 2'!$B$17:$BB$17</c:f>
              <c:numCache>
                <c:formatCode>General</c:formatCode>
                <c:ptCount val="15"/>
                <c:pt idx="8" formatCode="0.0">
                  <c:v>8.9271976776851858</c:v>
                </c:pt>
                <c:pt idx="9" formatCode="0.0">
                  <c:v>8.8651121025261688</c:v>
                </c:pt>
                <c:pt idx="10" formatCode="0.0">
                  <c:v>8.5291479327369704</c:v>
                </c:pt>
                <c:pt idx="11" formatCode="0.0">
                  <c:v>7.5735169565110345</c:v>
                </c:pt>
                <c:pt idx="12" formatCode="0.0">
                  <c:v>6.5986022406661666</c:v>
                </c:pt>
                <c:pt idx="13" formatCode="0.0">
                  <c:v>6.2676261516831344</c:v>
                </c:pt>
                <c:pt idx="14" formatCode="0.0">
                  <c:v>5.6638339629903802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1D9-4C35-B80B-53D7A7E93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60511"/>
        <c:axId val="923720143"/>
      </c:scatterChart>
      <c:catAx>
        <c:axId val="73255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32553375"/>
        <c:crosses val="autoZero"/>
        <c:auto val="1"/>
        <c:lblAlgn val="ctr"/>
        <c:lblOffset val="100"/>
        <c:noMultiLvlLbl val="0"/>
      </c:catAx>
      <c:valAx>
        <c:axId val="732553375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32556703"/>
        <c:crosses val="autoZero"/>
        <c:crossBetween val="between"/>
      </c:valAx>
      <c:valAx>
        <c:axId val="923720143"/>
        <c:scaling>
          <c:orientation val="minMax"/>
          <c:max val="12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3260511"/>
        <c:crosses val="max"/>
        <c:crossBetween val="midCat"/>
      </c:valAx>
      <c:valAx>
        <c:axId val="893260511"/>
        <c:scaling>
          <c:orientation val="minMax"/>
        </c:scaling>
        <c:delete val="1"/>
        <c:axPos val="b"/>
        <c:majorTickMark val="out"/>
        <c:minorTickMark val="none"/>
        <c:tickLblPos val="nextTo"/>
        <c:crossAx val="92372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677132235608787E-3"/>
          <c:y val="0.79004364560794882"/>
          <c:w val="0.96686435984096308"/>
          <c:h val="0.19130022770268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10891603097E-2"/>
          <c:y val="9.7427165354330714E-2"/>
          <c:w val="0.8875143729474525"/>
          <c:h val="0.635391732283464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D5F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F0-45CE-9838-060E6EFEDA25}"/>
              </c:ext>
            </c:extLst>
          </c:dPt>
          <c:cat>
            <c:strRef>
              <c:f>'Graphique 3'!$B$3:$F$3</c:f>
              <c:strCache>
                <c:ptCount val="5"/>
                <c:pt idx="0">
                  <c:v>Transports</c:v>
                </c:pt>
                <c:pt idx="1">
                  <c:v>Industries manufacturières
Déchets</c:v>
                </c:pt>
                <c:pt idx="2">
                  <c:v>Agriculture</c:v>
                </c:pt>
                <c:pt idx="3">
                  <c:v>Bâtiments résidentiels et tertiaires</c:v>
                </c:pt>
                <c:pt idx="4">
                  <c:v>Industries de l'énergie</c:v>
                </c:pt>
              </c:strCache>
            </c:strRef>
          </c:cat>
          <c:val>
            <c:numRef>
              <c:f>'Graphique 3'!$B$6:$F$6</c:f>
              <c:numCache>
                <c:formatCode>0.0</c:formatCode>
                <c:ptCount val="5"/>
                <c:pt idx="0">
                  <c:v>135.81207406150301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0-45CE-9838-060E6EFEDA25}"/>
            </c:ext>
          </c:extLst>
        </c:ser>
        <c:ser>
          <c:idx val="1"/>
          <c:order val="1"/>
          <c:spPr>
            <a:solidFill>
              <a:srgbClr val="3D5F87"/>
            </a:solidFill>
            <a:ln>
              <a:noFill/>
            </a:ln>
            <a:effectLst/>
          </c:spPr>
          <c:invertIfNegative val="0"/>
          <c:cat>
            <c:strRef>
              <c:f>'Graphique 3'!$B$3:$F$3</c:f>
              <c:strCache>
                <c:ptCount val="5"/>
                <c:pt idx="0">
                  <c:v>Transports</c:v>
                </c:pt>
                <c:pt idx="1">
                  <c:v>Industries manufacturières
Déchets</c:v>
                </c:pt>
                <c:pt idx="2">
                  <c:v>Agriculture</c:v>
                </c:pt>
                <c:pt idx="3">
                  <c:v>Bâtiments résidentiels et tertiaires</c:v>
                </c:pt>
                <c:pt idx="4">
                  <c:v>Industries de l'énergie</c:v>
                </c:pt>
              </c:strCache>
            </c:strRef>
          </c:cat>
          <c:val>
            <c:numRef>
              <c:f>'Graphique 3'!$B$7:$F$7</c:f>
              <c:numCache>
                <c:formatCode>0.0</c:formatCode>
                <c:ptCount val="5"/>
                <c:pt idx="1">
                  <c:v>99.531969130122079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F0-45CE-9838-060E6EFEDA25}"/>
            </c:ext>
          </c:extLst>
        </c:ser>
        <c:ser>
          <c:idx val="2"/>
          <c:order val="2"/>
          <c:spPr>
            <a:solidFill>
              <a:srgbClr val="3D5F87"/>
            </a:solidFill>
            <a:ln>
              <a:noFill/>
            </a:ln>
            <a:effectLst/>
          </c:spPr>
          <c:invertIfNegative val="0"/>
          <c:cat>
            <c:strRef>
              <c:f>'Graphique 3'!$B$3:$F$3</c:f>
              <c:strCache>
                <c:ptCount val="5"/>
                <c:pt idx="0">
                  <c:v>Transports</c:v>
                </c:pt>
                <c:pt idx="1">
                  <c:v>Industries manufacturières
Déchets</c:v>
                </c:pt>
                <c:pt idx="2">
                  <c:v>Agriculture</c:v>
                </c:pt>
                <c:pt idx="3">
                  <c:v>Bâtiments résidentiels et tertiaires</c:v>
                </c:pt>
                <c:pt idx="4">
                  <c:v>Industries de l'énergie</c:v>
                </c:pt>
              </c:strCache>
            </c:strRef>
          </c:cat>
          <c:val>
            <c:numRef>
              <c:f>'Graphique 3'!$B$8:$F$8</c:f>
              <c:numCache>
                <c:formatCode>0.0</c:formatCode>
                <c:ptCount val="5"/>
                <c:pt idx="2">
                  <c:v>83.066206828131371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F0-45CE-9838-060E6EFEDA25}"/>
            </c:ext>
          </c:extLst>
        </c:ser>
        <c:ser>
          <c:idx val="3"/>
          <c:order val="3"/>
          <c:spPr>
            <a:solidFill>
              <a:srgbClr val="3D5F87"/>
            </a:solidFill>
            <a:ln>
              <a:solidFill>
                <a:srgbClr val="3D5F87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3D5F87"/>
              </a:solidFill>
              <a:ln>
                <a:solidFill>
                  <a:srgbClr val="3D5F8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6F0-45CE-9838-060E6EFEDA25}"/>
              </c:ext>
            </c:extLst>
          </c:dPt>
          <c:cat>
            <c:strRef>
              <c:f>'Graphique 3'!$B$3:$F$3</c:f>
              <c:strCache>
                <c:ptCount val="5"/>
                <c:pt idx="0">
                  <c:v>Transports</c:v>
                </c:pt>
                <c:pt idx="1">
                  <c:v>Industries manufacturières
Déchets</c:v>
                </c:pt>
                <c:pt idx="2">
                  <c:v>Agriculture</c:v>
                </c:pt>
                <c:pt idx="3">
                  <c:v>Bâtiments résidentiels et tertiaires</c:v>
                </c:pt>
                <c:pt idx="4">
                  <c:v>Industries de l'énergie</c:v>
                </c:pt>
              </c:strCache>
            </c:strRef>
          </c:cat>
          <c:val>
            <c:numRef>
              <c:f>'Graphique 3'!$B$9:$F$9</c:f>
              <c:numCache>
                <c:formatCode>0.0</c:formatCode>
                <c:ptCount val="5"/>
                <c:pt idx="3">
                  <c:v>75.108818700802999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F0-45CE-9838-060E6EFEDA25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3'!$B$3:$F$3</c:f>
              <c:strCache>
                <c:ptCount val="5"/>
                <c:pt idx="0">
                  <c:v>Transports</c:v>
                </c:pt>
                <c:pt idx="1">
                  <c:v>Industries manufacturières
Déchets</c:v>
                </c:pt>
                <c:pt idx="2">
                  <c:v>Agriculture</c:v>
                </c:pt>
                <c:pt idx="3">
                  <c:v>Bâtiments résidentiels et tertiaires</c:v>
                </c:pt>
                <c:pt idx="4">
                  <c:v>Industries de l'énergie</c:v>
                </c:pt>
              </c:strCache>
            </c:strRef>
          </c:cat>
          <c:val>
            <c:numRef>
              <c:f>'Graphique 3'!$B$10:$F$10</c:f>
              <c:numCache>
                <c:formatCode>0.0</c:formatCode>
                <c:ptCount val="5"/>
                <c:pt idx="4">
                  <c:v>42.479555202461384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0-45CE-9838-060E6EFE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36666896"/>
        <c:axId val="1836667312"/>
      </c:barChart>
      <c:scatterChart>
        <c:scatterStyle val="lineMarker"/>
        <c:varyColors val="0"/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051ED87-D168-450A-A9A6-DD405ECE54B5}" type="YVALUE"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>
                          <a:solidFill>
                            <a:srgbClr val="92D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 Y]</a:t>
                    </a:fld>
                    <a:r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r>
                      <a:rPr lang="en-US" sz="1200" b="1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Md€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200" b="0" i="0" u="none" strike="noStrike" kern="1200" baseline="0">
                      <a:solidFill>
                        <a:srgbClr val="92D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6F0-45CE-9838-060E6EFEDA2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3A5AF93-A4EA-40C7-98C2-A00A688C7B0B}" type="YVALUE"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>
                          <a:solidFill>
                            <a:srgbClr val="92D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 Y]</a:t>
                    </a:fld>
                    <a:r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r>
                      <a:rPr lang="en-US" sz="1200" b="1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Md€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200" b="0" i="0" u="none" strike="noStrike" kern="1200" baseline="0">
                      <a:solidFill>
                        <a:srgbClr val="92D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6F0-45CE-9838-060E6EFEDA2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EE02445-A504-4E25-A450-52189CFC19CF}" type="YVALUE"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>
                          <a:solidFill>
                            <a:srgbClr val="92D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 Y]</a:t>
                    </a:fld>
                    <a:r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r>
                      <a:rPr lang="en-US" sz="1200" b="1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Md€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200" b="0" i="0" u="none" strike="noStrike" kern="1200" baseline="0">
                      <a:solidFill>
                        <a:srgbClr val="92D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6F0-45CE-9838-060E6EFEDA25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DA0E862-439C-47F0-9FBB-33FAFED40756}" type="YVALUE"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>
                          <a:solidFill>
                            <a:srgbClr val="92D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 Y]</a:t>
                    </a:fld>
                    <a:r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r>
                      <a:rPr lang="en-US" sz="1200" b="1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Md€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200" b="0" i="0" u="none" strike="noStrike" kern="1200" baseline="0">
                      <a:solidFill>
                        <a:srgbClr val="92D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6F0-45CE-9838-060E6EFEDA25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4FED4E1-F2B3-4035-86D0-EBD367CB8A92}" type="YVALUE"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>
                          <a:solidFill>
                            <a:srgbClr val="92D05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 Y]</a:t>
                    </a:fld>
                    <a:r>
                      <a:rPr lang="en-US" sz="1200" b="1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r>
                      <a:rPr lang="en-US" sz="1200" b="1" i="0" u="none" strike="noStrike" kern="1200" baseline="0">
                        <a:solidFill>
                          <a:srgbClr val="92D05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Md€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200" b="0" i="0" u="none" strike="noStrike" kern="1200" baseline="0">
                      <a:solidFill>
                        <a:srgbClr val="92D05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26F0-45CE-9838-060E6EFEDA2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'Graphique 3'!$B$4:$F$4</c:f>
              <c:numCache>
                <c:formatCode>0.0</c:formatCode>
                <c:ptCount val="5"/>
                <c:pt idx="0">
                  <c:v>15.7</c:v>
                </c:pt>
                <c:pt idx="1">
                  <c:v>1.1000000000000001</c:v>
                </c:pt>
                <c:pt idx="2">
                  <c:v>0.6</c:v>
                </c:pt>
                <c:pt idx="3">
                  <c:v>22.8</c:v>
                </c:pt>
                <c:pt idx="4">
                  <c:v>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6F0-45CE-9838-060E6EFE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427648"/>
        <c:axId val="1669408096"/>
      </c:scatterChart>
      <c:catAx>
        <c:axId val="183666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6667312"/>
        <c:crosses val="autoZero"/>
        <c:auto val="1"/>
        <c:lblAlgn val="ctr"/>
        <c:lblOffset val="100"/>
        <c:noMultiLvlLbl val="0"/>
      </c:catAx>
      <c:valAx>
        <c:axId val="1836667312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36666896"/>
        <c:crosses val="autoZero"/>
        <c:crossBetween val="between"/>
      </c:valAx>
      <c:valAx>
        <c:axId val="166940809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9427648"/>
        <c:crosses val="max"/>
        <c:crossBetween val="midCat"/>
      </c:valAx>
      <c:valAx>
        <c:axId val="166942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6940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0</xdr:colOff>
      <xdr:row>16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366807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67</xdr:col>
      <xdr:colOff>0</xdr:colOff>
      <xdr:row>17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3668077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67</xdr:col>
      <xdr:colOff>0</xdr:colOff>
      <xdr:row>17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36680775" y="35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</xdr:col>
      <xdr:colOff>275173</xdr:colOff>
      <xdr:row>34</xdr:row>
      <xdr:rowOff>105839</xdr:rowOff>
    </xdr:from>
    <xdr:to>
      <xdr:col>23</xdr:col>
      <xdr:colOff>21165</xdr:colOff>
      <xdr:row>61</xdr:row>
      <xdr:rowOff>31750</xdr:rowOff>
    </xdr:to>
    <xdr:graphicFrame macro="">
      <xdr:nvGraphicFramePr>
        <xdr:cNvPr id="6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0.51282</cdr:x>
      <cdr:y>0.30029</cdr:y>
    </cdr:from>
    <cdr:to>
      <cdr:x>0.9674</cdr:x>
      <cdr:y>0.85127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762499" y="1830568"/>
          <a:ext cx="4221623" cy="33587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0.80618</cdr:x>
      <cdr:y>0.32849</cdr:y>
    </cdr:from>
    <cdr:to>
      <cdr:x>0.99673</cdr:x>
      <cdr:y>0.60495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486897" y="2001380"/>
          <a:ext cx="1769614" cy="1684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- 82 % d'émissions de GES en 2050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par rapport à 2015</a:t>
          </a:r>
        </a:p>
        <a:p xmlns:a="http://schemas.openxmlformats.org/drawingml/2006/main">
          <a:pPr algn="ctr"/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Objectif de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neutralité carbone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0.54964</cdr:x>
      <cdr:y>0.56944</cdr:y>
    </cdr:from>
    <cdr:to>
      <cdr:x>0.72977</cdr:x>
      <cdr:y>0.71772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5101529" y="3471333"/>
          <a:ext cx="1671892" cy="90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Trajectoire de réduction fixée par la stratégie nationale bas- carbone</a:t>
          </a:r>
        </a:p>
      </cdr:txBody>
    </cdr:sp>
  </cdr:relSizeAnchor>
  <cdr:relSizeAnchor xmlns:cdr="http://schemas.openxmlformats.org/drawingml/2006/chartDrawing">
    <cdr:from>
      <cdr:x>0.42031</cdr:x>
      <cdr:y>0.07622</cdr:y>
    </cdr:from>
    <cdr:to>
      <cdr:x>0.80098</cdr:x>
      <cdr:y>0.19184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43133" y="395254"/>
          <a:ext cx="3299528" cy="5995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Évolution constatée </a:t>
          </a:r>
        </a:p>
        <a:p xmlns:a="http://schemas.openxmlformats.org/drawingml/2006/main">
          <a:pPr algn="l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des émissions de GES 1990-2020</a:t>
          </a:r>
        </a:p>
      </cdr:txBody>
    </cdr:sp>
  </cdr:relSizeAnchor>
  <cdr:relSizeAnchor xmlns:cdr="http://schemas.openxmlformats.org/drawingml/2006/chartDrawing">
    <cdr:from>
      <cdr:x>0.08124</cdr:x>
      <cdr:y>0.19232</cdr:y>
    </cdr:from>
    <cdr:to>
      <cdr:x>0.19889</cdr:x>
      <cdr:y>0.23961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54425" y="1171765"/>
          <a:ext cx="1092597" cy="2881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Transpor</a:t>
          </a:r>
          <a:r>
            <a:rPr lang="fr-FR" sz="120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t</a:t>
          </a:r>
        </a:p>
      </cdr:txBody>
    </cdr:sp>
  </cdr:relSizeAnchor>
  <cdr:relSizeAnchor xmlns:cdr="http://schemas.openxmlformats.org/drawingml/2006/chartDrawing">
    <cdr:from>
      <cdr:x>0.07597</cdr:x>
      <cdr:y>0.35517</cdr:y>
    </cdr:from>
    <cdr:to>
      <cdr:x>0.3175</cdr:x>
      <cdr:y>0.40247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705493" y="2163938"/>
          <a:ext cx="2243116" cy="2881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Résidentiel - Tertiaire</a:t>
          </a:r>
        </a:p>
      </cdr:txBody>
    </cdr:sp>
  </cdr:relSizeAnchor>
  <cdr:relSizeAnchor xmlns:cdr="http://schemas.openxmlformats.org/drawingml/2006/chartDrawing">
    <cdr:from>
      <cdr:x>0.07523</cdr:x>
      <cdr:y>0.52471</cdr:y>
    </cdr:from>
    <cdr:to>
      <cdr:x>0.34783</cdr:x>
      <cdr:y>0.572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698639" y="3196918"/>
          <a:ext cx="2531578" cy="2881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Industrie manufacturière</a:t>
          </a:r>
        </a:p>
      </cdr:txBody>
    </cdr:sp>
  </cdr:relSizeAnchor>
  <cdr:relSizeAnchor xmlns:cdr="http://schemas.openxmlformats.org/drawingml/2006/chartDrawing">
    <cdr:from>
      <cdr:x>0.07792</cdr:x>
      <cdr:y>0.63952</cdr:y>
    </cdr:from>
    <cdr:to>
      <cdr:x>0.30323</cdr:x>
      <cdr:y>0.68682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723620" y="3896411"/>
          <a:ext cx="2092467" cy="2881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Industrie de l'énergie</a:t>
          </a:r>
        </a:p>
      </cdr:txBody>
    </cdr:sp>
  </cdr:relSizeAnchor>
  <cdr:relSizeAnchor xmlns:cdr="http://schemas.openxmlformats.org/drawingml/2006/chartDrawing">
    <cdr:from>
      <cdr:x>0.0744</cdr:x>
      <cdr:y>0.7561</cdr:y>
    </cdr:from>
    <cdr:to>
      <cdr:x>0.20513</cdr:x>
      <cdr:y>0.80408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90944" y="4606703"/>
          <a:ext cx="1214056" cy="2923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0.25624</cdr:x>
      <cdr:y>0.72739</cdr:y>
    </cdr:from>
    <cdr:to>
      <cdr:x>0.48874</cdr:x>
      <cdr:y>0.77468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2379645" y="4431759"/>
          <a:ext cx="2159224" cy="2881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Traitement des déchets</a:t>
          </a:r>
        </a:p>
      </cdr:txBody>
    </cdr:sp>
  </cdr:relSizeAnchor>
  <cdr:relSizeAnchor xmlns:cdr="http://schemas.openxmlformats.org/drawingml/2006/chartDrawing">
    <cdr:from>
      <cdr:x>0.30412</cdr:x>
      <cdr:y>0.77789</cdr:y>
    </cdr:from>
    <cdr:to>
      <cdr:x>0.32473</cdr:x>
      <cdr:y>0.84149</cdr:y>
    </cdr:to>
    <cdr:cxnSp macro="">
      <cdr:nvCxnSpPr>
        <cdr:cNvPr id="31" name="Connecteur droit 30"/>
        <cdr:cNvCxnSpPr/>
      </cdr:nvCxnSpPr>
      <cdr:spPr>
        <a:xfrm xmlns:a="http://schemas.openxmlformats.org/drawingml/2006/main" flipH="1">
          <a:off x="2824370" y="4739463"/>
          <a:ext cx="191357" cy="38747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0.37012</cdr:x>
      <cdr:y>0.14116</cdr:y>
    </cdr:from>
    <cdr:to>
      <cdr:x>0.4275</cdr:x>
      <cdr:y>0.21343</cdr:y>
    </cdr:to>
    <cdr:cxnSp macro="">
      <cdr:nvCxnSpPr>
        <cdr:cNvPr id="35" name="Connecteur droit 34"/>
        <cdr:cNvCxnSpPr/>
      </cdr:nvCxnSpPr>
      <cdr:spPr>
        <a:xfrm xmlns:a="http://schemas.openxmlformats.org/drawingml/2006/main" flipH="1">
          <a:off x="3437283" y="860048"/>
          <a:ext cx="532856" cy="44032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0.91594</cdr:x>
      <cdr:y>0.58727</cdr:y>
    </cdr:from>
    <cdr:to>
      <cdr:x>0.94627</cdr:x>
      <cdr:y>0.73817</cdr:y>
    </cdr:to>
    <cdr:cxnSp macro="">
      <cdr:nvCxnSpPr>
        <cdr:cNvPr id="18" name="Connecteur droit 17"/>
        <cdr:cNvCxnSpPr/>
      </cdr:nvCxnSpPr>
      <cdr:spPr>
        <a:xfrm xmlns:a="http://schemas.openxmlformats.org/drawingml/2006/main">
          <a:off x="8506239" y="3578087"/>
          <a:ext cx="281609" cy="91937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0.63357</cdr:x>
      <cdr:y>0.45451</cdr:y>
    </cdr:from>
    <cdr:to>
      <cdr:x>0.64704</cdr:x>
      <cdr:y>0.56042</cdr:y>
    </cdr:to>
    <cdr:cxnSp macro="">
      <cdr:nvCxnSpPr>
        <cdr:cNvPr id="25" name="Connecteur droit 24"/>
        <cdr:cNvCxnSpPr/>
      </cdr:nvCxnSpPr>
      <cdr:spPr>
        <a:xfrm xmlns:a="http://schemas.openxmlformats.org/drawingml/2006/main" flipH="1">
          <a:off x="5491588" y="2357003"/>
          <a:ext cx="116755" cy="54923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26</xdr:row>
      <xdr:rowOff>123825</xdr:rowOff>
    </xdr:from>
    <xdr:to>
      <xdr:col>6</xdr:col>
      <xdr:colOff>485775</xdr:colOff>
      <xdr:row>56</xdr:row>
      <xdr:rowOff>47624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0.06507</cdr:x>
      <cdr:y>0.71711</cdr:y>
    </cdr:from>
    <cdr:to>
      <cdr:x>0.45902</cdr:x>
      <cdr:y>0.77405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04629" y="4381500"/>
          <a:ext cx="3660913" cy="347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EMPREINTE CARBONE</a:t>
          </a:r>
        </a:p>
      </cdr:txBody>
    </cdr:sp>
  </cdr:relSizeAnchor>
  <cdr:relSizeAnchor xmlns:cdr="http://schemas.openxmlformats.org/drawingml/2006/chartDrawing">
    <cdr:from>
      <cdr:x>0.54649</cdr:x>
      <cdr:y>0.71865</cdr:y>
    </cdr:from>
    <cdr:to>
      <cdr:x>0.94044</cdr:x>
      <cdr:y>0.77558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078344" y="4390887"/>
          <a:ext cx="3660913" cy="347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INVENTAIRE NATIONAL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63</xdr:row>
      <xdr:rowOff>76199</xdr:rowOff>
    </xdr:from>
    <xdr:to>
      <xdr:col>5</xdr:col>
      <xdr:colOff>9525</xdr:colOff>
      <xdr:row>98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0.08385</cdr:x>
      <cdr:y>0.41168</cdr:y>
    </cdr:from>
    <cdr:to>
      <cdr:x>0.22391</cdr:x>
      <cdr:y>0.69565</cdr:y>
    </cdr:to>
    <cdr:sp macro="" textlink="">
      <cdr:nvSpPr>
        <cdr:cNvPr id="18" name="ZoneTexte 17"/>
        <cdr:cNvSpPr txBox="1"/>
      </cdr:nvSpPr>
      <cdr:spPr>
        <a:xfrm xmlns:a="http://schemas.openxmlformats.org/drawingml/2006/main">
          <a:off x="778565" y="2509631"/>
          <a:ext cx="1300370" cy="1731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Dont </a:t>
          </a: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transport routier</a:t>
          </a:r>
        </a:p>
        <a:p xmlns:a="http://schemas.openxmlformats.org/drawingml/2006/main">
          <a:pPr algn="ctr"/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127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Mt CO</a:t>
          </a:r>
          <a:r>
            <a:rPr lang="fr-FR" sz="12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éq</a:t>
          </a:r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0.25882</cdr:x>
      <cdr:y>0.32899</cdr:y>
    </cdr:from>
    <cdr:to>
      <cdr:x>0.39887</cdr:x>
      <cdr:y>0.61295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2403061" y="2005496"/>
          <a:ext cx="1300370" cy="1731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Dont </a:t>
          </a: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industrie</a:t>
          </a:r>
        </a:p>
        <a:p xmlns:a="http://schemas.openxmlformats.org/drawingml/2006/main">
          <a:pPr algn="ctr"/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84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Mt CO</a:t>
          </a:r>
          <a:r>
            <a:rPr lang="fr-FR" sz="12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éq</a:t>
          </a:r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0.44078</cdr:x>
      <cdr:y>0.3587</cdr:y>
    </cdr:from>
    <cdr:to>
      <cdr:x>0.57585</cdr:x>
      <cdr:y>0.64715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4093487" y="2188771"/>
          <a:ext cx="1254404" cy="1760135"/>
        </a:xfrm>
        <a:prstGeom xmlns:a="http://schemas.openxmlformats.org/drawingml/2006/main" prst="rect">
          <a:avLst/>
        </a:prstGeom>
        <a:solidFill xmlns:a="http://schemas.openxmlformats.org/drawingml/2006/main">
          <a:srgbClr val="3D5F87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Dont </a:t>
          </a:r>
        </a:p>
        <a:p xmlns:a="http://schemas.openxmlformats.org/drawingml/2006/main">
          <a:pPr algn="ctr"/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élevage</a:t>
          </a: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40 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Mt CO</a:t>
          </a:r>
          <a:r>
            <a:rPr lang="fr-FR" sz="12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éq</a:t>
          </a:r>
        </a:p>
        <a:p xmlns:a="http://schemas.openxmlformats.org/drawingml/2006/main">
          <a:pPr algn="ctr"/>
          <a:endParaRPr lang="fr-FR" sz="12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cultures</a:t>
          </a:r>
          <a:endParaRPr lang="fr-FR" sz="12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33 </a:t>
          </a:r>
          <a:r>
            <a:rPr lang="fr-FR" sz="12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 CO</a:t>
          </a:r>
          <a:r>
            <a:rPr lang="fr-FR" sz="1200" b="1" baseline="-25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éq</a:t>
          </a:r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0.62207</cdr:x>
      <cdr:y>0.39344</cdr:y>
    </cdr:from>
    <cdr:to>
      <cdr:x>0.75034</cdr:x>
      <cdr:y>0.692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5774531" y="2399739"/>
          <a:ext cx="1190625" cy="1821027"/>
        </a:xfrm>
        <a:prstGeom xmlns:a="http://schemas.openxmlformats.org/drawingml/2006/main" prst="rect">
          <a:avLst/>
        </a:prstGeom>
        <a:solidFill xmlns:a="http://schemas.openxmlformats.org/drawingml/2006/main">
          <a:srgbClr val="3D5F87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Dont </a:t>
          </a:r>
        </a:p>
        <a:p xmlns:a="http://schemas.openxmlformats.org/drawingml/2006/main">
          <a:pPr algn="ctr"/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résidentiel</a:t>
          </a: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46 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Mt CO</a:t>
          </a:r>
          <a:r>
            <a:rPr lang="fr-FR" sz="12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éq</a:t>
          </a:r>
        </a:p>
        <a:p xmlns:a="http://schemas.openxmlformats.org/drawingml/2006/main">
          <a:pPr algn="ctr"/>
          <a:endParaRPr lang="fr-FR" sz="12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tertiaire</a:t>
          </a:r>
          <a:endParaRPr lang="fr-FR" sz="12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 </a:t>
          </a:r>
          <a:r>
            <a:rPr lang="fr-FR" sz="12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 CO</a:t>
          </a:r>
          <a:r>
            <a:rPr lang="fr-FR" sz="1200" b="1" baseline="-250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éq</a:t>
          </a:r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0.79373</cdr:x>
      <cdr:y>0.53496</cdr:y>
    </cdr:from>
    <cdr:to>
      <cdr:x>0.93202</cdr:x>
      <cdr:y>0.73185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7367958" y="3262904"/>
          <a:ext cx="1283705" cy="1200899"/>
        </a:xfrm>
        <a:prstGeom xmlns:a="http://schemas.openxmlformats.org/drawingml/2006/main" prst="rect">
          <a:avLst/>
        </a:prstGeom>
        <a:solidFill xmlns:a="http://schemas.openxmlformats.org/drawingml/2006/main">
          <a:srgbClr val="3D5F87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Dont </a:t>
          </a: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production d'électricité</a:t>
          </a:r>
        </a:p>
        <a:p xmlns:a="http://schemas.openxmlformats.org/drawingml/2006/main">
          <a:pPr algn="ctr"/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Mt CO</a:t>
          </a:r>
          <a:r>
            <a:rPr lang="fr-FR" sz="1200" b="1" baseline="-25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éq</a:t>
          </a:r>
          <a:endParaRPr lang="fr-F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0.22574</cdr:x>
      <cdr:y>0.88514</cdr:y>
    </cdr:from>
    <cdr:to>
      <cdr:x>0.90171</cdr:x>
      <cdr:y>0.96814</cdr:y>
    </cdr:to>
    <cdr:grpSp>
      <cdr:nvGrpSpPr>
        <cdr:cNvPr id="23" name="Groupe 22"/>
        <cdr:cNvGrpSpPr/>
      </cdr:nvGrpSpPr>
      <cdr:grpSpPr>
        <a:xfrm xmlns:a="http://schemas.openxmlformats.org/drawingml/2006/main">
          <a:off x="1883552" y="5547572"/>
          <a:ext cx="5640227" cy="520198"/>
          <a:chOff x="638834" y="54622"/>
          <a:chExt cx="2799827" cy="358206"/>
        </a:xfrm>
      </cdr:grpSpPr>
      <cdr:sp macro="" textlink="">
        <cdr:nvSpPr>
          <cdr:cNvPr id="24" name="Rectangle 23"/>
          <cdr:cNvSpPr/>
        </cdr:nvSpPr>
        <cdr:spPr>
          <a:xfrm xmlns:a="http://schemas.openxmlformats.org/drawingml/2006/main">
            <a:off x="638834" y="73124"/>
            <a:ext cx="73929" cy="10124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3D5F87"/>
          </a:solidFill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/>
          </a:p>
        </cdr:txBody>
      </cdr:sp>
      <cdr:sp macro="" textlink="">
        <cdr:nvSpPr>
          <cdr:cNvPr id="25" name="ZoneTexte 3"/>
          <cdr:cNvSpPr txBox="1"/>
        </cdr:nvSpPr>
        <cdr:spPr>
          <a:xfrm xmlns:a="http://schemas.openxmlformats.org/drawingml/2006/main">
            <a:off x="789044" y="54622"/>
            <a:ext cx="1930871" cy="15740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fr-FR" sz="1200" baseline="0">
                <a:latin typeface="Arial" panose="020B0604020202020204" pitchFamily="34" charset="0"/>
                <a:cs typeface="Arial" panose="020B0604020202020204" pitchFamily="34" charset="0"/>
              </a:rPr>
              <a:t> des émissions de GES (échelle de droite</a:t>
            </a:r>
            <a:r>
              <a:rPr lang="fr-FR" sz="1600" baseline="0"/>
              <a:t>)</a:t>
            </a:r>
            <a:endParaRPr lang="fr-FR" sz="1600"/>
          </a:p>
        </cdr:txBody>
      </cdr:sp>
      <cdr:sp macro="" textlink="">
        <cdr:nvSpPr>
          <cdr:cNvPr id="27" name="ZoneTexte 5"/>
          <cdr:cNvSpPr txBox="1"/>
        </cdr:nvSpPr>
        <cdr:spPr>
          <a:xfrm xmlns:a="http://schemas.openxmlformats.org/drawingml/2006/main">
            <a:off x="799872" y="240410"/>
            <a:ext cx="2638789" cy="1724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Investissements</a:t>
            </a:r>
            <a:r>
              <a:rPr lang="fr-FR" sz="1200" baseline="0">
                <a:latin typeface="Arial" panose="020B0604020202020204" pitchFamily="34" charset="0"/>
                <a:cs typeface="Arial" panose="020B0604020202020204" pitchFamily="34" charset="0"/>
              </a:rPr>
              <a:t> favorables au climat (échelle de gauche)</a:t>
            </a:r>
            <a:endParaRPr lang="fr-FR" sz="12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0.21254</cdr:x>
      <cdr:y>0.92358</cdr:y>
    </cdr:from>
    <cdr:to>
      <cdr:x>0.25695</cdr:x>
      <cdr:y>0.98211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73827" y="5635625"/>
          <a:ext cx="412472" cy="357187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ETUDES\ANDRE\SAUVEGARDE\INFORMATIQUE\VESUVE\Sources\MODELE\suivi_modifications_mod&#232;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EMPREINTE_CARBONE\empreinte_carbone_calcul_2020\EC_2020_synthese\jeremie\R&#233;sultats%201995\FR_empreinte_GES_1995.od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EMPREINTE_CARBONE\empreinte_carbone_2021\marlene\part_CH4_empreinteV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uel.baude\Desktop\citepa_secten_DATA\secten_2021\CITEPA-Plan-Climat-Kyoto_Proxy2020-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jlpasqui\LOCALS~1\Temp\XPgrpwise\Matrice%20d&#233;cembre\Version%203\Matrice%20d&#233;cembre%20v3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INTE_CARBONE\EMPREINTE_CARBONE_2017\2012_v2\Scitepa\ETUDES\ANDRE\SAUVEGARDE\INFORMATIQUE\VESUVE\Sources\MODELE\suivi_modifications_mod&#232;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INTE_CARBONE\EMPREINTE_CARBONE_2017\2012_v2\Pcserveur\INVENTAIRE\windows\TEMP\Common%20Reporting%20Format%20V1.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an_Louis\NAMEA_Air\Compilation_guide\Notes\Q2000\NAMEA%20draft%20Q2000%20version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EMPREINTE_CARBONE\empreinte_carbone_2019\EC2019_resultats_synth&#232;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ritzmpe\Local%20Settings\Temporary%20Internet%20Files\OLK6B\ESA95TP_Calculate_Codes_T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5_PROJETS\bilan_environnemental\2021\bilan_environnemental_2021_emissions_ge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es modifications"/>
      <sheetName val="Analyse_croisée"/>
      <sheetName val="Graph_Comp"/>
      <sheetName val="Comp_Act_Emi"/>
      <sheetName val="Registr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s"/>
      <sheetName val="Contenu"/>
      <sheetName val="synthese_GES_FR95"/>
      <sheetName val="synthese_CO2_FR95"/>
      <sheetName val="synthese_CH4_FR95"/>
      <sheetName val="synthese_N2O_FR95"/>
      <sheetName val="GES_menages_FR95"/>
      <sheetName val="CO2_menages_FR95"/>
      <sheetName val="CH4_menages_FR95"/>
      <sheetName val="N2O_menages_FR95"/>
      <sheetName val="emGES_dom_dtot_typ_FR95"/>
      <sheetName val="emCO2_dom_dtot_typ_FR95"/>
      <sheetName val="emCH4_dom_dtot_typ_FR95"/>
      <sheetName val="emN2O_dom_dtot_typ_FR95"/>
      <sheetName val="emGES_imp_hWO_dtot_typ_FR95"/>
      <sheetName val="emCO2_imp_hWO_dtot_typ_FR95"/>
      <sheetName val="emCH4_imp_hWO_dtot_typ_FR95"/>
      <sheetName val="emN2O_imp_hWO_dtot_typ_FR95"/>
      <sheetName val="emGES_imp_hWO_dftot_typ_FR95"/>
      <sheetName val="emCO2_imp_hWO_dftot_typ_FR95"/>
      <sheetName val="emCH4_imp_hWO_dftot_typ_FR95"/>
      <sheetName val="emN2O_imp_hWO_dftot_typ_FR95"/>
      <sheetName val="emGES_imp_hWO_citot_typ_FR95"/>
      <sheetName val="emCO2_imp_hWO_citot_typ_FR95"/>
      <sheetName val="emCH4_imp_hWO_citot_typ_FR95"/>
      <sheetName val="emN2O_imp_hWO_citot_typ_FR95"/>
    </sheetNames>
    <sheetDataSet>
      <sheetData sheetId="0" refreshError="1"/>
      <sheetData sheetId="1" refreshError="1"/>
      <sheetData sheetId="2">
        <row r="2">
          <cell r="A2" t="str">
            <v>Emissions directes des ménages (voiture et chauffage individuels), en millions de tonnes</v>
          </cell>
        </row>
        <row r="3">
          <cell r="A3" t="str">
            <v>Emissions de la production nationale destinée à la demande intérieure, en millions de tonnes</v>
          </cell>
        </row>
        <row r="4">
          <cell r="A4" t="str">
            <v>Emissions associées aux importations pour usage final (hors importations ré-exportées), en millions de tonnes</v>
          </cell>
        </row>
        <row r="5">
          <cell r="A5" t="str">
            <v>Emissions associées aux importations de consommations intermédiaires (hors importations ré-exportées), en millions de tonnes</v>
          </cell>
        </row>
        <row r="6">
          <cell r="A6" t="str">
            <v>Total, en millions de tonnes</v>
          </cell>
        </row>
        <row r="7">
          <cell r="A7" t="str">
            <v>Tonnes de GES / personne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CH4_3GES_V4"/>
      <sheetName val="GES_synthese_v4"/>
      <sheetName val="CO2_synthese_v4"/>
      <sheetName val="CH4_synthese_v4"/>
      <sheetName val="N2O_synthese_v4"/>
    </sheetNames>
    <sheetDataSet>
      <sheetData sheetId="0"/>
      <sheetData sheetId="1">
        <row r="2">
          <cell r="B2">
            <v>134.09357454319999</v>
          </cell>
          <cell r="C2">
            <v>137.75237988559996</v>
          </cell>
          <cell r="D2">
            <v>144.93234627850001</v>
          </cell>
          <cell r="E2">
            <v>140.09591698</v>
          </cell>
          <cell r="F2">
            <v>128.69498299</v>
          </cell>
          <cell r="G2">
            <v>128.97126725999999</v>
          </cell>
          <cell r="H2">
            <v>126.96013737000001</v>
          </cell>
          <cell r="I2">
            <v>115.24126134000001</v>
          </cell>
          <cell r="J2">
            <v>118.96350795999999</v>
          </cell>
          <cell r="K2">
            <v>121.80346465</v>
          </cell>
          <cell r="L2">
            <v>120.31293488999998</v>
          </cell>
          <cell r="M2">
            <v>116.10630444</v>
          </cell>
          <cell r="N2">
            <v>115.01129551000001</v>
          </cell>
          <cell r="O2">
            <v>101.94645928540001</v>
          </cell>
        </row>
        <row r="3">
          <cell r="B3">
            <v>276.79157291900003</v>
          </cell>
          <cell r="C3">
            <v>273.28535267300003</v>
          </cell>
          <cell r="D3">
            <v>267.92739995300002</v>
          </cell>
          <cell r="E3">
            <v>229.29052593000003</v>
          </cell>
          <cell r="F3">
            <v>212.304238731</v>
          </cell>
          <cell r="G3">
            <v>215.54136077000001</v>
          </cell>
          <cell r="H3">
            <v>217.00568161800001</v>
          </cell>
          <cell r="I3">
            <v>202.72605861700004</v>
          </cell>
          <cell r="J3">
            <v>202.380639944</v>
          </cell>
          <cell r="K3">
            <v>202.61711134500001</v>
          </cell>
          <cell r="L3">
            <v>207.59040565099997</v>
          </cell>
          <cell r="M3">
            <v>194.42644028000001</v>
          </cell>
          <cell r="N3">
            <v>196.13751131399997</v>
          </cell>
          <cell r="O3">
            <v>182.244082155</v>
          </cell>
        </row>
        <row r="4">
          <cell r="B4">
            <v>100.94462754099999</v>
          </cell>
          <cell r="C4">
            <v>110.42506091900002</v>
          </cell>
          <cell r="D4">
            <v>125.73784561300002</v>
          </cell>
          <cell r="E4">
            <v>121.25409726699999</v>
          </cell>
          <cell r="F4">
            <v>133.9341129762</v>
          </cell>
          <cell r="G4">
            <v>124.298410598</v>
          </cell>
          <cell r="H4">
            <v>126.8139864157</v>
          </cell>
          <cell r="I4">
            <v>129.39403443450001</v>
          </cell>
          <cell r="J4">
            <v>130.08021165229999</v>
          </cell>
          <cell r="K4">
            <v>125.56978820089999</v>
          </cell>
          <cell r="L4">
            <v>130.15347050240001</v>
          </cell>
          <cell r="M4">
            <v>133.22731244639999</v>
          </cell>
          <cell r="N4">
            <v>129.70842303340001</v>
          </cell>
          <cell r="O4">
            <v>113.65168858209999</v>
          </cell>
        </row>
        <row r="5">
          <cell r="B5">
            <v>137.71569979899999</v>
          </cell>
          <cell r="C5">
            <v>149.45514502599997</v>
          </cell>
          <cell r="D5">
            <v>160.16729216979999</v>
          </cell>
          <cell r="E5">
            <v>184.53317527349998</v>
          </cell>
          <cell r="F5">
            <v>197.2904892638</v>
          </cell>
          <cell r="G5">
            <v>186.37234113510002</v>
          </cell>
          <cell r="H5">
            <v>180.40648798020001</v>
          </cell>
          <cell r="I5">
            <v>181.93675147760004</v>
          </cell>
          <cell r="J5">
            <v>165.87930111030002</v>
          </cell>
          <cell r="K5">
            <v>159.0422277822</v>
          </cell>
          <cell r="L5">
            <v>174.94819451370003</v>
          </cell>
          <cell r="M5">
            <v>170.96688791790001</v>
          </cell>
          <cell r="N5">
            <v>164.2472271542</v>
          </cell>
          <cell r="O5">
            <v>154.1192960404</v>
          </cell>
        </row>
        <row r="6">
          <cell r="B6">
            <v>649.54547480120004</v>
          </cell>
          <cell r="C6">
            <v>670.91793850459999</v>
          </cell>
          <cell r="D6">
            <v>698.76488401750009</v>
          </cell>
          <cell r="E6">
            <v>675.17371544299999</v>
          </cell>
          <cell r="F6">
            <v>672.223823971</v>
          </cell>
          <cell r="G6">
            <v>655.18337976500015</v>
          </cell>
          <cell r="H6">
            <v>651.18629338999995</v>
          </cell>
          <cell r="I6">
            <v>629.29810587700001</v>
          </cell>
          <cell r="J6">
            <v>617.30366065699991</v>
          </cell>
          <cell r="K6">
            <v>609.03259197999989</v>
          </cell>
          <cell r="L6">
            <v>633.00500555200006</v>
          </cell>
          <cell r="M6">
            <v>614.72694508400002</v>
          </cell>
          <cell r="N6">
            <v>605.10445700899993</v>
          </cell>
          <cell r="O6">
            <v>551.96152606040005</v>
          </cell>
        </row>
        <row r="7">
          <cell r="B7">
            <v>10.957138200615017</v>
          </cell>
          <cell r="C7">
            <v>11.088059021877218</v>
          </cell>
          <cell r="D7">
            <v>11.139150363362903</v>
          </cell>
          <cell r="E7">
            <v>10.449512526322321</v>
          </cell>
          <cell r="F7">
            <v>10.352512327569476</v>
          </cell>
          <cell r="G7">
            <v>10.042472671005754</v>
          </cell>
          <cell r="H7">
            <v>9.9319563301661642</v>
          </cell>
          <cell r="I7">
            <v>9.5159503773222518</v>
          </cell>
          <cell r="J7">
            <v>9.2935970305018323</v>
          </cell>
          <cell r="K7">
            <v>9.1442703511249448</v>
          </cell>
          <cell r="L7">
            <v>9.47974415663756</v>
          </cell>
          <cell r="M7">
            <v>9.1761029090583559</v>
          </cell>
          <cell r="N7">
            <v>9.0120270879641389</v>
          </cell>
          <cell r="O7">
            <v>8.203063728833822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Définitions"/>
      <sheetName val="PRG"/>
      <sheetName val="Graphique1"/>
      <sheetName val="Graphique2"/>
      <sheetName val="CO2e"/>
      <sheetName val="CO2"/>
      <sheetName val="CH4"/>
      <sheetName val="N2O"/>
      <sheetName val="HFC"/>
      <sheetName val="PFC"/>
      <sheetName val="SF6"/>
      <sheetName val="NF3"/>
      <sheetName val="GF_total"/>
    </sheetNames>
    <sheetDataSet>
      <sheetData sheetId="0"/>
      <sheetData sheetId="1"/>
      <sheetData sheetId="2"/>
      <sheetData sheetId="3" refreshError="1"/>
      <sheetData sheetId="4" refreshError="1"/>
      <sheetData sheetId="5">
        <row r="6">
          <cell r="B6" t="str">
            <v>Industrie de l'énergie</v>
          </cell>
          <cell r="AF6">
            <v>42.479555202461384</v>
          </cell>
        </row>
        <row r="7">
          <cell r="B7" t="str">
            <v>Production d'électricité</v>
          </cell>
          <cell r="AF7">
            <v>19.900918683854968</v>
          </cell>
        </row>
        <row r="8">
          <cell r="B8" t="str">
            <v>Chauffage urbain</v>
          </cell>
          <cell r="AF8">
            <v>3.8916848413346528</v>
          </cell>
        </row>
        <row r="9">
          <cell r="B9" t="str">
            <v>Raffinage du pétrole</v>
          </cell>
          <cell r="AF9">
            <v>8.7235850078441235</v>
          </cell>
        </row>
        <row r="10">
          <cell r="B10" t="str">
            <v>Transformation des combustibles minéraux solides</v>
          </cell>
          <cell r="AF10">
            <v>2.8581965231952777</v>
          </cell>
        </row>
        <row r="11">
          <cell r="B11" t="str">
            <v>Extraction et distribution de combustibles solides</v>
          </cell>
          <cell r="AF11">
            <v>1.005E-2</v>
          </cell>
        </row>
        <row r="12">
          <cell r="B12" t="str">
            <v>Extraction et distribution de combustibles liquides</v>
          </cell>
          <cell r="AF12">
            <v>0.10778387613537864</v>
          </cell>
        </row>
        <row r="13">
          <cell r="B13" t="str">
            <v>Extraction et distribution de combustibles gazeux</v>
          </cell>
          <cell r="AF13">
            <v>1.4721095894814362</v>
          </cell>
        </row>
        <row r="14">
          <cell r="B14" t="str">
            <v>Extraction et distribution de combustibles - autres</v>
          </cell>
          <cell r="AF14">
            <v>0</v>
          </cell>
        </row>
        <row r="15">
          <cell r="B15" t="str">
            <v>Autres secteurs de l'industrie de l'énergie</v>
          </cell>
          <cell r="AF15">
            <v>5.5152266806155552</v>
          </cell>
        </row>
        <row r="16">
          <cell r="B16" t="str">
            <v>Industrie manufacturière et construction</v>
          </cell>
          <cell r="AF16">
            <v>84.247109096435892</v>
          </cell>
        </row>
        <row r="17">
          <cell r="B17" t="str">
            <v>Chimie</v>
          </cell>
          <cell r="AF17">
            <v>21.757722974035019</v>
          </cell>
        </row>
        <row r="18">
          <cell r="B18" t="str">
            <v>Construction</v>
          </cell>
          <cell r="AF18">
            <v>4.0573687234815008</v>
          </cell>
        </row>
        <row r="19">
          <cell r="B19" t="str">
            <v>Biens d'équipements, matériels de transport</v>
          </cell>
          <cell r="AF19">
            <v>3.2851119158832685</v>
          </cell>
        </row>
        <row r="20">
          <cell r="B20" t="str">
            <v>Agro-alimentaire</v>
          </cell>
          <cell r="AF20">
            <v>10.533447948718221</v>
          </cell>
        </row>
        <row r="21">
          <cell r="B21" t="str">
            <v>Métallurgie des métaux ferreux</v>
          </cell>
          <cell r="AF21">
            <v>17.042800498173861</v>
          </cell>
        </row>
        <row r="22">
          <cell r="B22" t="str">
            <v>Métallurgie des métaux non-ferreux</v>
          </cell>
          <cell r="AF22">
            <v>2.4646981853169776</v>
          </cell>
        </row>
        <row r="23">
          <cell r="B23" t="str">
            <v>Minéraux non-métalliques, matériaux de construction</v>
          </cell>
          <cell r="AF23">
            <v>19.775841239792026</v>
          </cell>
        </row>
        <row r="24">
          <cell r="B24" t="str">
            <v>Papier, carton</v>
          </cell>
          <cell r="AF24">
            <v>2.6097900289338232</v>
          </cell>
        </row>
        <row r="25">
          <cell r="B25" t="str">
            <v>Autres industries manufacturières</v>
          </cell>
          <cell r="AF25">
            <v>2.720327582101187</v>
          </cell>
        </row>
        <row r="26">
          <cell r="AF26">
            <v>15.284860033686186</v>
          </cell>
        </row>
        <row r="27">
          <cell r="B27" t="str">
            <v>Stockage des déchets</v>
          </cell>
          <cell r="AF27">
            <v>12.734483087042269</v>
          </cell>
        </row>
        <row r="28">
          <cell r="B28" t="str">
            <v>Incinération sans récupération d'énergie</v>
          </cell>
          <cell r="AF28">
            <v>1.1656763427819001</v>
          </cell>
        </row>
        <row r="29">
          <cell r="B29" t="str">
            <v>Autres traitements des déchets solides</v>
          </cell>
          <cell r="AF29">
            <v>1.0043998508353875</v>
          </cell>
        </row>
        <row r="30">
          <cell r="B30" t="str">
            <v>Traitement des eaux usées</v>
          </cell>
          <cell r="AF30">
            <v>0.38030075302662886</v>
          </cell>
        </row>
        <row r="31">
          <cell r="AF31">
            <v>75.108818700802999</v>
          </cell>
        </row>
        <row r="32">
          <cell r="AF32">
            <v>46.056953827060298</v>
          </cell>
        </row>
        <row r="33">
          <cell r="AF33">
            <v>29.051864873742701</v>
          </cell>
        </row>
        <row r="34">
          <cell r="B34" t="str">
            <v>Agriculture</v>
          </cell>
          <cell r="AF34">
            <v>83.066206828131371</v>
          </cell>
        </row>
        <row r="35">
          <cell r="AF35">
            <v>33.436534807173004</v>
          </cell>
        </row>
        <row r="36">
          <cell r="AF36">
            <v>39.756099787142794</v>
          </cell>
        </row>
        <row r="37">
          <cell r="AF37">
            <v>9.873572233815576</v>
          </cell>
        </row>
        <row r="38">
          <cell r="B38" t="str">
            <v>Transport</v>
          </cell>
          <cell r="AF38">
            <v>135.81207406150301</v>
          </cell>
        </row>
        <row r="39">
          <cell r="B39" t="str">
            <v>VP</v>
          </cell>
          <cell r="AF39">
            <v>71.708276615683161</v>
          </cell>
        </row>
        <row r="40">
          <cell r="B40" t="str">
            <v>VUL</v>
          </cell>
          <cell r="AF40">
            <v>20.919941445265547</v>
          </cell>
        </row>
        <row r="41">
          <cell r="B41" t="str">
            <v>PL (y.c. bus et cars)</v>
          </cell>
          <cell r="AF41">
            <v>33.265616303012365</v>
          </cell>
        </row>
        <row r="42">
          <cell r="B42" t="str">
            <v>Deux roues</v>
          </cell>
          <cell r="AF42">
            <v>1.3868742202911524</v>
          </cell>
        </row>
        <row r="43">
          <cell r="B43" t="str">
            <v>Transport ferroviaire</v>
          </cell>
          <cell r="AF43">
            <v>0.44903113413795426</v>
          </cell>
        </row>
        <row r="44">
          <cell r="B44" t="str">
            <v>Transport fluvial de marchandises</v>
          </cell>
          <cell r="AF44">
            <v>0.11389099590964924</v>
          </cell>
        </row>
        <row r="45">
          <cell r="B45" t="str">
            <v>Transport maritime domestique</v>
          </cell>
          <cell r="AF45">
            <v>1.5515824010815715</v>
          </cell>
        </row>
        <row r="46">
          <cell r="B46" t="str">
            <v>Transport autres navigations</v>
          </cell>
          <cell r="AF46">
            <v>1.0450356813455373</v>
          </cell>
        </row>
        <row r="47">
          <cell r="B47" t="str">
            <v>Transport aérien français</v>
          </cell>
          <cell r="AF47">
            <v>5.3718252647761107</v>
          </cell>
        </row>
      </sheetData>
      <sheetData sheetId="6">
        <row r="48">
          <cell r="H48">
            <v>392.24349009136995</v>
          </cell>
          <cell r="I48">
            <v>408.82340640825771</v>
          </cell>
          <cell r="J48">
            <v>401.91088562485174</v>
          </cell>
          <cell r="K48">
            <v>420.9254418818665</v>
          </cell>
          <cell r="L48">
            <v>418.8046456020416</v>
          </cell>
          <cell r="M48">
            <v>413.47025667650985</v>
          </cell>
          <cell r="N48">
            <v>418.46782929045867</v>
          </cell>
          <cell r="O48">
            <v>414.05498503280569</v>
          </cell>
          <cell r="P48">
            <v>420.13963736917947</v>
          </cell>
          <cell r="Q48">
            <v>421.78012883653122</v>
          </cell>
          <cell r="R48">
            <v>424.52401649197566</v>
          </cell>
          <cell r="S48">
            <v>414.83617630515613</v>
          </cell>
          <cell r="T48">
            <v>404.72376146401371</v>
          </cell>
          <cell r="U48">
            <v>397.43512729327773</v>
          </cell>
          <cell r="V48">
            <v>378.42427529064173</v>
          </cell>
          <cell r="W48">
            <v>386.58941184257753</v>
          </cell>
          <cell r="X48">
            <v>363.78860061391254</v>
          </cell>
          <cell r="Y48">
            <v>365.86045066894644</v>
          </cell>
          <cell r="Z48">
            <v>367.25935072549726</v>
          </cell>
          <cell r="AA48">
            <v>335.611312840305</v>
          </cell>
          <cell r="AB48">
            <v>339.78737754083647</v>
          </cell>
          <cell r="AC48">
            <v>343.69259833760202</v>
          </cell>
          <cell r="AD48">
            <v>346.92323694670063</v>
          </cell>
          <cell r="AE48">
            <v>332.2019534403251</v>
          </cell>
          <cell r="AF48">
            <v>326.20152632763967</v>
          </cell>
          <cell r="AG48">
            <v>287.23377388622134</v>
          </cell>
        </row>
      </sheetData>
      <sheetData sheetId="7">
        <row r="48">
          <cell r="H48">
            <v>70394.985382187442</v>
          </cell>
          <cell r="I48">
            <v>69485.456489175325</v>
          </cell>
          <cell r="J48">
            <v>68234.832235784444</v>
          </cell>
          <cell r="K48">
            <v>68274.299698908188</v>
          </cell>
          <cell r="L48">
            <v>68234.197006644157</v>
          </cell>
          <cell r="M48">
            <v>68614.257849682443</v>
          </cell>
          <cell r="N48">
            <v>68470.621204550902</v>
          </cell>
          <cell r="O48">
            <v>66885.132857000208</v>
          </cell>
          <cell r="P48">
            <v>65921.832897514032</v>
          </cell>
          <cell r="Q48">
            <v>64554.579643453966</v>
          </cell>
          <cell r="R48">
            <v>63640.940997716403</v>
          </cell>
          <cell r="S48">
            <v>63130.063136989687</v>
          </cell>
          <cell r="T48">
            <v>62858.093797228597</v>
          </cell>
          <cell r="U48">
            <v>63131.690609235622</v>
          </cell>
          <cell r="V48">
            <v>62014.71947480111</v>
          </cell>
          <cell r="W48">
            <v>61720.389444519358</v>
          </cell>
          <cell r="X48">
            <v>60531.614963288674</v>
          </cell>
          <cell r="Y48">
            <v>59293.15464140875</v>
          </cell>
          <cell r="Z48">
            <v>59153.006467013736</v>
          </cell>
          <cell r="AA48">
            <v>58916.17573228477</v>
          </cell>
          <cell r="AB48">
            <v>58037.725819853731</v>
          </cell>
          <cell r="AC48">
            <v>57635.309829819787</v>
          </cell>
          <cell r="AD48">
            <v>57209.498072685041</v>
          </cell>
          <cell r="AE48">
            <v>56422.390812250538</v>
          </cell>
          <cell r="AF48">
            <v>55981.37544688004</v>
          </cell>
          <cell r="AG48">
            <v>55686.875749537634</v>
          </cell>
        </row>
      </sheetData>
      <sheetData sheetId="8">
        <row r="48">
          <cell r="H48">
            <v>66570.953852680555</v>
          </cell>
          <cell r="I48">
            <v>68066.067688409821</v>
          </cell>
          <cell r="J48">
            <v>67970.38790039676</v>
          </cell>
          <cell r="K48">
            <v>61294.287224074134</v>
          </cell>
          <cell r="L48">
            <v>55397.411311244941</v>
          </cell>
          <cell r="M48">
            <v>54327.018340276612</v>
          </cell>
          <cell r="N48">
            <v>54030.998945803745</v>
          </cell>
          <cell r="O48">
            <v>51262.834268477549</v>
          </cell>
          <cell r="P48">
            <v>49463.319174866207</v>
          </cell>
          <cell r="Q48">
            <v>47782.656879179849</v>
          </cell>
          <cell r="R48">
            <v>46873.072483338081</v>
          </cell>
          <cell r="S48">
            <v>45466.475212316502</v>
          </cell>
          <cell r="T48">
            <v>45504.240399845919</v>
          </cell>
          <cell r="U48">
            <v>44756.905208685683</v>
          </cell>
          <cell r="V48">
            <v>43200.043058681251</v>
          </cell>
          <cell r="W48">
            <v>41037.387839416209</v>
          </cell>
          <cell r="X48">
            <v>39470.846949615057</v>
          </cell>
          <cell r="Y48">
            <v>39740.533049160498</v>
          </cell>
          <cell r="Z48">
            <v>39686.367821144268</v>
          </cell>
          <cell r="AA48">
            <v>40607.812547132817</v>
          </cell>
          <cell r="AB48">
            <v>40470.349413288845</v>
          </cell>
          <cell r="AC48">
            <v>39351.181922554249</v>
          </cell>
          <cell r="AD48">
            <v>40737.536638243546</v>
          </cell>
          <cell r="AE48">
            <v>39084.500289497584</v>
          </cell>
          <cell r="AF48">
            <v>38651.22158433398</v>
          </cell>
          <cell r="AG48">
            <v>38183.111215959907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As"/>
      <sheetName val="GLOBAL_Cd"/>
      <sheetName val="GLOBAL_CH4"/>
      <sheetName val="GLOBAL_CO"/>
      <sheetName val="GLOBAL_CO2_hors_biomasse_energi"/>
      <sheetName val="GLOBAL_CO2 _biomasse_energie"/>
      <sheetName val="GLOBAL_COVNM"/>
      <sheetName val="GLOBAL_Cr"/>
      <sheetName val="GLOBAL_Cu"/>
      <sheetName val="GLOBAL_HFC"/>
      <sheetName val="GLOBAL_Hg"/>
      <sheetName val="GLOBAL_N2O"/>
      <sheetName val="GLOBAL_NH3"/>
      <sheetName val="GLOBAL_Ni"/>
      <sheetName val="GLOBAL_NOx"/>
      <sheetName val="GLOBAL_Pb"/>
      <sheetName val="GLOBAL_PFC"/>
      <sheetName val="GLOBAL_PM1_0"/>
      <sheetName val="GLOBAL_PM10"/>
      <sheetName val="GLOBAL_PM2_5"/>
      <sheetName val="GLOBAL_Se"/>
      <sheetName val="GLOBAL_SF6"/>
      <sheetName val="GLOBAL_SO2"/>
      <sheetName val="GLOBAL_TSP"/>
      <sheetName val="GLOBAL_Zn"/>
    </sheetNames>
    <sheetDataSet>
      <sheetData sheetId="0"/>
      <sheetData sheetId="1"/>
      <sheetData sheetId="2"/>
      <sheetData sheetId="3"/>
      <sheetData sheetId="4">
        <row r="3">
          <cell r="A3" t="str">
            <v>namea</v>
          </cell>
          <cell r="B3" t="str">
            <v>1995</v>
          </cell>
          <cell r="C3" t="str">
            <v>1996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</v>
          </cell>
          <cell r="M3" t="str">
            <v>2006</v>
          </cell>
        </row>
        <row r="4">
          <cell r="A4" t="str">
            <v>001</v>
          </cell>
          <cell r="B4">
            <v>57471.825337707909</v>
          </cell>
          <cell r="C4">
            <v>62510.063006301862</v>
          </cell>
          <cell r="D4">
            <v>58045.046179315505</v>
          </cell>
          <cell r="E4">
            <v>60868.460393111491</v>
          </cell>
          <cell r="F4">
            <v>59631.310276264638</v>
          </cell>
          <cell r="G4">
            <v>58480.805392541821</v>
          </cell>
          <cell r="H4">
            <v>65400.589837689193</v>
          </cell>
          <cell r="I4">
            <v>59924.361580427991</v>
          </cell>
          <cell r="J4">
            <v>61950.806538053832</v>
          </cell>
          <cell r="K4">
            <v>64839.300418628271</v>
          </cell>
          <cell r="L4">
            <v>64789.79146649735</v>
          </cell>
          <cell r="M4">
            <v>61240.101301160415</v>
          </cell>
        </row>
        <row r="5">
          <cell r="A5" t="str">
            <v>002</v>
          </cell>
          <cell r="B5">
            <v>64043.163032101191</v>
          </cell>
          <cell r="C5">
            <v>64621.600988442253</v>
          </cell>
          <cell r="D5">
            <v>65149.849947673101</v>
          </cell>
          <cell r="E5">
            <v>66300.817218222568</v>
          </cell>
          <cell r="F5">
            <v>67791.537842227233</v>
          </cell>
          <cell r="G5">
            <v>67338.58727880787</v>
          </cell>
          <cell r="H5">
            <v>69493.337696849747</v>
          </cell>
          <cell r="I5">
            <v>69443.973013113544</v>
          </cell>
          <cell r="J5">
            <v>69333.584018227848</v>
          </cell>
          <cell r="K5">
            <v>68367.053027092858</v>
          </cell>
          <cell r="L5">
            <v>67152.778640774282</v>
          </cell>
          <cell r="M5">
            <v>66789.318125008227</v>
          </cell>
        </row>
        <row r="6">
          <cell r="A6" t="str">
            <v>01</v>
          </cell>
          <cell r="B6">
            <v>11036.818326382216</v>
          </cell>
          <cell r="C6">
            <v>11196.117258595881</v>
          </cell>
          <cell r="D6">
            <v>11397.641603232327</v>
          </cell>
          <cell r="E6">
            <v>11257.465508928688</v>
          </cell>
          <cell r="F6">
            <v>11242.973914401737</v>
          </cell>
          <cell r="G6">
            <v>10368.323105688465</v>
          </cell>
          <cell r="H6">
            <v>10361.610169771746</v>
          </cell>
          <cell r="I6">
            <v>10461.048131253343</v>
          </cell>
          <cell r="J6">
            <v>9895.3962213746472</v>
          </cell>
          <cell r="K6">
            <v>10246.394256236601</v>
          </cell>
          <cell r="L6">
            <v>9724.9730503349128</v>
          </cell>
          <cell r="M6">
            <v>9708.574879315689</v>
          </cell>
        </row>
        <row r="7">
          <cell r="A7" t="str">
            <v>02</v>
          </cell>
          <cell r="B7">
            <v>757.48674726017771</v>
          </cell>
          <cell r="C7">
            <v>757.94934415602449</v>
          </cell>
          <cell r="D7">
            <v>768.78150489816312</v>
          </cell>
          <cell r="E7">
            <v>769.06966614525527</v>
          </cell>
          <cell r="F7">
            <v>771.64613689642522</v>
          </cell>
          <cell r="G7">
            <v>868.30019705761845</v>
          </cell>
          <cell r="H7">
            <v>877.5139210753307</v>
          </cell>
          <cell r="I7">
            <v>892.11315262844835</v>
          </cell>
          <cell r="J7">
            <v>890.37949299052877</v>
          </cell>
          <cell r="K7">
            <v>897.88399820339885</v>
          </cell>
          <cell r="L7">
            <v>895.12580728065257</v>
          </cell>
          <cell r="M7">
            <v>927.98468453329417</v>
          </cell>
        </row>
        <row r="8">
          <cell r="A8" t="str">
            <v>05</v>
          </cell>
          <cell r="B8">
            <v>1908.0628027903092</v>
          </cell>
          <cell r="C8">
            <v>1847.9202685718035</v>
          </cell>
          <cell r="D8">
            <v>1860.719976913414</v>
          </cell>
          <cell r="E8">
            <v>1866.3415314538563</v>
          </cell>
          <cell r="F8">
            <v>1941.1672762801288</v>
          </cell>
          <cell r="G8">
            <v>1965.2913353158394</v>
          </cell>
          <cell r="H8">
            <v>2086.5794639592655</v>
          </cell>
          <cell r="I8">
            <v>2054.7522003505364</v>
          </cell>
          <cell r="J8">
            <v>2093.3612499292481</v>
          </cell>
          <cell r="K8">
            <v>1956.8083139025744</v>
          </cell>
          <cell r="L8">
            <v>1914.224319086773</v>
          </cell>
          <cell r="M8">
            <v>1824.6084750675718</v>
          </cell>
        </row>
        <row r="9">
          <cell r="A9" t="str">
            <v>10</v>
          </cell>
          <cell r="B9">
            <v>69.828269640912666</v>
          </cell>
          <cell r="C9">
            <v>73.047287207827665</v>
          </cell>
          <cell r="D9">
            <v>72.59864478783976</v>
          </cell>
          <cell r="E9">
            <v>73.3451705720462</v>
          </cell>
          <cell r="F9">
            <v>73.889267979478987</v>
          </cell>
          <cell r="G9">
            <v>68.769275262069243</v>
          </cell>
          <cell r="H9">
            <v>71.371195250046057</v>
          </cell>
          <cell r="I9">
            <v>70.223100617430021</v>
          </cell>
          <cell r="J9">
            <v>70.74279133841236</v>
          </cell>
          <cell r="K9">
            <v>71.849636966587042</v>
          </cell>
          <cell r="L9">
            <v>69.667027733879365</v>
          </cell>
          <cell r="M9">
            <v>73.759160105026567</v>
          </cell>
        </row>
        <row r="10">
          <cell r="A10" t="str">
            <v>11</v>
          </cell>
          <cell r="B10">
            <v>1058.9153247517081</v>
          </cell>
          <cell r="C10">
            <v>932.91235549600106</v>
          </cell>
          <cell r="D10">
            <v>871.49006938352181</v>
          </cell>
          <cell r="E10">
            <v>780.22935198423852</v>
          </cell>
          <cell r="F10">
            <v>694.2937435653572</v>
          </cell>
          <cell r="G10">
            <v>735.00730403691853</v>
          </cell>
          <cell r="H10">
            <v>670.91114047980989</v>
          </cell>
          <cell r="I10">
            <v>636.3170941693071</v>
          </cell>
          <cell r="J10">
            <v>637.60747197188834</v>
          </cell>
          <cell r="K10">
            <v>621.25535182269778</v>
          </cell>
          <cell r="L10">
            <v>470.54012754115661</v>
          </cell>
          <cell r="M10">
            <v>500.83325352175791</v>
          </cell>
        </row>
        <row r="11">
          <cell r="A11" t="str">
            <v>12</v>
          </cell>
          <cell r="B11">
            <v>482.50593483213441</v>
          </cell>
          <cell r="C11">
            <v>430.59034417324705</v>
          </cell>
          <cell r="D11">
            <v>452.02009730488226</v>
          </cell>
          <cell r="E11">
            <v>405.81876240376261</v>
          </cell>
          <cell r="F11">
            <v>405.74959230194821</v>
          </cell>
          <cell r="G11">
            <v>393.08556790596458</v>
          </cell>
          <cell r="H11">
            <v>432.75517785676573</v>
          </cell>
          <cell r="I11">
            <v>451.66569074098368</v>
          </cell>
          <cell r="J11">
            <v>436.68311277410982</v>
          </cell>
          <cell r="K11">
            <v>434.93185721849301</v>
          </cell>
          <cell r="L11">
            <v>427.51224403584143</v>
          </cell>
          <cell r="M11">
            <v>431.9967110056246</v>
          </cell>
        </row>
        <row r="12">
          <cell r="A12" t="str">
            <v>13</v>
          </cell>
          <cell r="B12">
            <v>496.19690441012034</v>
          </cell>
          <cell r="C12">
            <v>442.17845472082905</v>
          </cell>
          <cell r="D12">
            <v>453.96290686611763</v>
          </cell>
          <cell r="E12">
            <v>403.74129039146561</v>
          </cell>
          <cell r="F12">
            <v>387.14899223559883</v>
          </cell>
          <cell r="G12">
            <v>389.67291276390972</v>
          </cell>
          <cell r="H12">
            <v>433.4464527396309</v>
          </cell>
          <cell r="I12">
            <v>456.38665134365641</v>
          </cell>
          <cell r="J12">
            <v>440.08472613607154</v>
          </cell>
          <cell r="K12">
            <v>439.22947436624736</v>
          </cell>
          <cell r="L12">
            <v>428.34828115440388</v>
          </cell>
          <cell r="M12">
            <v>428.89291492057504</v>
          </cell>
        </row>
        <row r="13">
          <cell r="A13" t="str">
            <v>14</v>
          </cell>
          <cell r="B13">
            <v>1137.6148349606767</v>
          </cell>
          <cell r="C13">
            <v>1029.6050306316022</v>
          </cell>
          <cell r="D13">
            <v>974.25981177384062</v>
          </cell>
          <cell r="E13">
            <v>864.53089174358365</v>
          </cell>
          <cell r="F13">
            <v>803.57474191735037</v>
          </cell>
          <cell r="G13">
            <v>697.97200581371294</v>
          </cell>
          <cell r="H13">
            <v>739.85651245563099</v>
          </cell>
          <cell r="I13">
            <v>731.06697369624715</v>
          </cell>
          <cell r="J13">
            <v>726.13514373362534</v>
          </cell>
          <cell r="K13">
            <v>685.95437227614389</v>
          </cell>
          <cell r="L13">
            <v>724.32078012451984</v>
          </cell>
          <cell r="M13">
            <v>715.97868172740982</v>
          </cell>
        </row>
        <row r="14">
          <cell r="A14" t="str">
            <v>15</v>
          </cell>
          <cell r="B14">
            <v>16675.252321731594</v>
          </cell>
          <cell r="C14">
            <v>16463.563843143369</v>
          </cell>
          <cell r="D14">
            <v>17055.414180843469</v>
          </cell>
          <cell r="E14">
            <v>16442.679423927526</v>
          </cell>
          <cell r="F14">
            <v>15361.448269602255</v>
          </cell>
          <cell r="G14">
            <v>15855.523556061131</v>
          </cell>
          <cell r="H14">
            <v>17143.649395432451</v>
          </cell>
          <cell r="I14">
            <v>17261.521454833921</v>
          </cell>
          <cell r="J14">
            <v>17099.99503964157</v>
          </cell>
          <cell r="K14">
            <v>16221.037354235821</v>
          </cell>
          <cell r="L14">
            <v>15937.738726855676</v>
          </cell>
          <cell r="M14">
            <v>15651.004264749638</v>
          </cell>
        </row>
        <row r="15">
          <cell r="A15" t="str">
            <v>16</v>
          </cell>
          <cell r="B15">
            <v>33.654905844967288</v>
          </cell>
          <cell r="C15">
            <v>33.48099222075885</v>
          </cell>
          <cell r="D15">
            <v>34.053585060580652</v>
          </cell>
          <cell r="E15">
            <v>34.406397270259859</v>
          </cell>
          <cell r="F15">
            <v>34.583941142836807</v>
          </cell>
          <cell r="G15">
            <v>27.39115685188397</v>
          </cell>
          <cell r="H15">
            <v>28.543087091875204</v>
          </cell>
          <cell r="I15">
            <v>29.245189528545492</v>
          </cell>
          <cell r="J15">
            <v>29.958178887276269</v>
          </cell>
          <cell r="K15">
            <v>30.227378227621827</v>
          </cell>
          <cell r="L15">
            <v>30.461857131933439</v>
          </cell>
          <cell r="M15">
            <v>29.867472094981618</v>
          </cell>
        </row>
        <row r="16">
          <cell r="A16" t="str">
            <v>17</v>
          </cell>
          <cell r="B16">
            <v>2272.8774243184121</v>
          </cell>
          <cell r="C16">
            <v>2282.3394798674244</v>
          </cell>
          <cell r="D16">
            <v>2268.3143696694051</v>
          </cell>
          <cell r="E16">
            <v>2120.0340427113283</v>
          </cell>
          <cell r="F16">
            <v>1908.3586908030329</v>
          </cell>
          <cell r="G16">
            <v>2151.8537345155432</v>
          </cell>
          <cell r="H16">
            <v>1894.865423064894</v>
          </cell>
          <cell r="I16">
            <v>1618.1652728415627</v>
          </cell>
          <cell r="J16">
            <v>1663.4778455912083</v>
          </cell>
          <cell r="K16">
            <v>1482.6608765103083</v>
          </cell>
          <cell r="L16">
            <v>1334.6375706922684</v>
          </cell>
          <cell r="M16">
            <v>1308.645004786923</v>
          </cell>
        </row>
        <row r="17">
          <cell r="A17" t="str">
            <v>18</v>
          </cell>
          <cell r="B17">
            <v>391.17515393220077</v>
          </cell>
          <cell r="C17">
            <v>390.14296833356644</v>
          </cell>
          <cell r="D17">
            <v>270.42540105077472</v>
          </cell>
          <cell r="E17">
            <v>263.72206488756524</v>
          </cell>
          <cell r="F17">
            <v>247.37589747362807</v>
          </cell>
          <cell r="G17">
            <v>139.77257144061645</v>
          </cell>
          <cell r="H17">
            <v>205.07578328282739</v>
          </cell>
          <cell r="I17">
            <v>191.08848770034118</v>
          </cell>
          <cell r="J17">
            <v>197.09680074034378</v>
          </cell>
          <cell r="K17">
            <v>135.80192527205287</v>
          </cell>
          <cell r="L17">
            <v>130.60634992637247</v>
          </cell>
          <cell r="M17">
            <v>127.57894024293731</v>
          </cell>
        </row>
        <row r="18">
          <cell r="A18" t="str">
            <v>19</v>
          </cell>
          <cell r="B18">
            <v>243.34680143565654</v>
          </cell>
          <cell r="C18">
            <v>227.93702940744151</v>
          </cell>
          <cell r="D18">
            <v>241.94342320397863</v>
          </cell>
          <cell r="E18">
            <v>202.50108634425521</v>
          </cell>
          <cell r="F18">
            <v>210.27761298490054</v>
          </cell>
          <cell r="G18">
            <v>143.02877462327675</v>
          </cell>
          <cell r="H18">
            <v>210.45162715607961</v>
          </cell>
          <cell r="I18">
            <v>218.79495729705548</v>
          </cell>
          <cell r="J18">
            <v>198.72319402831096</v>
          </cell>
          <cell r="K18">
            <v>179.81598745970442</v>
          </cell>
          <cell r="L18">
            <v>161.99360386698862</v>
          </cell>
          <cell r="M18">
            <v>157.01424194103328</v>
          </cell>
        </row>
        <row r="19">
          <cell r="A19" t="str">
            <v>20</v>
          </cell>
          <cell r="B19">
            <v>673.95076729283801</v>
          </cell>
          <cell r="C19">
            <v>702.13699414616883</v>
          </cell>
          <cell r="D19">
            <v>734.2373535605509</v>
          </cell>
          <cell r="E19">
            <v>624.1591991528727</v>
          </cell>
          <cell r="F19">
            <v>908.66621220101263</v>
          </cell>
          <cell r="G19">
            <v>592.04473786482936</v>
          </cell>
          <cell r="H19">
            <v>874.89529315772552</v>
          </cell>
          <cell r="I19">
            <v>919.1018335485511</v>
          </cell>
          <cell r="J19">
            <v>955.71372996285027</v>
          </cell>
          <cell r="K19">
            <v>1012.2340310720898</v>
          </cell>
          <cell r="L19">
            <v>886.67903343461933</v>
          </cell>
          <cell r="M19">
            <v>891.23759114130428</v>
          </cell>
        </row>
        <row r="20">
          <cell r="A20" t="str">
            <v>21</v>
          </cell>
          <cell r="B20">
            <v>6201.6511026034177</v>
          </cell>
          <cell r="C20">
            <v>6173.9749358582212</v>
          </cell>
          <cell r="D20">
            <v>6108.8120451767354</v>
          </cell>
          <cell r="E20">
            <v>5781.4344937602464</v>
          </cell>
          <cell r="F20">
            <v>5287.7104554352345</v>
          </cell>
          <cell r="G20">
            <v>5687.1967087401335</v>
          </cell>
          <cell r="H20">
            <v>5857.2938694920349</v>
          </cell>
          <cell r="I20">
            <v>5446.6063295450913</v>
          </cell>
          <cell r="J20">
            <v>5653.143769354102</v>
          </cell>
          <cell r="K20">
            <v>5284.8483127958225</v>
          </cell>
          <cell r="L20">
            <v>5039.4266256198898</v>
          </cell>
          <cell r="M20">
            <v>4947.463527019474</v>
          </cell>
        </row>
        <row r="21">
          <cell r="A21" t="str">
            <v>22</v>
          </cell>
          <cell r="B21">
            <v>516.28614051083389</v>
          </cell>
          <cell r="C21">
            <v>527.69150353157079</v>
          </cell>
          <cell r="D21">
            <v>559.7277253367705</v>
          </cell>
          <cell r="E21">
            <v>473.60142737217842</v>
          </cell>
          <cell r="F21">
            <v>588.15291273077003</v>
          </cell>
          <cell r="G21">
            <v>494.64615631543069</v>
          </cell>
          <cell r="H21">
            <v>537.92964817179131</v>
          </cell>
          <cell r="I21">
            <v>528.26985936006508</v>
          </cell>
          <cell r="J21">
            <v>529.32988650629466</v>
          </cell>
          <cell r="K21">
            <v>537.9152758415172</v>
          </cell>
          <cell r="L21">
            <v>485.86632221269645</v>
          </cell>
          <cell r="M21">
            <v>487.95926202479484</v>
          </cell>
        </row>
        <row r="22">
          <cell r="A22" t="str">
            <v>23</v>
          </cell>
          <cell r="B22">
            <v>23387.139414798432</v>
          </cell>
          <cell r="C22">
            <v>23478.793703457926</v>
          </cell>
          <cell r="D22">
            <v>24983.003330256819</v>
          </cell>
          <cell r="E22">
            <v>25111.839003496243</v>
          </cell>
          <cell r="F22">
            <v>24969.046498170545</v>
          </cell>
          <cell r="G22">
            <v>24631.066522230507</v>
          </cell>
          <cell r="H22">
            <v>23826.690037543933</v>
          </cell>
          <cell r="I22">
            <v>23213.653068623003</v>
          </cell>
          <cell r="J22">
            <v>22018.792299973804</v>
          </cell>
          <cell r="K22">
            <v>22847.978121666252</v>
          </cell>
          <cell r="L22">
            <v>22378.499665717947</v>
          </cell>
          <cell r="M22">
            <v>22462.228866868707</v>
          </cell>
        </row>
        <row r="23">
          <cell r="A23" t="str">
            <v>24</v>
          </cell>
          <cell r="B23">
            <v>19600.785907169749</v>
          </cell>
          <cell r="C23">
            <v>19872.240150758113</v>
          </cell>
          <cell r="D23">
            <v>19375.130924576853</v>
          </cell>
          <cell r="E23">
            <v>19136.353983463789</v>
          </cell>
          <cell r="F23">
            <v>17929.438960849449</v>
          </cell>
          <cell r="G23">
            <v>17402.447189203795</v>
          </cell>
          <cell r="H23">
            <v>18021.043220626361</v>
          </cell>
          <cell r="I23">
            <v>16071.779390984351</v>
          </cell>
          <cell r="J23">
            <v>17004.452109248159</v>
          </cell>
          <cell r="K23">
            <v>17162.805046204816</v>
          </cell>
          <cell r="L23">
            <v>18698.640896445471</v>
          </cell>
          <cell r="M23">
            <v>16925.657485330692</v>
          </cell>
        </row>
        <row r="24">
          <cell r="A24" t="str">
            <v>25</v>
          </cell>
          <cell r="B24">
            <v>1930.3407426195517</v>
          </cell>
          <cell r="C24">
            <v>2114.8291678240143</v>
          </cell>
          <cell r="D24">
            <v>2108.7102509285169</v>
          </cell>
          <cell r="E24">
            <v>2356.4037823407407</v>
          </cell>
          <cell r="F24">
            <v>2112.9143663153973</v>
          </cell>
          <cell r="G24">
            <v>2305.1422565760527</v>
          </cell>
          <cell r="H24">
            <v>2347.800731617544</v>
          </cell>
          <cell r="I24">
            <v>2284.9392702998139</v>
          </cell>
          <cell r="J24">
            <v>2222.1009908781289</v>
          </cell>
          <cell r="K24">
            <v>2189.0538787197243</v>
          </cell>
          <cell r="L24">
            <v>2122.7286484488127</v>
          </cell>
          <cell r="M24">
            <v>2084.1072187489008</v>
          </cell>
        </row>
        <row r="25">
          <cell r="A25" t="str">
            <v>26.1</v>
          </cell>
          <cell r="B25">
            <v>4278.5698490102759</v>
          </cell>
          <cell r="C25">
            <v>4266.4196014828585</v>
          </cell>
          <cell r="D25">
            <v>4457.9610023230816</v>
          </cell>
          <cell r="E25">
            <v>4496.2994223076375</v>
          </cell>
          <cell r="F25">
            <v>4391.8072752821972</v>
          </cell>
          <cell r="G25">
            <v>4348.7867478134613</v>
          </cell>
          <cell r="H25">
            <v>4408.3700447213032</v>
          </cell>
          <cell r="I25">
            <v>4542.9002917183388</v>
          </cell>
          <cell r="J25">
            <v>4365.1991944970277</v>
          </cell>
          <cell r="K25">
            <v>4422.6374983237301</v>
          </cell>
          <cell r="L25">
            <v>4260.1537973341465</v>
          </cell>
          <cell r="M25">
            <v>4196.1200611200493</v>
          </cell>
        </row>
        <row r="26">
          <cell r="A26" t="str">
            <v>26.2-4; 26.6-8</v>
          </cell>
          <cell r="B26">
            <v>2434.3128673434353</v>
          </cell>
          <cell r="C26">
            <v>2386.7713596156427</v>
          </cell>
          <cell r="D26">
            <v>2412.462618021762</v>
          </cell>
          <cell r="E26">
            <v>2435.3840924021606</v>
          </cell>
          <cell r="F26">
            <v>2481.7726763918358</v>
          </cell>
          <cell r="G26">
            <v>2508.7204273824414</v>
          </cell>
          <cell r="H26">
            <v>2578.3906433203497</v>
          </cell>
          <cell r="I26">
            <v>2461.0731724953503</v>
          </cell>
          <cell r="J26">
            <v>2441.4286305836304</v>
          </cell>
          <cell r="K26">
            <v>2443.4796824958557</v>
          </cell>
          <cell r="L26">
            <v>2476.6510233296285</v>
          </cell>
          <cell r="M26">
            <v>2491.9091725072194</v>
          </cell>
        </row>
        <row r="27">
          <cell r="A27" t="str">
            <v>26.5</v>
          </cell>
          <cell r="B27">
            <v>18123.581111815045</v>
          </cell>
          <cell r="C27">
            <v>17761.916373799042</v>
          </cell>
          <cell r="D27">
            <v>17445.106660069006</v>
          </cell>
          <cell r="E27">
            <v>18180.572281734945</v>
          </cell>
          <cell r="F27">
            <v>17545.077936764665</v>
          </cell>
          <cell r="G27">
            <v>17725.039249224817</v>
          </cell>
          <cell r="H27">
            <v>17834.511484079485</v>
          </cell>
          <cell r="I27">
            <v>17722.695423691785</v>
          </cell>
          <cell r="J27">
            <v>17602.082137581649</v>
          </cell>
          <cell r="K27">
            <v>18620.513434031003</v>
          </cell>
          <cell r="L27">
            <v>18423.717683023475</v>
          </cell>
          <cell r="M27">
            <v>18980.675553278987</v>
          </cell>
        </row>
        <row r="28">
          <cell r="A28" t="str">
            <v>27.1-3</v>
          </cell>
          <cell r="B28">
            <v>19243.954664678018</v>
          </cell>
          <cell r="C28">
            <v>17539.502550412879</v>
          </cell>
          <cell r="D28">
            <v>19374.569141846867</v>
          </cell>
          <cell r="E28">
            <v>19602.709095773098</v>
          </cell>
          <cell r="F28">
            <v>19498.119066902887</v>
          </cell>
          <cell r="G28">
            <v>19762.901179647844</v>
          </cell>
          <cell r="H28">
            <v>17669.355064217139</v>
          </cell>
          <cell r="I28">
            <v>18803.210834002723</v>
          </cell>
          <cell r="J28">
            <v>19490.884221072291</v>
          </cell>
          <cell r="K28">
            <v>20507.423753468633</v>
          </cell>
          <cell r="L28">
            <v>19490.250869116426</v>
          </cell>
          <cell r="M28">
            <v>17989.108970165995</v>
          </cell>
        </row>
        <row r="29">
          <cell r="A29" t="str">
            <v>27.4</v>
          </cell>
          <cell r="B29">
            <v>2481.5699574259584</v>
          </cell>
          <cell r="C29">
            <v>2499.8651677455341</v>
          </cell>
          <cell r="D29">
            <v>2315.0909581509345</v>
          </cell>
          <cell r="E29">
            <v>2245.3256132903293</v>
          </cell>
          <cell r="F29">
            <v>2025.5381016932845</v>
          </cell>
          <cell r="G29">
            <v>1879.7918306942431</v>
          </cell>
          <cell r="H29">
            <v>1837.9564801067129</v>
          </cell>
          <cell r="I29">
            <v>1778.9694525340826</v>
          </cell>
          <cell r="J29">
            <v>1358.5173598772283</v>
          </cell>
          <cell r="K29">
            <v>1262.4535264275748</v>
          </cell>
          <cell r="L29">
            <v>1311.4747105620127</v>
          </cell>
          <cell r="M29">
            <v>1332.3952805817817</v>
          </cell>
        </row>
        <row r="30">
          <cell r="A30" t="str">
            <v>27.5</v>
          </cell>
          <cell r="B30">
            <v>681.92380490280561</v>
          </cell>
          <cell r="C30">
            <v>674.20173903816806</v>
          </cell>
          <cell r="D30">
            <v>731.64325924369405</v>
          </cell>
          <cell r="E30">
            <v>782.58695489637785</v>
          </cell>
          <cell r="F30">
            <v>736.29662166976561</v>
          </cell>
          <cell r="G30">
            <v>836.61191635853697</v>
          </cell>
          <cell r="H30">
            <v>821.86918375283369</v>
          </cell>
          <cell r="I30">
            <v>691.69675246470922</v>
          </cell>
          <cell r="J30">
            <v>712.55659638765928</v>
          </cell>
          <cell r="K30">
            <v>657.63786403197651</v>
          </cell>
          <cell r="L30">
            <v>809.01199259704833</v>
          </cell>
          <cell r="M30">
            <v>805.56077321525561</v>
          </cell>
        </row>
        <row r="31">
          <cell r="A31" t="str">
            <v>28</v>
          </cell>
          <cell r="B31">
            <v>1915.300954094874</v>
          </cell>
          <cell r="C31">
            <v>2362.1193143343694</v>
          </cell>
          <cell r="D31">
            <v>2195.2546708380387</v>
          </cell>
          <cell r="E31">
            <v>2322.0737512605792</v>
          </cell>
          <cell r="F31">
            <v>2136.1970287776635</v>
          </cell>
          <cell r="G31">
            <v>2579.3292042221224</v>
          </cell>
          <cell r="H31">
            <v>3160.9157586237543</v>
          </cell>
          <cell r="I31">
            <v>2528.7043180843516</v>
          </cell>
          <cell r="J31">
            <v>2608.7231200604915</v>
          </cell>
          <cell r="K31">
            <v>2246.0352025039665</v>
          </cell>
          <cell r="L31">
            <v>3411.1836684228997</v>
          </cell>
          <cell r="M31">
            <v>3357.3148638967382</v>
          </cell>
        </row>
        <row r="32">
          <cell r="A32" t="str">
            <v>29</v>
          </cell>
          <cell r="B32">
            <v>1671.8926773147823</v>
          </cell>
          <cell r="C32">
            <v>1879.3983629531965</v>
          </cell>
          <cell r="D32">
            <v>1900.7247628013813</v>
          </cell>
          <cell r="E32">
            <v>1954.5869697625078</v>
          </cell>
          <cell r="F32">
            <v>1807.8934871959655</v>
          </cell>
          <cell r="G32">
            <v>1857.7635211988252</v>
          </cell>
          <cell r="H32">
            <v>1896.9718592319909</v>
          </cell>
          <cell r="I32">
            <v>1804.3366060487574</v>
          </cell>
          <cell r="J32">
            <v>1930.8907233512832</v>
          </cell>
          <cell r="K32">
            <v>1746.1769023650838</v>
          </cell>
          <cell r="L32">
            <v>2350.8224879736208</v>
          </cell>
          <cell r="M32">
            <v>2291.9561157891981</v>
          </cell>
        </row>
        <row r="33">
          <cell r="A33" t="str">
            <v>30</v>
          </cell>
          <cell r="B33">
            <v>229.13666283293429</v>
          </cell>
          <cell r="C33">
            <v>239.83342682808575</v>
          </cell>
          <cell r="D33">
            <v>252.75025257381174</v>
          </cell>
          <cell r="E33">
            <v>249.04952370526723</v>
          </cell>
          <cell r="F33">
            <v>250.5385867179437</v>
          </cell>
          <cell r="G33">
            <v>201.27694717561175</v>
          </cell>
          <cell r="H33">
            <v>210.21965169149118</v>
          </cell>
          <cell r="I33">
            <v>208.67634933352301</v>
          </cell>
          <cell r="J33">
            <v>215.26739441733062</v>
          </cell>
          <cell r="K33">
            <v>233.44764302843612</v>
          </cell>
          <cell r="L33">
            <v>212.22837895563998</v>
          </cell>
          <cell r="M33">
            <v>205.6984747881443</v>
          </cell>
        </row>
        <row r="34">
          <cell r="A34" t="str">
            <v>31</v>
          </cell>
          <cell r="B34">
            <v>755.30566084541579</v>
          </cell>
          <cell r="C34">
            <v>914.68432015928818</v>
          </cell>
          <cell r="D34">
            <v>812.29066603940976</v>
          </cell>
          <cell r="E34">
            <v>864.83553244566485</v>
          </cell>
          <cell r="F34">
            <v>964.44314546546605</v>
          </cell>
          <cell r="G34">
            <v>726.39609378999091</v>
          </cell>
          <cell r="H34">
            <v>829.32569105873495</v>
          </cell>
          <cell r="I34">
            <v>567.03096193997158</v>
          </cell>
          <cell r="J34">
            <v>809.59582698566703</v>
          </cell>
          <cell r="K34">
            <v>824.12812200769372</v>
          </cell>
          <cell r="L34">
            <v>770.5634768606941</v>
          </cell>
          <cell r="M34">
            <v>761.42809411608471</v>
          </cell>
        </row>
        <row r="35">
          <cell r="A35" t="str">
            <v>32</v>
          </cell>
          <cell r="B35">
            <v>294.56753160499392</v>
          </cell>
          <cell r="C35">
            <v>358.57010981173465</v>
          </cell>
          <cell r="D35">
            <v>352.06741276115338</v>
          </cell>
          <cell r="E35">
            <v>372.2016098427456</v>
          </cell>
          <cell r="F35">
            <v>382.22355349301637</v>
          </cell>
          <cell r="G35">
            <v>295.09913992951158</v>
          </cell>
          <cell r="H35">
            <v>357.29344546129761</v>
          </cell>
          <cell r="I35">
            <v>640.3027248604227</v>
          </cell>
          <cell r="J35">
            <v>334.94132363106451</v>
          </cell>
          <cell r="K35">
            <v>275.88148934731578</v>
          </cell>
          <cell r="L35">
            <v>276.3860649224531</v>
          </cell>
          <cell r="M35">
            <v>273.73791992359787</v>
          </cell>
        </row>
        <row r="36">
          <cell r="A36" t="str">
            <v>33</v>
          </cell>
          <cell r="B36">
            <v>562.45506206868106</v>
          </cell>
          <cell r="C36">
            <v>570.29351345988073</v>
          </cell>
          <cell r="D36">
            <v>571.14742190506365</v>
          </cell>
          <cell r="E36">
            <v>590.98621755031797</v>
          </cell>
          <cell r="F36">
            <v>521.32040686416281</v>
          </cell>
          <cell r="G36">
            <v>727.01391551225129</v>
          </cell>
          <cell r="H36">
            <v>558.86918656273349</v>
          </cell>
          <cell r="I36">
            <v>694.5080464751328</v>
          </cell>
          <cell r="J36">
            <v>664.45526212420191</v>
          </cell>
          <cell r="K36">
            <v>518.68649816981917</v>
          </cell>
          <cell r="L36">
            <v>495.13322575894574</v>
          </cell>
          <cell r="M36">
            <v>466.76370996559143</v>
          </cell>
        </row>
        <row r="37">
          <cell r="A37" t="str">
            <v>34</v>
          </cell>
          <cell r="B37">
            <v>2386.6672501320572</v>
          </cell>
          <cell r="C37">
            <v>2860.9502078387945</v>
          </cell>
          <cell r="D37">
            <v>2586.9586265277517</v>
          </cell>
          <cell r="E37">
            <v>2676.1593698473985</v>
          </cell>
          <cell r="F37">
            <v>2462.0757461854</v>
          </cell>
          <cell r="G37">
            <v>2553.7464190678797</v>
          </cell>
          <cell r="H37">
            <v>2754.5882919727992</v>
          </cell>
          <cell r="I37">
            <v>2618.0678237187813</v>
          </cell>
          <cell r="J37">
            <v>2885.9755277653167</v>
          </cell>
          <cell r="K37">
            <v>2559.9230361620962</v>
          </cell>
          <cell r="L37">
            <v>2029.5338682402407</v>
          </cell>
          <cell r="M37">
            <v>1979.7477140734834</v>
          </cell>
        </row>
        <row r="38">
          <cell r="A38" t="str">
            <v>35</v>
          </cell>
          <cell r="B38">
            <v>704.65171054348036</v>
          </cell>
          <cell r="C38">
            <v>996.04930486283035</v>
          </cell>
          <cell r="D38">
            <v>1075.2939525320937</v>
          </cell>
          <cell r="E38">
            <v>1009.9883112378287</v>
          </cell>
          <cell r="F38">
            <v>909.30031385906068</v>
          </cell>
          <cell r="G38">
            <v>1024.4338408686144</v>
          </cell>
          <cell r="H38">
            <v>972.97357192285835</v>
          </cell>
          <cell r="I38">
            <v>876.83750547484794</v>
          </cell>
          <cell r="J38">
            <v>1003.5008583459401</v>
          </cell>
          <cell r="K38">
            <v>969.81127592276528</v>
          </cell>
          <cell r="L38">
            <v>1107.7668121240915</v>
          </cell>
          <cell r="M38">
            <v>1076.9178116181176</v>
          </cell>
        </row>
        <row r="39">
          <cell r="A39" t="str">
            <v>36</v>
          </cell>
          <cell r="B39">
            <v>4710.0593519605454</v>
          </cell>
          <cell r="C39">
            <v>4918.5262051166901</v>
          </cell>
          <cell r="D39">
            <v>4963.5895656465482</v>
          </cell>
          <cell r="E39">
            <v>6164.2616848086227</v>
          </cell>
          <cell r="F39">
            <v>4929.1117661485077</v>
          </cell>
          <cell r="G39">
            <v>5119.2725527768725</v>
          </cell>
          <cell r="H39">
            <v>5042.6081298732115</v>
          </cell>
          <cell r="I39">
            <v>4917.5415084955148</v>
          </cell>
          <cell r="J39">
            <v>4924.2752230283186</v>
          </cell>
          <cell r="K39">
            <v>4765.2802817284983</v>
          </cell>
          <cell r="L39">
            <v>4319.7445013961569</v>
          </cell>
          <cell r="M39">
            <v>4261.9187512469161</v>
          </cell>
        </row>
        <row r="40">
          <cell r="A40" t="str">
            <v>37</v>
          </cell>
          <cell r="B40">
            <v>716.23797500282808</v>
          </cell>
          <cell r="C40">
            <v>778.49664599693097</v>
          </cell>
          <cell r="D40">
            <v>792.02260096862813</v>
          </cell>
          <cell r="E40">
            <v>751.60050207902964</v>
          </cell>
          <cell r="F40">
            <v>745.14908606860661</v>
          </cell>
          <cell r="G40">
            <v>772.27239925936988</v>
          </cell>
          <cell r="H40">
            <v>780.59815682679607</v>
          </cell>
          <cell r="I40">
            <v>795.63713135154251</v>
          </cell>
          <cell r="J40">
            <v>792.05228106328798</v>
          </cell>
          <cell r="K40">
            <v>812.05493605003937</v>
          </cell>
          <cell r="L40">
            <v>770.54564095559999</v>
          </cell>
          <cell r="M40">
            <v>795.52302507786908</v>
          </cell>
        </row>
        <row r="41">
          <cell r="A41" t="str">
            <v>40.1</v>
          </cell>
          <cell r="B41">
            <v>26970.674751163242</v>
          </cell>
          <cell r="C41">
            <v>30451.635815290218</v>
          </cell>
          <cell r="D41">
            <v>26312.349974832443</v>
          </cell>
          <cell r="E41">
            <v>38526.542305687617</v>
          </cell>
          <cell r="F41">
            <v>32070.486399002868</v>
          </cell>
          <cell r="G41">
            <v>31366.0713442247</v>
          </cell>
          <cell r="H41">
            <v>24203.173351174682</v>
          </cell>
          <cell r="I41">
            <v>28099.240353762667</v>
          </cell>
          <cell r="J41">
            <v>30938.2424799082</v>
          </cell>
          <cell r="K41">
            <v>29478.243130795639</v>
          </cell>
          <cell r="L41">
            <v>34362.182402926337</v>
          </cell>
          <cell r="M41">
            <v>30658.343823361352</v>
          </cell>
        </row>
        <row r="42">
          <cell r="A42" t="str">
            <v>40.2</v>
          </cell>
          <cell r="B42">
            <v>411.27047970977446</v>
          </cell>
          <cell r="C42">
            <v>514.16226961220639</v>
          </cell>
          <cell r="D42">
            <v>461.94706563077534</v>
          </cell>
          <cell r="E42">
            <v>458.87274377526967</v>
          </cell>
          <cell r="F42">
            <v>568.42116473059696</v>
          </cell>
          <cell r="G42">
            <v>516.69657775297469</v>
          </cell>
          <cell r="H42">
            <v>479.11801370687687</v>
          </cell>
          <cell r="I42">
            <v>611.49021983935904</v>
          </cell>
          <cell r="J42">
            <v>698.47809098393975</v>
          </cell>
          <cell r="K42">
            <v>873.08281242874045</v>
          </cell>
          <cell r="L42">
            <v>991.7596991005064</v>
          </cell>
          <cell r="M42">
            <v>619.40775215653071</v>
          </cell>
        </row>
        <row r="43">
          <cell r="A43" t="str">
            <v>40.3</v>
          </cell>
          <cell r="B43">
            <v>6258.8343398600036</v>
          </cell>
          <cell r="C43">
            <v>7262.0895207998556</v>
          </cell>
          <cell r="D43">
            <v>6651.6894965935526</v>
          </cell>
          <cell r="E43">
            <v>6502.4306656076978</v>
          </cell>
          <cell r="F43">
            <v>6543.9563734535504</v>
          </cell>
          <cell r="G43">
            <v>6067.7278094782887</v>
          </cell>
          <cell r="H43">
            <v>6111.4372285892568</v>
          </cell>
          <cell r="I43">
            <v>6650.0485134776281</v>
          </cell>
          <cell r="J43">
            <v>6103.556607690839</v>
          </cell>
          <cell r="K43">
            <v>6503.6649211747872</v>
          </cell>
          <cell r="L43">
            <v>6998.9338984553933</v>
          </cell>
          <cell r="M43">
            <v>7396.8239569335447</v>
          </cell>
        </row>
        <row r="44">
          <cell r="A44" t="str">
            <v>41</v>
          </cell>
          <cell r="B44">
            <v>219.28206209740731</v>
          </cell>
          <cell r="C44">
            <v>221.76307840069461</v>
          </cell>
          <cell r="D44">
            <v>228.05265119888199</v>
          </cell>
          <cell r="E44">
            <v>231.97052733916038</v>
          </cell>
          <cell r="F44">
            <v>234.93526525180067</v>
          </cell>
          <cell r="G44">
            <v>289.186264339069</v>
          </cell>
          <cell r="H44">
            <v>298.25483933250331</v>
          </cell>
          <cell r="I44">
            <v>304.53949724321564</v>
          </cell>
          <cell r="J44">
            <v>309.94346296290001</v>
          </cell>
          <cell r="K44">
            <v>309.79426911035415</v>
          </cell>
          <cell r="L44">
            <v>304.95382772028353</v>
          </cell>
          <cell r="M44">
            <v>315.28353088028126</v>
          </cell>
        </row>
        <row r="45">
          <cell r="A45" t="str">
            <v>45</v>
          </cell>
          <cell r="B45">
            <v>4157.3569060210475</v>
          </cell>
          <cell r="C45">
            <v>4233.4675085663994</v>
          </cell>
          <cell r="D45">
            <v>4383.8584398282628</v>
          </cell>
          <cell r="E45">
            <v>4407.907622259052</v>
          </cell>
          <cell r="F45">
            <v>4502.3871126074555</v>
          </cell>
          <cell r="G45">
            <v>4330.9783369989482</v>
          </cell>
          <cell r="H45">
            <v>4603.2201674917651</v>
          </cell>
          <cell r="I45">
            <v>4680.8829540434999</v>
          </cell>
          <cell r="J45">
            <v>4810.2140781814578</v>
          </cell>
          <cell r="K45">
            <v>4866.0646080570532</v>
          </cell>
          <cell r="L45">
            <v>4920.8175089243359</v>
          </cell>
          <cell r="M45">
            <v>4784.1444037886276</v>
          </cell>
        </row>
        <row r="46">
          <cell r="A46" t="str">
            <v>50</v>
          </cell>
          <cell r="B46">
            <v>3015.0686798987849</v>
          </cell>
          <cell r="C46">
            <v>3112.3713923327437</v>
          </cell>
          <cell r="D46">
            <v>3129.8073486449071</v>
          </cell>
          <cell r="E46">
            <v>3209.906965209349</v>
          </cell>
          <cell r="F46">
            <v>3254.0192428388414</v>
          </cell>
          <cell r="G46">
            <v>3019.1668047218295</v>
          </cell>
          <cell r="H46">
            <v>3172.2165037356021</v>
          </cell>
          <cell r="I46">
            <v>3086.1589888024328</v>
          </cell>
          <cell r="J46">
            <v>3177.905345502752</v>
          </cell>
          <cell r="K46">
            <v>3174.1179352186373</v>
          </cell>
          <cell r="L46">
            <v>3184.2356369755148</v>
          </cell>
          <cell r="M46">
            <v>3155.4015987315956</v>
          </cell>
        </row>
        <row r="47">
          <cell r="A47" t="str">
            <v>51</v>
          </cell>
          <cell r="B47">
            <v>4358.9513185421101</v>
          </cell>
          <cell r="C47">
            <v>4680.2082262766598</v>
          </cell>
          <cell r="D47">
            <v>4545.218277694793</v>
          </cell>
          <cell r="E47">
            <v>4745.2356641672077</v>
          </cell>
          <cell r="F47">
            <v>4738.4158201260407</v>
          </cell>
          <cell r="G47">
            <v>4454.7611577870057</v>
          </cell>
          <cell r="H47">
            <v>4830.8818263242547</v>
          </cell>
          <cell r="I47">
            <v>4361.0357920983743</v>
          </cell>
          <cell r="J47">
            <v>4653.8679116270678</v>
          </cell>
          <cell r="K47">
            <v>4753.5181352397549</v>
          </cell>
          <cell r="L47">
            <v>4791.3608404258512</v>
          </cell>
          <cell r="M47">
            <v>4781.7399881170286</v>
          </cell>
        </row>
        <row r="48">
          <cell r="A48" t="str">
            <v>52</v>
          </cell>
          <cell r="B48">
            <v>1887.9536111578388</v>
          </cell>
          <cell r="C48">
            <v>2001.2468312977726</v>
          </cell>
          <cell r="D48">
            <v>1969.9068433952002</v>
          </cell>
          <cell r="E48">
            <v>2044.5732735149966</v>
          </cell>
          <cell r="F48">
            <v>2048.9209285912202</v>
          </cell>
          <cell r="G48">
            <v>1896.683999979065</v>
          </cell>
          <cell r="H48">
            <v>2037.326226152245</v>
          </cell>
          <cell r="I48">
            <v>1892.3142803230326</v>
          </cell>
          <cell r="J48">
            <v>2001.0430184859229</v>
          </cell>
          <cell r="K48">
            <v>2037.1995674301256</v>
          </cell>
          <cell r="L48">
            <v>2051.1379682030192</v>
          </cell>
          <cell r="M48">
            <v>2044.1019475131081</v>
          </cell>
        </row>
        <row r="49">
          <cell r="A49" t="str">
            <v>55</v>
          </cell>
          <cell r="B49">
            <v>2783.4352203528101</v>
          </cell>
          <cell r="C49">
            <v>2994.6183057175099</v>
          </cell>
          <cell r="D49">
            <v>2914.5576319662832</v>
          </cell>
          <cell r="E49">
            <v>2965.4817726200536</v>
          </cell>
          <cell r="F49">
            <v>2883.0882269779358</v>
          </cell>
          <cell r="G49">
            <v>2849.4643731320448</v>
          </cell>
          <cell r="H49">
            <v>3073.6817916465184</v>
          </cell>
          <cell r="I49">
            <v>2787.6511408275519</v>
          </cell>
          <cell r="J49">
            <v>2923.7374763932048</v>
          </cell>
          <cell r="K49">
            <v>3000.7251962348369</v>
          </cell>
          <cell r="L49">
            <v>3024.3827113528623</v>
          </cell>
          <cell r="M49">
            <v>3019.2718488328924</v>
          </cell>
        </row>
        <row r="50">
          <cell r="A50" t="str">
            <v>60.1</v>
          </cell>
          <cell r="B50">
            <v>1323.5373485254297</v>
          </cell>
          <cell r="C50">
            <v>1321.9214072974542</v>
          </cell>
          <cell r="D50">
            <v>1306.6748189040318</v>
          </cell>
          <cell r="E50">
            <v>1299.0810936197349</v>
          </cell>
          <cell r="F50">
            <v>1295.1374883323831</v>
          </cell>
          <cell r="G50">
            <v>1304.5458529988243</v>
          </cell>
          <cell r="H50">
            <v>1304.0367715643572</v>
          </cell>
          <cell r="I50">
            <v>1274.9649806455227</v>
          </cell>
          <cell r="J50">
            <v>1278.009232654945</v>
          </cell>
          <cell r="K50">
            <v>1277.7578695369855</v>
          </cell>
          <cell r="L50">
            <v>1259.2283003602367</v>
          </cell>
          <cell r="M50">
            <v>1233.4711692618951</v>
          </cell>
        </row>
        <row r="51">
          <cell r="A51" t="str">
            <v>60.2</v>
          </cell>
          <cell r="B51">
            <v>23871.903998074613</v>
          </cell>
          <cell r="C51">
            <v>24476.256934106852</v>
          </cell>
          <cell r="D51">
            <v>25762.327429466794</v>
          </cell>
          <cell r="E51">
            <v>27240.948612176075</v>
          </cell>
          <cell r="F51">
            <v>28339.628094860476</v>
          </cell>
          <cell r="G51">
            <v>29144.385990571122</v>
          </cell>
          <cell r="H51">
            <v>29042.580478462642</v>
          </cell>
          <cell r="I51">
            <v>29064.64474886045</v>
          </cell>
          <cell r="J51">
            <v>28695.02706923298</v>
          </cell>
          <cell r="K51">
            <v>30178.984872199093</v>
          </cell>
          <cell r="L51">
            <v>30427.973580534275</v>
          </cell>
          <cell r="M51">
            <v>30845.945786936569</v>
          </cell>
        </row>
        <row r="52">
          <cell r="A52" t="str">
            <v>61</v>
          </cell>
          <cell r="B52">
            <v>1952.047917498021</v>
          </cell>
          <cell r="C52">
            <v>1823.2894427263448</v>
          </cell>
          <cell r="D52">
            <v>1789.875047329577</v>
          </cell>
          <cell r="E52">
            <v>1811.0030566537962</v>
          </cell>
          <cell r="F52">
            <v>1944.3119839246003</v>
          </cell>
          <cell r="G52">
            <v>1793.5173692657986</v>
          </cell>
          <cell r="H52">
            <v>2091.3004054557973</v>
          </cell>
          <cell r="I52">
            <v>2381.2767947783095</v>
          </cell>
          <cell r="J52">
            <v>2537.4830860293387</v>
          </cell>
          <cell r="K52">
            <v>2660.0893560656286</v>
          </cell>
          <cell r="L52">
            <v>2761.1302706677479</v>
          </cell>
          <cell r="M52">
            <v>2903.1502857677556</v>
          </cell>
        </row>
        <row r="53">
          <cell r="A53" t="str">
            <v>62</v>
          </cell>
          <cell r="B53">
            <v>4399.150346821104</v>
          </cell>
          <cell r="C53">
            <v>4800.3509775771499</v>
          </cell>
          <cell r="D53">
            <v>4909.0946585756783</v>
          </cell>
          <cell r="E53">
            <v>5015.810797538963</v>
          </cell>
          <cell r="F53">
            <v>5176.5877055776346</v>
          </cell>
          <cell r="G53">
            <v>5276.2444354286145</v>
          </cell>
          <cell r="H53">
            <v>5014.8390702681672</v>
          </cell>
          <cell r="I53">
            <v>4820.6877775516768</v>
          </cell>
          <cell r="J53">
            <v>4544.3994907761808</v>
          </cell>
          <cell r="K53">
            <v>4488.3828694023914</v>
          </cell>
          <cell r="L53">
            <v>4431.6754405184338</v>
          </cell>
          <cell r="M53">
            <v>4293.0148308787648</v>
          </cell>
        </row>
        <row r="54">
          <cell r="A54" t="str">
            <v>63-64</v>
          </cell>
          <cell r="B54">
            <v>645.07286227728912</v>
          </cell>
          <cell r="C54">
            <v>660.5379654926428</v>
          </cell>
          <cell r="D54">
            <v>670.37555416285193</v>
          </cell>
          <cell r="E54">
            <v>689.84916024265203</v>
          </cell>
          <cell r="F54">
            <v>709.88578387199254</v>
          </cell>
          <cell r="G54">
            <v>793.73093766078193</v>
          </cell>
          <cell r="H54">
            <v>858.81864312251264</v>
          </cell>
          <cell r="I54">
            <v>822.67650320871485</v>
          </cell>
          <cell r="J54">
            <v>846.70275374230596</v>
          </cell>
          <cell r="K54">
            <v>855.45617558687763</v>
          </cell>
          <cell r="L54">
            <v>859.84541746521938</v>
          </cell>
          <cell r="M54">
            <v>857.02398419931387</v>
          </cell>
        </row>
        <row r="55">
          <cell r="A55" t="str">
            <v>65</v>
          </cell>
          <cell r="B55">
            <v>508.57390353747815</v>
          </cell>
          <cell r="C55">
            <v>547.70063303300117</v>
          </cell>
          <cell r="D55">
            <v>526.11099917685863</v>
          </cell>
          <cell r="E55">
            <v>548.10576576330277</v>
          </cell>
          <cell r="F55">
            <v>545.88934609861951</v>
          </cell>
          <cell r="G55">
            <v>513.82685309396459</v>
          </cell>
          <cell r="H55">
            <v>547.28612124154643</v>
          </cell>
          <cell r="I55">
            <v>490.42464626260022</v>
          </cell>
          <cell r="J55">
            <v>528.64476305892231</v>
          </cell>
          <cell r="K55">
            <v>548.03075160244759</v>
          </cell>
          <cell r="L55">
            <v>561.40181172457176</v>
          </cell>
          <cell r="M55">
            <v>561.31333926300442</v>
          </cell>
        </row>
        <row r="56">
          <cell r="A56" t="str">
            <v>66</v>
          </cell>
          <cell r="B56">
            <v>641.10352602104558</v>
          </cell>
          <cell r="C56">
            <v>687.59195216857745</v>
          </cell>
          <cell r="D56">
            <v>659.40741469868465</v>
          </cell>
          <cell r="E56">
            <v>685.69384661878109</v>
          </cell>
          <cell r="F56">
            <v>680.95599778818416</v>
          </cell>
          <cell r="G56">
            <v>645.32546686102614</v>
          </cell>
          <cell r="H56">
            <v>684.87416730269308</v>
          </cell>
          <cell r="I56">
            <v>613.32416028245552</v>
          </cell>
          <cell r="J56">
            <v>660.06898922080586</v>
          </cell>
          <cell r="K56">
            <v>675.84399549778675</v>
          </cell>
          <cell r="L56">
            <v>671.50786619583323</v>
          </cell>
          <cell r="M56">
            <v>691.37058410814348</v>
          </cell>
        </row>
        <row r="57">
          <cell r="A57" t="str">
            <v>67</v>
          </cell>
          <cell r="B57">
            <v>405.70995980085002</v>
          </cell>
          <cell r="C57">
            <v>438.01388222189786</v>
          </cell>
          <cell r="D57">
            <v>419.9059381095289</v>
          </cell>
          <cell r="E57">
            <v>437.83536764294121</v>
          </cell>
          <cell r="F57">
            <v>435.44886794678712</v>
          </cell>
          <cell r="G57">
            <v>410.63651082655923</v>
          </cell>
          <cell r="H57">
            <v>437.8554042147548</v>
          </cell>
          <cell r="I57">
            <v>390.65627394824151</v>
          </cell>
          <cell r="J57">
            <v>422.66634062117907</v>
          </cell>
          <cell r="K57">
            <v>433.53240160696328</v>
          </cell>
          <cell r="L57">
            <v>434.86852071026306</v>
          </cell>
          <cell r="M57">
            <v>435.8734506433712</v>
          </cell>
        </row>
        <row r="58">
          <cell r="A58" t="str">
            <v>70</v>
          </cell>
          <cell r="B58">
            <v>633.67019003644327</v>
          </cell>
          <cell r="C58">
            <v>675.44045072107315</v>
          </cell>
          <cell r="D58">
            <v>652.63143114632021</v>
          </cell>
          <cell r="E58">
            <v>677.16388402295729</v>
          </cell>
          <cell r="F58">
            <v>675.31925832818411</v>
          </cell>
          <cell r="G58">
            <v>716.78765906898843</v>
          </cell>
          <cell r="H58">
            <v>759.14765638633469</v>
          </cell>
          <cell r="I58">
            <v>701.64376937075872</v>
          </cell>
          <cell r="J58">
            <v>747.03335106974259</v>
          </cell>
          <cell r="K58">
            <v>764.0035694252166</v>
          </cell>
          <cell r="L58">
            <v>769.65724568053668</v>
          </cell>
          <cell r="M58">
            <v>766.28214862935386</v>
          </cell>
        </row>
        <row r="59">
          <cell r="A59" t="str">
            <v>71</v>
          </cell>
          <cell r="B59">
            <v>2848.6738498298801</v>
          </cell>
          <cell r="C59">
            <v>2907.5510436627601</v>
          </cell>
          <cell r="D59">
            <v>2914.0412798193734</v>
          </cell>
          <cell r="E59">
            <v>2977.1441815896969</v>
          </cell>
          <cell r="F59">
            <v>3029.8285841375364</v>
          </cell>
          <cell r="G59">
            <v>3018.7039846231069</v>
          </cell>
          <cell r="H59">
            <v>3131.1948373935616</v>
          </cell>
          <cell r="I59">
            <v>3084.6032089842906</v>
          </cell>
          <cell r="J59">
            <v>3115.3206736456204</v>
          </cell>
          <cell r="K59">
            <v>3186.4809177858415</v>
          </cell>
          <cell r="L59">
            <v>3206.6691852203326</v>
          </cell>
          <cell r="M59">
            <v>3198.8634501671177</v>
          </cell>
        </row>
        <row r="60">
          <cell r="A60" t="str">
            <v>72</v>
          </cell>
          <cell r="B60">
            <v>594.32296463250441</v>
          </cell>
          <cell r="C60">
            <v>629.91791407423261</v>
          </cell>
          <cell r="D60">
            <v>617.99024984814855</v>
          </cell>
          <cell r="E60">
            <v>639.69695180015742</v>
          </cell>
          <cell r="F60">
            <v>640.62008179658324</v>
          </cell>
          <cell r="G60">
            <v>660.5456828814855</v>
          </cell>
          <cell r="H60">
            <v>695.96103932407345</v>
          </cell>
          <cell r="I60">
            <v>654.53421033590382</v>
          </cell>
          <cell r="J60">
            <v>691.78626269571009</v>
          </cell>
          <cell r="K60">
            <v>703.27079654205363</v>
          </cell>
          <cell r="L60">
            <v>701.7448151111995</v>
          </cell>
          <cell r="M60">
            <v>707.85528604571925</v>
          </cell>
        </row>
        <row r="61">
          <cell r="A61" t="str">
            <v>73</v>
          </cell>
          <cell r="B61">
            <v>801.0603927104479</v>
          </cell>
          <cell r="C61">
            <v>858.95207225440663</v>
          </cell>
          <cell r="D61">
            <v>833.58615419250384</v>
          </cell>
          <cell r="E61">
            <v>866.70676841720604</v>
          </cell>
          <cell r="F61">
            <v>864.70562977610928</v>
          </cell>
          <cell r="G61">
            <v>861.36703826238954</v>
          </cell>
          <cell r="H61">
            <v>913.38289690808938</v>
          </cell>
          <cell r="I61">
            <v>838.48904605611983</v>
          </cell>
          <cell r="J61">
            <v>897.92059831695565</v>
          </cell>
          <cell r="K61">
            <v>916.44162638822979</v>
          </cell>
          <cell r="L61">
            <v>915.60024689040529</v>
          </cell>
          <cell r="M61">
            <v>919.15608955509254</v>
          </cell>
        </row>
        <row r="62">
          <cell r="A62" t="str">
            <v>74</v>
          </cell>
          <cell r="B62">
            <v>906.71694925471616</v>
          </cell>
          <cell r="C62">
            <v>954.17889766634858</v>
          </cell>
          <cell r="D62">
            <v>938.32034978496574</v>
          </cell>
          <cell r="E62">
            <v>969.02818091582583</v>
          </cell>
          <cell r="F62">
            <v>973.83645913918338</v>
          </cell>
          <cell r="G62">
            <v>980.70929974928208</v>
          </cell>
          <cell r="H62">
            <v>1030.8905379810524</v>
          </cell>
          <cell r="I62">
            <v>974.60798352948041</v>
          </cell>
          <cell r="J62">
            <v>1020.716839159491</v>
          </cell>
          <cell r="K62">
            <v>1049.6767561797667</v>
          </cell>
          <cell r="L62">
            <v>1056.9945204987566</v>
          </cell>
          <cell r="M62">
            <v>1060.5457251345417</v>
          </cell>
        </row>
        <row r="63">
          <cell r="A63" t="str">
            <v>75</v>
          </cell>
          <cell r="B63">
            <v>6716.8899430665733</v>
          </cell>
          <cell r="C63">
            <v>7138.6034372876529</v>
          </cell>
          <cell r="D63">
            <v>6864.1928123568596</v>
          </cell>
          <cell r="E63">
            <v>6924.1105293865276</v>
          </cell>
          <cell r="F63">
            <v>6882.8104150684885</v>
          </cell>
          <cell r="G63">
            <v>6555.6683278583996</v>
          </cell>
          <cell r="H63">
            <v>6892.2407838706613</v>
          </cell>
          <cell r="I63">
            <v>6109.4873799852739</v>
          </cell>
          <cell r="J63">
            <v>6501.4907548997762</v>
          </cell>
          <cell r="K63">
            <v>6537.3762518173371</v>
          </cell>
          <cell r="L63">
            <v>6575.5561774919588</v>
          </cell>
          <cell r="M63">
            <v>6706.7257176714575</v>
          </cell>
        </row>
        <row r="64">
          <cell r="A64" t="str">
            <v>80</v>
          </cell>
          <cell r="B64">
            <v>5075.1242771200523</v>
          </cell>
          <cell r="C64">
            <v>5436.6189855733273</v>
          </cell>
          <cell r="D64">
            <v>5115.8567935950305</v>
          </cell>
          <cell r="E64">
            <v>5238.7928141637212</v>
          </cell>
          <cell r="F64">
            <v>5061.7377870136943</v>
          </cell>
          <cell r="G64">
            <v>4655.912126544873</v>
          </cell>
          <cell r="H64">
            <v>5042.4931177936751</v>
          </cell>
          <cell r="I64">
            <v>4402.5124266386647</v>
          </cell>
          <cell r="J64">
            <v>4784.4634951212565</v>
          </cell>
          <cell r="K64">
            <v>4907.8416824523038</v>
          </cell>
          <cell r="L64">
            <v>4939.6084320437576</v>
          </cell>
          <cell r="M64">
            <v>4924.0896711643345</v>
          </cell>
        </row>
        <row r="65">
          <cell r="A65" t="str">
            <v>85</v>
          </cell>
          <cell r="B65">
            <v>4261.7338028740724</v>
          </cell>
          <cell r="C65">
            <v>4540.4576151285546</v>
          </cell>
          <cell r="D65">
            <v>4328.1208690331614</v>
          </cell>
          <cell r="E65">
            <v>4489.8112528830279</v>
          </cell>
          <cell r="F65">
            <v>4421.1527751761896</v>
          </cell>
          <cell r="G65">
            <v>4098.9844457394674</v>
          </cell>
          <cell r="H65">
            <v>4366.4788403786588</v>
          </cell>
          <cell r="I65">
            <v>3875.4329443179859</v>
          </cell>
          <cell r="J65">
            <v>4138.8504806175042</v>
          </cell>
          <cell r="K65">
            <v>4235.7463765217526</v>
          </cell>
          <cell r="L65">
            <v>4269.4249747649201</v>
          </cell>
          <cell r="M65">
            <v>4277.3049627732626</v>
          </cell>
        </row>
        <row r="66">
          <cell r="A66" t="str">
            <v>90</v>
          </cell>
          <cell r="B66">
            <v>9598.6851516636834</v>
          </cell>
          <cell r="C66">
            <v>9623.9357060095845</v>
          </cell>
          <cell r="D66">
            <v>9730.165415070318</v>
          </cell>
          <cell r="E66">
            <v>9591.8085326576911</v>
          </cell>
          <cell r="F66">
            <v>9806.1654255200174</v>
          </cell>
          <cell r="G66">
            <v>10281.715077121675</v>
          </cell>
          <cell r="H66">
            <v>10524.456244112702</v>
          </cell>
          <cell r="I66">
            <v>10898.52275373386</v>
          </cell>
          <cell r="J66">
            <v>11220.301153309114</v>
          </cell>
          <cell r="K66">
            <v>11595.176900592936</v>
          </cell>
          <cell r="L66">
            <v>11637.035520553489</v>
          </cell>
          <cell r="M66">
            <v>11487.90476201528</v>
          </cell>
        </row>
        <row r="67">
          <cell r="A67" t="str">
            <v>91</v>
          </cell>
          <cell r="B67">
            <v>200.64874810528417</v>
          </cell>
          <cell r="C67">
            <v>205.04774490968884</v>
          </cell>
          <cell r="D67">
            <v>201.41338868897913</v>
          </cell>
          <cell r="E67">
            <v>205.41333625672112</v>
          </cell>
          <cell r="F67">
            <v>204.85475856705733</v>
          </cell>
          <cell r="G67">
            <v>213.10859746900093</v>
          </cell>
          <cell r="H67">
            <v>219.84890384219298</v>
          </cell>
          <cell r="I67">
            <v>210.45705652626904</v>
          </cell>
          <cell r="J67">
            <v>216.22834075502365</v>
          </cell>
          <cell r="K67">
            <v>219.25541339579769</v>
          </cell>
          <cell r="L67">
            <v>210.54819314663854</v>
          </cell>
          <cell r="M67">
            <v>235.50320193767715</v>
          </cell>
        </row>
        <row r="68">
          <cell r="A68" t="str">
            <v>92</v>
          </cell>
          <cell r="B68">
            <v>1998.3460108199702</v>
          </cell>
          <cell r="C68">
            <v>2233.777996519997</v>
          </cell>
          <cell r="D68">
            <v>2149.7772753748259</v>
          </cell>
          <cell r="E68">
            <v>2274.7817447896396</v>
          </cell>
          <cell r="F68">
            <v>2290.271114827055</v>
          </cell>
          <cell r="G68">
            <v>2315.0717597413209</v>
          </cell>
          <cell r="H68">
            <v>2535.0490774469413</v>
          </cell>
          <cell r="I68">
            <v>2288.8057808375756</v>
          </cell>
          <cell r="J68">
            <v>2417.6008564841418</v>
          </cell>
          <cell r="K68">
            <v>2496.2662772336625</v>
          </cell>
          <cell r="L68">
            <v>2516.6677733175829</v>
          </cell>
          <cell r="M68">
            <v>2502.6210701254968</v>
          </cell>
        </row>
        <row r="69">
          <cell r="A69" t="str">
            <v>93</v>
          </cell>
          <cell r="B69">
            <v>505.34062930321619</v>
          </cell>
          <cell r="C69">
            <v>532.80449951098228</v>
          </cell>
          <cell r="D69">
            <v>516.12929517601083</v>
          </cell>
          <cell r="E69">
            <v>534.49907385915844</v>
          </cell>
          <cell r="F69">
            <v>531.90995879207367</v>
          </cell>
          <cell r="G69">
            <v>508.36383855855115</v>
          </cell>
          <cell r="H69">
            <v>545.75727333567261</v>
          </cell>
          <cell r="I69">
            <v>496.00971326141007</v>
          </cell>
          <cell r="J69">
            <v>524.87906734764283</v>
          </cell>
          <cell r="K69">
            <v>535.5810225555972</v>
          </cell>
          <cell r="L69">
            <v>532.70819672819835</v>
          </cell>
          <cell r="M69">
            <v>541.12043339831939</v>
          </cell>
        </row>
        <row r="70">
          <cell r="A70" t="str">
            <v>B</v>
          </cell>
        </row>
        <row r="71">
          <cell r="A71" t="str">
            <v>I</v>
          </cell>
          <cell r="B71">
            <v>10456.068892499999</v>
          </cell>
          <cell r="C71">
            <v>11058.878423249995</v>
          </cell>
          <cell r="D71">
            <v>11336.24118375</v>
          </cell>
          <cell r="E71">
            <v>12288.38544675</v>
          </cell>
          <cell r="F71">
            <v>13569.081403500002</v>
          </cell>
          <cell r="G71">
            <v>14090.124730500002</v>
          </cell>
          <cell r="H71">
            <v>14041.32293025</v>
          </cell>
          <cell r="I71">
            <v>14118.197924250002</v>
          </cell>
          <cell r="J71">
            <v>14195.106418500003</v>
          </cell>
          <cell r="K71">
            <v>15185.488074750001</v>
          </cell>
          <cell r="L71">
            <v>15423.579234000003</v>
          </cell>
          <cell r="M71">
            <v>16315.242725250002</v>
          </cell>
        </row>
        <row r="72">
          <cell r="A72" t="str">
            <v>O</v>
          </cell>
          <cell r="B72">
            <v>7183.926320919416</v>
          </cell>
          <cell r="C72">
            <v>7545.6018975925363</v>
          </cell>
          <cell r="D72">
            <v>8278.6901826559006</v>
          </cell>
          <cell r="E72">
            <v>9109.949609056277</v>
          </cell>
          <cell r="F72">
            <v>9212.9042333505167</v>
          </cell>
          <cell r="G72">
            <v>9536.6501297182185</v>
          </cell>
          <cell r="H72">
            <v>8095.6190562313177</v>
          </cell>
          <cell r="I72">
            <v>7844.6592178307083</v>
          </cell>
          <cell r="J72">
            <v>8497.1441470084865</v>
          </cell>
          <cell r="K72">
            <v>9656.0751977153541</v>
          </cell>
          <cell r="L72">
            <v>8814.2881660118255</v>
          </cell>
          <cell r="M72">
            <v>9186.164811756882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_croisé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  <sheetName val="NAMEA-manual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MS code</v>
          </cell>
          <cell r="B7" t="str">
            <v>year</v>
          </cell>
          <cell r="C7" t="str">
            <v>neci00t</v>
          </cell>
        </row>
        <row r="12">
          <cell r="A12" t="str">
            <v>MS code</v>
          </cell>
          <cell r="B12" t="str">
            <v>year</v>
          </cell>
          <cell r="C12" t="str">
            <v>neci01z</v>
          </cell>
        </row>
        <row r="13">
          <cell r="A13" t="str">
            <v>MS code</v>
          </cell>
          <cell r="B13" t="str">
            <v>year</v>
          </cell>
          <cell r="C13" t="str">
            <v>neci02z</v>
          </cell>
        </row>
        <row r="14">
          <cell r="A14" t="str">
            <v>MS code</v>
          </cell>
          <cell r="B14" t="str">
            <v>year</v>
          </cell>
          <cell r="C14" t="str">
            <v>neci05v05b</v>
          </cell>
        </row>
        <row r="15">
          <cell r="A15" t="str">
            <v>MS code</v>
          </cell>
          <cell r="B15" t="str">
            <v>year</v>
          </cell>
          <cell r="C15" t="str">
            <v>neci10v14c</v>
          </cell>
        </row>
        <row r="16">
          <cell r="A16" t="str">
            <v>MS code</v>
          </cell>
          <cell r="B16" t="str">
            <v>year</v>
          </cell>
          <cell r="C16" t="str">
            <v>neci10z</v>
          </cell>
        </row>
        <row r="17">
          <cell r="A17" t="str">
            <v>MS code</v>
          </cell>
          <cell r="B17" t="str">
            <v>year</v>
          </cell>
          <cell r="C17" t="str">
            <v>neci11z</v>
          </cell>
        </row>
        <row r="18">
          <cell r="A18" t="str">
            <v>MS code</v>
          </cell>
          <cell r="B18" t="str">
            <v>year</v>
          </cell>
          <cell r="C18" t="str">
            <v>neci12z</v>
          </cell>
        </row>
        <row r="19">
          <cell r="A19" t="str">
            <v>MS code</v>
          </cell>
          <cell r="B19" t="str">
            <v>year</v>
          </cell>
          <cell r="C19" t="str">
            <v>neci13z</v>
          </cell>
        </row>
        <row r="20">
          <cell r="A20" t="str">
            <v>MS code</v>
          </cell>
          <cell r="B20" t="str">
            <v>year</v>
          </cell>
          <cell r="C20" t="str">
            <v>neci14z</v>
          </cell>
        </row>
        <row r="21">
          <cell r="A21" t="str">
            <v>MS code</v>
          </cell>
          <cell r="B21" t="str">
            <v>year</v>
          </cell>
          <cell r="C21" t="str">
            <v>neci15v37d</v>
          </cell>
        </row>
        <row r="22">
          <cell r="A22" t="str">
            <v>MS code</v>
          </cell>
          <cell r="B22" t="str">
            <v>year</v>
          </cell>
          <cell r="C22" t="str">
            <v>neci15y16</v>
          </cell>
        </row>
        <row r="23">
          <cell r="A23" t="str">
            <v>MS code</v>
          </cell>
          <cell r="B23" t="str">
            <v>year</v>
          </cell>
          <cell r="C23" t="str">
            <v>neci15z</v>
          </cell>
        </row>
        <row r="24">
          <cell r="A24" t="str">
            <v>MS code</v>
          </cell>
          <cell r="B24" t="str">
            <v>year</v>
          </cell>
          <cell r="C24" t="str">
            <v>neci16z</v>
          </cell>
        </row>
        <row r="25">
          <cell r="A25" t="str">
            <v>MS code</v>
          </cell>
          <cell r="B25" t="str">
            <v>year</v>
          </cell>
          <cell r="C25" t="str">
            <v>neci17y19</v>
          </cell>
        </row>
        <row r="26">
          <cell r="A26" t="str">
            <v>MS code</v>
          </cell>
          <cell r="B26" t="str">
            <v>year</v>
          </cell>
          <cell r="C26" t="str">
            <v>neci17z</v>
          </cell>
        </row>
        <row r="27">
          <cell r="A27" t="str">
            <v>MS code</v>
          </cell>
          <cell r="B27" t="str">
            <v>year</v>
          </cell>
          <cell r="C27" t="str">
            <v>neci18z</v>
          </cell>
        </row>
        <row r="28">
          <cell r="A28" t="str">
            <v>MS code</v>
          </cell>
          <cell r="B28" t="str">
            <v>year</v>
          </cell>
          <cell r="C28" t="str">
            <v>neci19z</v>
          </cell>
        </row>
        <row r="31">
          <cell r="A31" t="str">
            <v>MS code</v>
          </cell>
          <cell r="B31" t="str">
            <v>year</v>
          </cell>
          <cell r="C31" t="str">
            <v>neci21z</v>
          </cell>
        </row>
        <row r="32">
          <cell r="A32" t="str">
            <v>MS code</v>
          </cell>
          <cell r="B32" t="str">
            <v>year</v>
          </cell>
          <cell r="C32" t="str">
            <v>neci22z</v>
          </cell>
        </row>
        <row r="33">
          <cell r="A33" t="str">
            <v>MS code</v>
          </cell>
          <cell r="B33" t="str">
            <v>year</v>
          </cell>
          <cell r="C33" t="str">
            <v>neci23y24</v>
          </cell>
        </row>
        <row r="34">
          <cell r="A34" t="str">
            <v>MS code</v>
          </cell>
          <cell r="B34" t="str">
            <v>year</v>
          </cell>
          <cell r="C34" t="str">
            <v>neci23z</v>
          </cell>
        </row>
        <row r="35">
          <cell r="A35" t="str">
            <v>MS code</v>
          </cell>
          <cell r="B35" t="str">
            <v>year</v>
          </cell>
          <cell r="C35" t="str">
            <v>neci24z</v>
          </cell>
        </row>
        <row r="36">
          <cell r="A36" t="str">
            <v>MS code</v>
          </cell>
          <cell r="B36" t="str">
            <v>year</v>
          </cell>
          <cell r="C36" t="str">
            <v>neci25z</v>
          </cell>
        </row>
        <row r="37">
          <cell r="A37" t="str">
            <v>MS code</v>
          </cell>
          <cell r="B37" t="str">
            <v>year</v>
          </cell>
          <cell r="C37" t="str">
            <v>neci26z</v>
          </cell>
        </row>
        <row r="38">
          <cell r="A38" t="str">
            <v>MS code</v>
          </cell>
          <cell r="B38" t="str">
            <v>year</v>
          </cell>
          <cell r="C38" t="str">
            <v>neci26z1</v>
          </cell>
        </row>
        <row r="39">
          <cell r="A39" t="str">
            <v>MS code</v>
          </cell>
          <cell r="B39" t="str">
            <v>year</v>
          </cell>
          <cell r="C39" t="str">
            <v>neci26z9</v>
          </cell>
        </row>
        <row r="40">
          <cell r="A40" t="str">
            <v>MS code</v>
          </cell>
          <cell r="B40" t="str">
            <v>year</v>
          </cell>
          <cell r="C40" t="str">
            <v>neci27z</v>
          </cell>
        </row>
        <row r="41">
          <cell r="A41" t="str">
            <v>MS code</v>
          </cell>
          <cell r="B41" t="str">
            <v>year</v>
          </cell>
          <cell r="C41" t="str">
            <v>neci27z1</v>
          </cell>
        </row>
        <row r="42">
          <cell r="A42" t="str">
            <v>MS code</v>
          </cell>
          <cell r="B42" t="str">
            <v>year</v>
          </cell>
          <cell r="C42" t="str">
            <v>neci27z4</v>
          </cell>
        </row>
        <row r="43">
          <cell r="A43" t="str">
            <v>MS code</v>
          </cell>
          <cell r="B43" t="str">
            <v>year</v>
          </cell>
          <cell r="C43" t="str">
            <v>neci28z</v>
          </cell>
        </row>
        <row r="44">
          <cell r="A44" t="str">
            <v>MS code</v>
          </cell>
          <cell r="B44" t="str">
            <v>year</v>
          </cell>
          <cell r="C44" t="str">
            <v>neci29z</v>
          </cell>
        </row>
        <row r="45">
          <cell r="A45" t="str">
            <v>MS code</v>
          </cell>
          <cell r="B45" t="str">
            <v>year</v>
          </cell>
          <cell r="C45" t="str">
            <v>neci30y33</v>
          </cell>
        </row>
        <row r="46">
          <cell r="A46" t="str">
            <v>MS code</v>
          </cell>
          <cell r="B46" t="str">
            <v>year</v>
          </cell>
          <cell r="C46" t="str">
            <v>neci30z</v>
          </cell>
        </row>
        <row r="47">
          <cell r="A47" t="str">
            <v>MS code</v>
          </cell>
          <cell r="B47" t="str">
            <v>year</v>
          </cell>
          <cell r="C47" t="str">
            <v>neci31z</v>
          </cell>
        </row>
        <row r="48">
          <cell r="A48" t="str">
            <v>MS code</v>
          </cell>
          <cell r="B48" t="str">
            <v>year</v>
          </cell>
          <cell r="C48" t="str">
            <v>neci32z</v>
          </cell>
        </row>
        <row r="49">
          <cell r="A49" t="str">
            <v>MS code</v>
          </cell>
          <cell r="B49" t="str">
            <v>year</v>
          </cell>
          <cell r="C49" t="str">
            <v>neci33z</v>
          </cell>
        </row>
        <row r="50">
          <cell r="A50" t="str">
            <v>MS code</v>
          </cell>
          <cell r="B50" t="str">
            <v>year</v>
          </cell>
          <cell r="C50" t="str">
            <v>neci34y35</v>
          </cell>
        </row>
        <row r="51">
          <cell r="A51" t="str">
            <v>MS code</v>
          </cell>
          <cell r="B51" t="str">
            <v>year</v>
          </cell>
          <cell r="C51" t="str">
            <v>neci34z</v>
          </cell>
        </row>
        <row r="52">
          <cell r="A52" t="str">
            <v>MS code</v>
          </cell>
          <cell r="B52" t="str">
            <v>year</v>
          </cell>
          <cell r="C52" t="str">
            <v>neci35z</v>
          </cell>
        </row>
        <row r="53">
          <cell r="A53" t="str">
            <v>MS code</v>
          </cell>
          <cell r="B53" t="str">
            <v>year</v>
          </cell>
          <cell r="C53" t="str">
            <v>neci36z</v>
          </cell>
        </row>
        <row r="54">
          <cell r="A54" t="str">
            <v>MS code</v>
          </cell>
          <cell r="B54" t="str">
            <v>year</v>
          </cell>
          <cell r="C54" t="str">
            <v>neci37z</v>
          </cell>
        </row>
        <row r="55">
          <cell r="A55" t="str">
            <v>MS code</v>
          </cell>
          <cell r="B55" t="str">
            <v>year</v>
          </cell>
          <cell r="C55" t="str">
            <v>neci40v41e</v>
          </cell>
        </row>
        <row r="56">
          <cell r="A56" t="str">
            <v>MS code</v>
          </cell>
          <cell r="B56" t="str">
            <v>year</v>
          </cell>
          <cell r="C56" t="str">
            <v>neci40z</v>
          </cell>
        </row>
        <row r="57">
          <cell r="A57" t="str">
            <v>MS code</v>
          </cell>
          <cell r="B57" t="str">
            <v>year</v>
          </cell>
          <cell r="C57" t="str">
            <v>neci40z1</v>
          </cell>
        </row>
        <row r="58">
          <cell r="A58" t="str">
            <v>MS code</v>
          </cell>
          <cell r="B58" t="str">
            <v>year</v>
          </cell>
          <cell r="C58" t="str">
            <v>neci40z2</v>
          </cell>
        </row>
        <row r="59">
          <cell r="A59" t="str">
            <v>MS code</v>
          </cell>
          <cell r="B59" t="str">
            <v>year</v>
          </cell>
          <cell r="C59" t="str">
            <v>neci40z3</v>
          </cell>
        </row>
        <row r="60">
          <cell r="A60" t="str">
            <v>MS code</v>
          </cell>
          <cell r="B60" t="str">
            <v>year</v>
          </cell>
          <cell r="C60" t="str">
            <v>neci41z</v>
          </cell>
        </row>
        <row r="61">
          <cell r="A61" t="str">
            <v>MS code</v>
          </cell>
          <cell r="B61" t="str">
            <v>year</v>
          </cell>
          <cell r="C61" t="str">
            <v>neci45v45f</v>
          </cell>
        </row>
        <row r="62">
          <cell r="A62" t="str">
            <v>MS code</v>
          </cell>
          <cell r="B62" t="str">
            <v>year</v>
          </cell>
          <cell r="C62" t="str">
            <v>neci50v52g</v>
          </cell>
        </row>
        <row r="63">
          <cell r="A63" t="str">
            <v>MS code</v>
          </cell>
          <cell r="B63" t="str">
            <v>year</v>
          </cell>
          <cell r="C63" t="str">
            <v>neci55v55h</v>
          </cell>
        </row>
        <row r="64">
          <cell r="A64" t="str">
            <v>MS code</v>
          </cell>
          <cell r="B64" t="str">
            <v>year</v>
          </cell>
          <cell r="C64" t="str">
            <v>neci60v64i</v>
          </cell>
        </row>
        <row r="65">
          <cell r="A65" t="str">
            <v>MS code</v>
          </cell>
          <cell r="B65" t="str">
            <v>year</v>
          </cell>
          <cell r="C65" t="str">
            <v>neci60y63</v>
          </cell>
        </row>
        <row r="66">
          <cell r="A66" t="str">
            <v>MS code</v>
          </cell>
          <cell r="B66" t="str">
            <v>year</v>
          </cell>
          <cell r="C66" t="str">
            <v>neci60z</v>
          </cell>
        </row>
        <row r="67">
          <cell r="A67" t="str">
            <v>MS code</v>
          </cell>
          <cell r="B67" t="str">
            <v>year</v>
          </cell>
          <cell r="C67" t="str">
            <v>neci60z1</v>
          </cell>
        </row>
        <row r="68">
          <cell r="A68" t="str">
            <v>MS code</v>
          </cell>
          <cell r="B68" t="str">
            <v>year</v>
          </cell>
          <cell r="C68" t="str">
            <v>neci60z2</v>
          </cell>
        </row>
        <row r="69">
          <cell r="A69" t="str">
            <v>MS code</v>
          </cell>
          <cell r="B69" t="str">
            <v>year</v>
          </cell>
          <cell r="C69" t="str">
            <v>neci60z3</v>
          </cell>
        </row>
        <row r="70">
          <cell r="A70" t="str">
            <v>MS code</v>
          </cell>
          <cell r="B70" t="str">
            <v>year</v>
          </cell>
          <cell r="C70" t="str">
            <v>neci61z</v>
          </cell>
        </row>
        <row r="71">
          <cell r="A71" t="str">
            <v>MS code</v>
          </cell>
          <cell r="B71" t="str">
            <v>year</v>
          </cell>
          <cell r="C71" t="str">
            <v>neci61z1</v>
          </cell>
        </row>
        <row r="72">
          <cell r="A72" t="str">
            <v>MS code</v>
          </cell>
          <cell r="B72" t="str">
            <v>year</v>
          </cell>
          <cell r="C72" t="str">
            <v>neci61z2</v>
          </cell>
        </row>
        <row r="73">
          <cell r="A73" t="str">
            <v>MS code</v>
          </cell>
          <cell r="B73" t="str">
            <v>year</v>
          </cell>
          <cell r="C73" t="str">
            <v>neci62z</v>
          </cell>
        </row>
        <row r="74">
          <cell r="A74" t="str">
            <v>MS code</v>
          </cell>
          <cell r="B74" t="str">
            <v>year</v>
          </cell>
          <cell r="C74" t="str">
            <v>neci63z</v>
          </cell>
        </row>
        <row r="75">
          <cell r="A75" t="str">
            <v>MS code</v>
          </cell>
          <cell r="B75" t="str">
            <v>year</v>
          </cell>
          <cell r="C75" t="str">
            <v>neci64z</v>
          </cell>
        </row>
        <row r="76">
          <cell r="A76" t="str">
            <v>MS code</v>
          </cell>
          <cell r="B76" t="str">
            <v>year</v>
          </cell>
          <cell r="C76" t="str">
            <v>neci65v67j</v>
          </cell>
        </row>
        <row r="77">
          <cell r="A77" t="str">
            <v>MS code</v>
          </cell>
          <cell r="B77" t="str">
            <v>year</v>
          </cell>
          <cell r="C77" t="str">
            <v>neci70u99kq</v>
          </cell>
        </row>
        <row r="78">
          <cell r="A78" t="str">
            <v>MS code</v>
          </cell>
          <cell r="B78" t="str">
            <v>year</v>
          </cell>
          <cell r="C78" t="str">
            <v>neci70v74k</v>
          </cell>
        </row>
        <row r="79">
          <cell r="A79" t="str">
            <v>MS code</v>
          </cell>
          <cell r="B79" t="str">
            <v>year</v>
          </cell>
          <cell r="C79" t="str">
            <v>neci75v75l</v>
          </cell>
        </row>
        <row r="80">
          <cell r="A80" t="str">
            <v>MS code</v>
          </cell>
          <cell r="B80" t="str">
            <v>year</v>
          </cell>
          <cell r="C80" t="str">
            <v>neci80v80m</v>
          </cell>
        </row>
        <row r="81">
          <cell r="A81" t="str">
            <v>MS code</v>
          </cell>
          <cell r="B81" t="str">
            <v>year</v>
          </cell>
          <cell r="C81" t="str">
            <v>neci85v85n</v>
          </cell>
        </row>
        <row r="82">
          <cell r="A82" t="str">
            <v>MS code</v>
          </cell>
          <cell r="B82" t="str">
            <v>year</v>
          </cell>
          <cell r="C82" t="str">
            <v>neci90v90o</v>
          </cell>
        </row>
        <row r="83">
          <cell r="A83" t="str">
            <v>MS code</v>
          </cell>
          <cell r="B83" t="str">
            <v>year</v>
          </cell>
          <cell r="C83" t="str">
            <v>neci90z</v>
          </cell>
        </row>
        <row r="84">
          <cell r="A84" t="str">
            <v>MS code</v>
          </cell>
          <cell r="B84" t="str">
            <v>year</v>
          </cell>
          <cell r="C84" t="str">
            <v>neci91z</v>
          </cell>
        </row>
        <row r="85">
          <cell r="A85" t="str">
            <v>MS code</v>
          </cell>
          <cell r="B85" t="str">
            <v>year</v>
          </cell>
          <cell r="C85" t="str">
            <v>neci92z</v>
          </cell>
        </row>
        <row r="86">
          <cell r="A86" t="str">
            <v>MS code</v>
          </cell>
          <cell r="B86" t="str">
            <v>year</v>
          </cell>
          <cell r="C86" t="str">
            <v>neci93z</v>
          </cell>
        </row>
        <row r="89">
          <cell r="A89" t="str">
            <v>MS code</v>
          </cell>
          <cell r="B89" t="str">
            <v>year</v>
          </cell>
          <cell r="C89" t="str">
            <v>necizvna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alculs_2019"/>
      <sheetName val="secten_201906"/>
      <sheetName val="population"/>
    </sheetNames>
    <sheetDataSet>
      <sheetData sheetId="0"/>
      <sheetData sheetId="1"/>
      <sheetData sheetId="2">
        <row r="6">
          <cell r="G6">
            <v>397.46581970169962</v>
          </cell>
        </row>
      </sheetData>
      <sheetData sheetId="3">
        <row r="6">
          <cell r="B6">
            <v>66890.698999999993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CO2e"/>
      <sheetName val="Graph 2"/>
      <sheetName val="CO2"/>
      <sheetName val="CH4"/>
      <sheetName val="N2O"/>
      <sheetName val="GES_synthese_v4"/>
      <sheetName val="Graphique5"/>
      <sheetName val="Graph 3"/>
      <sheetName val="Données 1 (ne pas toucher)"/>
      <sheetName val="Données 2 (ne pas toucher)"/>
      <sheetName val="Graph 1 baude (ne pas toucher)"/>
      <sheetName val="Graph 2 baude (ne pas toucher)"/>
    </sheetNames>
    <sheetDataSet>
      <sheetData sheetId="0">
        <row r="5">
          <cell r="C5">
            <v>1990</v>
          </cell>
        </row>
      </sheetData>
      <sheetData sheetId="1">
        <row r="6">
          <cell r="C6">
            <v>78.101270339945302</v>
          </cell>
          <cell r="D6">
            <v>79.385303905265047</v>
          </cell>
          <cell r="E6">
            <v>80.639715851094522</v>
          </cell>
          <cell r="F6">
            <v>68.328932505971508</v>
          </cell>
          <cell r="G6">
            <v>65.224001564252546</v>
          </cell>
          <cell r="H6">
            <v>67.765341815648668</v>
          </cell>
          <cell r="I6">
            <v>71.499308446578667</v>
          </cell>
          <cell r="J6">
            <v>67.196530746950771</v>
          </cell>
          <cell r="K6">
            <v>79.566941529719742</v>
          </cell>
          <cell r="L6">
            <v>72.634852811438378</v>
          </cell>
          <cell r="M6">
            <v>71.366272421977243</v>
          </cell>
          <cell r="N6">
            <v>64.493409020574134</v>
          </cell>
          <cell r="O6">
            <v>67.056179577801572</v>
          </cell>
          <cell r="P6">
            <v>70.499828199954521</v>
          </cell>
          <cell r="Q6">
            <v>69.097507106795391</v>
          </cell>
          <cell r="R6">
            <v>74.229966233139763</v>
          </cell>
          <cell r="S6">
            <v>70.073903334295309</v>
          </cell>
          <cell r="T6">
            <v>69.595513885704747</v>
          </cell>
          <cell r="U6">
            <v>68.665979542619084</v>
          </cell>
          <cell r="V6">
            <v>66.402007326268873</v>
          </cell>
          <cell r="W6">
            <v>66.511749763122623</v>
          </cell>
          <cell r="X6">
            <v>57.651318622302469</v>
          </cell>
          <cell r="Y6">
            <v>58.410010941652793</v>
          </cell>
          <cell r="Z6">
            <v>57.900698045493485</v>
          </cell>
          <cell r="AA6">
            <v>44.68218775018255</v>
          </cell>
          <cell r="AB6">
            <v>46.739198557050955</v>
          </cell>
          <cell r="AC6">
            <v>50.017881604436944</v>
          </cell>
          <cell r="AD6">
            <v>53.63488353662926</v>
          </cell>
          <cell r="AE6">
            <v>44.979760713034267</v>
          </cell>
          <cell r="AF6">
            <v>42.479555202461384</v>
          </cell>
          <cell r="AG6">
            <v>38.356977622565068</v>
          </cell>
        </row>
        <row r="16">
          <cell r="C16">
            <v>143.33984203235437</v>
          </cell>
          <cell r="D16">
            <v>155.749685919352</v>
          </cell>
          <cell r="E16">
            <v>143.69161232405227</v>
          </cell>
          <cell r="F16">
            <v>138.64032235062447</v>
          </cell>
          <cell r="G16">
            <v>139.59841257576539</v>
          </cell>
          <cell r="H16">
            <v>140.06903042856359</v>
          </cell>
          <cell r="I16">
            <v>142.35698503815519</v>
          </cell>
          <cell r="J16">
            <v>141.32818437549346</v>
          </cell>
          <cell r="K16">
            <v>134.80751687590569</v>
          </cell>
          <cell r="L16">
            <v>130.62254596536746</v>
          </cell>
          <cell r="M16">
            <v>127.63181072008614</v>
          </cell>
          <cell r="N16">
            <v>131.52041189183447</v>
          </cell>
          <cell r="O16">
            <v>127.54500177036405</v>
          </cell>
          <cell r="P16">
            <v>125.65976117941646</v>
          </cell>
          <cell r="Q16">
            <v>119.96822103056425</v>
          </cell>
          <cell r="R16">
            <v>120.34428326558046</v>
          </cell>
          <cell r="S16">
            <v>119.40314109524108</v>
          </cell>
          <cell r="T16">
            <v>117.78351620531257</v>
          </cell>
          <cell r="U16">
            <v>109.94051232253896</v>
          </cell>
          <cell r="V16">
            <v>91.660417510153806</v>
          </cell>
          <cell r="W16">
            <v>97.415535443242547</v>
          </cell>
          <cell r="X16">
            <v>95.005581040195736</v>
          </cell>
          <cell r="Y16">
            <v>92.301732963351597</v>
          </cell>
          <cell r="Z16">
            <v>91.957320434148102</v>
          </cell>
          <cell r="AA16">
            <v>88.410723645872125</v>
          </cell>
          <cell r="AB16">
            <v>86.829496018078558</v>
          </cell>
          <cell r="AC16">
            <v>87.490812291030437</v>
          </cell>
          <cell r="AD16">
            <v>87.47554938660781</v>
          </cell>
          <cell r="AE16">
            <v>86.888583930456875</v>
          </cell>
          <cell r="AF16">
            <v>84.247109096435892</v>
          </cell>
          <cell r="AG16">
            <v>75.78236475330722</v>
          </cell>
        </row>
        <row r="26">
          <cell r="C26">
            <v>15.310226677123612</v>
          </cell>
          <cell r="D26">
            <v>15.868773591994856</v>
          </cell>
          <cell r="E26">
            <v>16.562600724106758</v>
          </cell>
          <cell r="F26">
            <v>17.257158043567479</v>
          </cell>
          <cell r="G26">
            <v>17.545225296783368</v>
          </cell>
          <cell r="H26">
            <v>17.698491836695329</v>
          </cell>
          <cell r="I26">
            <v>17.683774496176213</v>
          </cell>
          <cell r="J26">
            <v>17.572623959107538</v>
          </cell>
          <cell r="K26">
            <v>17.839659141845047</v>
          </cell>
          <cell r="L26">
            <v>18.0056046574235</v>
          </cell>
          <cell r="M26">
            <v>18.345862552333845</v>
          </cell>
          <cell r="N26">
            <v>18.49840536663601</v>
          </cell>
          <cell r="O26">
            <v>18.719260568748943</v>
          </cell>
          <cell r="P26">
            <v>18.866453306898165</v>
          </cell>
          <cell r="Q26">
            <v>18.774029050987394</v>
          </cell>
          <cell r="R26">
            <v>18.715288323636621</v>
          </cell>
          <cell r="S26">
            <v>18.723024726856817</v>
          </cell>
          <cell r="T26">
            <v>18.591054433421494</v>
          </cell>
          <cell r="U26">
            <v>18.572735357257393</v>
          </cell>
          <cell r="V26">
            <v>17.959623501598859</v>
          </cell>
          <cell r="W26">
            <v>18.032748848012361</v>
          </cell>
          <cell r="X26">
            <v>17.601507029158629</v>
          </cell>
          <cell r="Y26">
            <v>16.951349928980452</v>
          </cell>
          <cell r="Z26">
            <v>16.866991346235736</v>
          </cell>
          <cell r="AA26">
            <v>16.518381036938756</v>
          </cell>
          <cell r="AB26">
            <v>15.297138862470085</v>
          </cell>
          <cell r="AC26">
            <v>15.185704086668327</v>
          </cell>
          <cell r="AD26">
            <v>15.479683116921374</v>
          </cell>
          <cell r="AE26">
            <v>15.041455564107594</v>
          </cell>
          <cell r="AF26">
            <v>15.284860033686186</v>
          </cell>
          <cell r="AG26">
            <v>15.06253716611076</v>
          </cell>
        </row>
        <row r="31">
          <cell r="C31">
            <v>91.648167202596241</v>
          </cell>
          <cell r="D31">
            <v>101.10680611797926</v>
          </cell>
          <cell r="E31">
            <v>97.279592075099231</v>
          </cell>
          <cell r="F31">
            <v>93.698146813878509</v>
          </cell>
          <cell r="G31">
            <v>87.367866075642752</v>
          </cell>
          <cell r="H31">
            <v>87.274226324069048</v>
          </cell>
          <cell r="I31">
            <v>97.107445273095735</v>
          </cell>
          <cell r="J31">
            <v>92.281964150139856</v>
          </cell>
          <cell r="K31">
            <v>96.875292417683681</v>
          </cell>
          <cell r="L31">
            <v>98.431895242871633</v>
          </cell>
          <cell r="M31">
            <v>94.435181675953601</v>
          </cell>
          <cell r="N31">
            <v>99.514726131271772</v>
          </cell>
          <cell r="O31">
            <v>95.221121422735735</v>
          </cell>
          <cell r="P31">
            <v>100.93110227921848</v>
          </cell>
          <cell r="Q31">
            <v>105.50553187600913</v>
          </cell>
          <cell r="R31">
            <v>104.55678848074729</v>
          </cell>
          <cell r="S31">
            <v>100.04158817898102</v>
          </cell>
          <cell r="T31">
            <v>92.788529447556868</v>
          </cell>
          <cell r="U31">
            <v>99.761074312985414</v>
          </cell>
          <cell r="V31">
            <v>101.1505688937099</v>
          </cell>
          <cell r="W31">
            <v>100.10393299774478</v>
          </cell>
          <cell r="X31">
            <v>87.61033321592987</v>
          </cell>
          <cell r="Y31">
            <v>93.899876393420811</v>
          </cell>
          <cell r="Z31">
            <v>96.4174928465074</v>
          </cell>
          <cell r="AA31">
            <v>80.426979092085872</v>
          </cell>
          <cell r="AB31">
            <v>83.478482953158277</v>
          </cell>
          <cell r="AC31">
            <v>83.43130997586907</v>
          </cell>
          <cell r="AD31">
            <v>82.765397724648182</v>
          </cell>
          <cell r="AE31">
            <v>77.777547207486464</v>
          </cell>
          <cell r="AF31">
            <v>75.108818700802999</v>
          </cell>
          <cell r="AG31">
            <v>69.935475713825895</v>
          </cell>
        </row>
        <row r="34">
          <cell r="C34">
            <v>92.073236728086982</v>
          </cell>
          <cell r="D34">
            <v>91.620428653167025</v>
          </cell>
          <cell r="E34">
            <v>90.47726232439301</v>
          </cell>
          <cell r="F34">
            <v>89.596477256794742</v>
          </cell>
          <cell r="G34">
            <v>89.055576996973571</v>
          </cell>
          <cell r="H34">
            <v>89.879200547807727</v>
          </cell>
          <cell r="I34">
            <v>90.620119487364988</v>
          </cell>
          <cell r="J34">
            <v>90.892026662927918</v>
          </cell>
          <cell r="K34">
            <v>91.08668132783032</v>
          </cell>
          <cell r="L34">
            <v>91.577427822346365</v>
          </cell>
          <cell r="M34">
            <v>93.544646119169286</v>
          </cell>
          <cell r="N34">
            <v>93.14146609000052</v>
          </cell>
          <cell r="O34">
            <v>91.384850139379694</v>
          </cell>
          <cell r="P34">
            <v>88.523885309731455</v>
          </cell>
          <cell r="Q34">
            <v>89.498115950659525</v>
          </cell>
          <cell r="R34">
            <v>88.145412336381739</v>
          </cell>
          <cell r="S34">
            <v>87.478188379402425</v>
          </cell>
          <cell r="T34">
            <v>88.183994188990141</v>
          </cell>
          <cell r="U34">
            <v>89.280865498621722</v>
          </cell>
          <cell r="V34">
            <v>88.504080519556794</v>
          </cell>
          <cell r="W34">
            <v>86.932520534241135</v>
          </cell>
          <cell r="X34">
            <v>86.106479694779509</v>
          </cell>
          <cell r="Y34">
            <v>85.44126626226803</v>
          </cell>
          <cell r="Z34">
            <v>85.683992269348494</v>
          </cell>
          <cell r="AA34">
            <v>87.639629731806025</v>
          </cell>
          <cell r="AB34">
            <v>87.37883477113752</v>
          </cell>
          <cell r="AC34">
            <v>85.402939172688548</v>
          </cell>
          <cell r="AD34">
            <v>85.31290348341696</v>
          </cell>
          <cell r="AE34">
            <v>84.081190565183718</v>
          </cell>
          <cell r="AF34">
            <v>83.066206828131371</v>
          </cell>
          <cell r="AG34">
            <v>82.953736808214998</v>
          </cell>
        </row>
        <row r="38">
          <cell r="C38">
            <v>123.57282578455873</v>
          </cell>
          <cell r="D38">
            <v>126.3383196910695</v>
          </cell>
          <cell r="E38">
            <v>130.7913850627331</v>
          </cell>
          <cell r="F38">
            <v>131.05091283439492</v>
          </cell>
          <cell r="G38">
            <v>131.96037392635677</v>
          </cell>
          <cell r="H38">
            <v>133.87200711378472</v>
          </cell>
          <cell r="I38">
            <v>135.59575057243467</v>
          </cell>
          <cell r="J38">
            <v>138.30616584560815</v>
          </cell>
          <cell r="K38">
            <v>140.747413241261</v>
          </cell>
          <cell r="L38">
            <v>143.36909520189084</v>
          </cell>
          <cell r="M38">
            <v>143.11636869911121</v>
          </cell>
          <cell r="N38">
            <v>146.38120467461709</v>
          </cell>
          <cell r="O38">
            <v>147.35747859967327</v>
          </cell>
          <cell r="P38">
            <v>147.05779896690368</v>
          </cell>
          <cell r="Q38">
            <v>147.59289633257276</v>
          </cell>
          <cell r="R38">
            <v>145.24306438582948</v>
          </cell>
          <cell r="S38">
            <v>145.03882771267413</v>
          </cell>
          <cell r="T38">
            <v>143.94322102683253</v>
          </cell>
          <cell r="U38">
            <v>137.48869443578639</v>
          </cell>
          <cell r="V38">
            <v>135.96896991463694</v>
          </cell>
          <cell r="W38">
            <v>139.18249757212297</v>
          </cell>
          <cell r="X38">
            <v>139.43955134526186</v>
          </cell>
          <cell r="Y38">
            <v>137.79637405628421</v>
          </cell>
          <cell r="Z38">
            <v>136.95368334151738</v>
          </cell>
          <cell r="AA38">
            <v>136.94492332004629</v>
          </cell>
          <cell r="AB38">
            <v>137.92741697054007</v>
          </cell>
          <cell r="AC38">
            <v>138.49606682489801</v>
          </cell>
          <cell r="AD38">
            <v>138.7856764836859</v>
          </cell>
          <cell r="AE38">
            <v>135.82134548118174</v>
          </cell>
          <cell r="AF38">
            <v>135.81207406150301</v>
          </cell>
          <cell r="AG38">
            <v>113.62484304732089</v>
          </cell>
        </row>
        <row r="48">
          <cell r="C48">
            <v>544.04556876466529</v>
          </cell>
          <cell r="D48">
            <v>570.06931787882763</v>
          </cell>
          <cell r="E48">
            <v>559.44216836147882</v>
          </cell>
          <cell r="F48">
            <v>538.57194980523161</v>
          </cell>
          <cell r="G48">
            <v>530.75145643577446</v>
          </cell>
          <cell r="H48">
            <v>536.55829806656902</v>
          </cell>
          <cell r="I48">
            <v>554.86338331380546</v>
          </cell>
          <cell r="J48">
            <v>547.57749574022773</v>
          </cell>
          <cell r="K48">
            <v>560.92350453424547</v>
          </cell>
          <cell r="L48">
            <v>554.64142170133823</v>
          </cell>
          <cell r="M48">
            <v>548.44014218863128</v>
          </cell>
          <cell r="N48">
            <v>553.54962317493403</v>
          </cell>
          <cell r="O48">
            <v>547.28389207870327</v>
          </cell>
          <cell r="P48">
            <v>551.53882924212269</v>
          </cell>
          <cell r="Q48">
            <v>550.43630134758848</v>
          </cell>
          <cell r="R48">
            <v>551.23480302531539</v>
          </cell>
          <cell r="S48">
            <v>540.75867342745073</v>
          </cell>
          <cell r="T48">
            <v>530.88582918781844</v>
          </cell>
          <cell r="U48">
            <v>523.70986146980897</v>
          </cell>
          <cell r="V48">
            <v>501.6456676659252</v>
          </cell>
          <cell r="W48">
            <v>508.1789851584864</v>
          </cell>
          <cell r="X48">
            <v>483.41477094762809</v>
          </cell>
          <cell r="Y48">
            <v>484.80061054595791</v>
          </cell>
          <cell r="Z48">
            <v>485.78017828325062</v>
          </cell>
          <cell r="AA48">
            <v>454.62282457693163</v>
          </cell>
          <cell r="AB48">
            <v>457.65056813243552</v>
          </cell>
          <cell r="AC48">
            <v>460.02471395559132</v>
          </cell>
          <cell r="AD48">
            <v>463.4540937319095</v>
          </cell>
          <cell r="AE48">
            <v>444.58988346145065</v>
          </cell>
          <cell r="AF48">
            <v>435.99862392302089</v>
          </cell>
          <cell r="AG48">
            <v>395.71593511134483</v>
          </cell>
        </row>
        <row r="57">
          <cell r="C57">
            <v>-21.917485606752631</v>
          </cell>
          <cell r="D57">
            <v>-22.037503680202832</v>
          </cell>
          <cell r="E57">
            <v>-19.82281238679926</v>
          </cell>
          <cell r="F57">
            <v>-22.784308293300782</v>
          </cell>
          <cell r="G57">
            <v>-20.348384914664233</v>
          </cell>
          <cell r="H57">
            <v>-22.723137822990761</v>
          </cell>
          <cell r="I57">
            <v>-29.072514195938812</v>
          </cell>
          <cell r="J57">
            <v>-29.311739363410148</v>
          </cell>
          <cell r="K57">
            <v>-31.226002814305517</v>
          </cell>
          <cell r="L57">
            <v>-34.378891398808349</v>
          </cell>
          <cell r="M57">
            <v>-17.489916127321429</v>
          </cell>
          <cell r="N57">
            <v>-29.273218878048745</v>
          </cell>
          <cell r="O57">
            <v>-38.036216290240262</v>
          </cell>
          <cell r="P57">
            <v>-40.868935139077294</v>
          </cell>
          <cell r="Q57">
            <v>-44.063175255440569</v>
          </cell>
          <cell r="R57">
            <v>-44.699500283391252</v>
          </cell>
          <cell r="S57">
            <v>-46.35709747068298</v>
          </cell>
          <cell r="T57">
            <v>-45.740390782608003</v>
          </cell>
          <cell r="U57">
            <v>-45.651312885362998</v>
          </cell>
          <cell r="V57">
            <v>-35.143916468382052</v>
          </cell>
          <cell r="W57">
            <v>-35.883659691773161</v>
          </cell>
          <cell r="X57">
            <v>-35.634900802933139</v>
          </cell>
          <cell r="Y57">
            <v>-37.788433115466631</v>
          </cell>
          <cell r="Z57">
            <v>-41.054158714350706</v>
          </cell>
          <cell r="AA57">
            <v>-34.903543088194567</v>
          </cell>
          <cell r="AB57">
            <v>-31.150135864989156</v>
          </cell>
          <cell r="AC57">
            <v>-33.82729061615531</v>
          </cell>
          <cell r="AD57">
            <v>-32.197226860402232</v>
          </cell>
          <cell r="AE57">
            <v>-30.733335157649854</v>
          </cell>
          <cell r="AF57">
            <v>-30.738510391163583</v>
          </cell>
          <cell r="AG57">
            <v>-30.79416948533505</v>
          </cell>
        </row>
        <row r="58">
          <cell r="C58">
            <v>522.12808315791267</v>
          </cell>
          <cell r="D58">
            <v>548.03181419862483</v>
          </cell>
          <cell r="E58">
            <v>539.61935597467959</v>
          </cell>
          <cell r="F58">
            <v>515.78764151193081</v>
          </cell>
          <cell r="G58">
            <v>510.40307152111023</v>
          </cell>
          <cell r="H58">
            <v>513.83516024357823</v>
          </cell>
          <cell r="I58">
            <v>525.79086911786669</v>
          </cell>
          <cell r="J58">
            <v>518.26575637681754</v>
          </cell>
          <cell r="K58">
            <v>529.69750171993996</v>
          </cell>
          <cell r="L58">
            <v>520.26253030252985</v>
          </cell>
          <cell r="M58">
            <v>530.95022606130988</v>
          </cell>
          <cell r="N58">
            <v>524.27640429688529</v>
          </cell>
          <cell r="O58">
            <v>509.24767578846303</v>
          </cell>
          <cell r="P58">
            <v>510.66989410304541</v>
          </cell>
          <cell r="Q58">
            <v>506.37312609214791</v>
          </cell>
          <cell r="R58">
            <v>506.53530274192411</v>
          </cell>
          <cell r="S58">
            <v>494.40157595676777</v>
          </cell>
          <cell r="T58">
            <v>485.14543840521043</v>
          </cell>
          <cell r="U58">
            <v>478.05854858444599</v>
          </cell>
          <cell r="V58">
            <v>466.50175119754317</v>
          </cell>
          <cell r="W58">
            <v>472.29532546671322</v>
          </cell>
          <cell r="X58">
            <v>447.77987014469494</v>
          </cell>
          <cell r="Y58">
            <v>447.01217743049131</v>
          </cell>
          <cell r="Z58">
            <v>444.72601956889991</v>
          </cell>
          <cell r="AA58">
            <v>419.71928148873707</v>
          </cell>
          <cell r="AB58">
            <v>426.50043226744634</v>
          </cell>
          <cell r="AC58">
            <v>426.197423339436</v>
          </cell>
          <cell r="AD58">
            <v>431.25686687150727</v>
          </cell>
          <cell r="AE58">
            <v>413.85654830380082</v>
          </cell>
          <cell r="AF58">
            <v>405.26011353185731</v>
          </cell>
          <cell r="AG58">
            <v>364.9217656260098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33">
          <cell r="B33" t="str">
            <v>Résidentiel (g)</v>
          </cell>
        </row>
        <row r="34">
          <cell r="B34" t="str">
            <v>Tertiaire (h)</v>
          </cell>
        </row>
        <row r="36">
          <cell r="B36" t="str">
            <v>Culture</v>
          </cell>
        </row>
        <row r="37">
          <cell r="B37" t="str">
            <v>Elevage</v>
          </cell>
        </row>
        <row r="38">
          <cell r="B38" t="str">
            <v>Engins, moteurs et chaudières en agriculture/sylviculture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A53"/>
  <sheetViews>
    <sheetView showGridLines="0" tabSelected="1" zoomScaleNormal="100" workbookViewId="0">
      <selection activeCell="A75" sqref="A75"/>
    </sheetView>
  </sheetViews>
  <sheetFormatPr baseColWidth="10" defaultColWidth="11.42578125" defaultRowHeight="14.25" outlineLevelRow="1" outlineLevelCol="1" x14ac:dyDescent="0.2"/>
  <cols>
    <col min="1" max="1" width="55.85546875" style="2" customWidth="1"/>
    <col min="2" max="61" width="6.85546875" style="2" customWidth="1"/>
    <col min="62" max="62" width="8.5703125" style="2" customWidth="1"/>
    <col min="63" max="63" width="0" style="2" hidden="1" customWidth="1" outlineLevel="1"/>
    <col min="64" max="69" width="20.7109375" style="2" hidden="1" customWidth="1" outlineLevel="1"/>
    <col min="70" max="77" width="0" style="2" hidden="1" customWidth="1" outlineLevel="1"/>
    <col min="78" max="78" width="11.42578125" style="2" collapsed="1"/>
    <col min="79" max="16384" width="11.42578125" style="2"/>
  </cols>
  <sheetData>
    <row r="1" spans="1:69" ht="19.5" customHeight="1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69" x14ac:dyDescent="0.2">
      <c r="A2" s="14" t="s">
        <v>41</v>
      </c>
      <c r="BL2" s="3" t="s">
        <v>10</v>
      </c>
      <c r="BM2" s="53" t="s">
        <v>11</v>
      </c>
      <c r="BN2" s="53"/>
      <c r="BO2" s="53"/>
      <c r="BP2" s="53"/>
      <c r="BQ2" s="53"/>
    </row>
    <row r="3" spans="1:69" x14ac:dyDescent="0.2">
      <c r="BL3" s="3">
        <v>2015</v>
      </c>
      <c r="BM3" s="2">
        <v>2030</v>
      </c>
      <c r="BN3" s="2">
        <v>2030</v>
      </c>
      <c r="BO3" s="2">
        <v>2050</v>
      </c>
      <c r="BP3" s="54" t="s">
        <v>12</v>
      </c>
      <c r="BQ3" s="54" t="s">
        <v>13</v>
      </c>
    </row>
    <row r="4" spans="1:69" x14ac:dyDescent="0.2">
      <c r="BL4" s="2" t="s">
        <v>14</v>
      </c>
      <c r="BM4" s="3" t="s">
        <v>15</v>
      </c>
      <c r="BN4" s="4" t="s">
        <v>16</v>
      </c>
      <c r="BO4" s="4" t="s">
        <v>16</v>
      </c>
      <c r="BP4" s="54"/>
      <c r="BQ4" s="54"/>
    </row>
    <row r="5" spans="1:69" ht="15" x14ac:dyDescent="0.25">
      <c r="B5" s="16">
        <v>1990</v>
      </c>
      <c r="C5" s="16">
        <v>1991</v>
      </c>
      <c r="D5" s="16">
        <v>1992</v>
      </c>
      <c r="E5" s="16">
        <v>1993</v>
      </c>
      <c r="F5" s="16">
        <v>1994</v>
      </c>
      <c r="G5" s="16">
        <v>1995</v>
      </c>
      <c r="H5" s="16">
        <v>1996</v>
      </c>
      <c r="I5" s="16">
        <v>1997</v>
      </c>
      <c r="J5" s="16">
        <v>1998</v>
      </c>
      <c r="K5" s="16">
        <v>1999</v>
      </c>
      <c r="L5" s="16">
        <v>2000</v>
      </c>
      <c r="M5" s="16">
        <v>2001</v>
      </c>
      <c r="N5" s="16">
        <v>2002</v>
      </c>
      <c r="O5" s="16">
        <v>2003</v>
      </c>
      <c r="P5" s="16">
        <v>2004</v>
      </c>
      <c r="Q5" s="16">
        <v>2005</v>
      </c>
      <c r="R5" s="16">
        <v>2006</v>
      </c>
      <c r="S5" s="16">
        <v>2007</v>
      </c>
      <c r="T5" s="16">
        <v>2008</v>
      </c>
      <c r="U5" s="16">
        <v>2009</v>
      </c>
      <c r="V5" s="16">
        <v>2010</v>
      </c>
      <c r="W5" s="16">
        <v>2011</v>
      </c>
      <c r="X5" s="16">
        <v>2012</v>
      </c>
      <c r="Y5" s="16">
        <v>2013</v>
      </c>
      <c r="Z5" s="16">
        <v>2014</v>
      </c>
      <c r="AA5" s="16">
        <v>2015</v>
      </c>
      <c r="AB5" s="16">
        <v>2016</v>
      </c>
      <c r="AC5" s="16">
        <v>2017</v>
      </c>
      <c r="AD5" s="16">
        <v>2018</v>
      </c>
      <c r="AE5" s="16">
        <v>2019</v>
      </c>
      <c r="AF5" s="16">
        <v>2020</v>
      </c>
      <c r="AG5" s="17">
        <v>2021</v>
      </c>
      <c r="AH5" s="17">
        <v>2022</v>
      </c>
      <c r="AI5" s="17">
        <v>2023</v>
      </c>
      <c r="AJ5" s="17">
        <v>2024</v>
      </c>
      <c r="AK5" s="17">
        <v>2025</v>
      </c>
      <c r="AL5" s="17">
        <v>2026</v>
      </c>
      <c r="AM5" s="17">
        <v>2027</v>
      </c>
      <c r="AN5" s="17">
        <v>2028</v>
      </c>
      <c r="AO5" s="18">
        <v>2029</v>
      </c>
      <c r="AP5" s="18">
        <v>2030</v>
      </c>
      <c r="AQ5" s="18">
        <v>2031</v>
      </c>
      <c r="AR5" s="18">
        <v>2032</v>
      </c>
      <c r="AS5" s="18">
        <v>2033</v>
      </c>
      <c r="AT5" s="18">
        <v>2034</v>
      </c>
      <c r="AU5" s="18">
        <v>2035</v>
      </c>
      <c r="AV5" s="18">
        <v>2036</v>
      </c>
      <c r="AW5" s="18">
        <v>2037</v>
      </c>
      <c r="AX5" s="18">
        <v>2038</v>
      </c>
      <c r="AY5" s="18">
        <v>2039</v>
      </c>
      <c r="AZ5" s="18">
        <v>2040</v>
      </c>
      <c r="BA5" s="18">
        <v>2041</v>
      </c>
      <c r="BB5" s="18">
        <v>2042</v>
      </c>
      <c r="BC5" s="18">
        <v>2043</v>
      </c>
      <c r="BD5" s="18">
        <v>2044</v>
      </c>
      <c r="BE5" s="18">
        <v>2045</v>
      </c>
      <c r="BF5" s="18">
        <v>2046</v>
      </c>
      <c r="BG5" s="18">
        <v>2047</v>
      </c>
      <c r="BH5" s="18">
        <v>2048</v>
      </c>
      <c r="BI5" s="18">
        <v>2049</v>
      </c>
      <c r="BJ5" s="18">
        <v>2050</v>
      </c>
    </row>
    <row r="6" spans="1:69" x14ac:dyDescent="0.2">
      <c r="A6" s="15" t="s">
        <v>17</v>
      </c>
      <c r="B6" s="19">
        <f>[9]CO2e!C26</f>
        <v>15.310226677123612</v>
      </c>
      <c r="C6" s="19">
        <f>[9]CO2e!D26</f>
        <v>15.868773591994856</v>
      </c>
      <c r="D6" s="19">
        <f>[9]CO2e!E26</f>
        <v>16.562600724106758</v>
      </c>
      <c r="E6" s="19">
        <f>[9]CO2e!F26</f>
        <v>17.257158043567479</v>
      </c>
      <c r="F6" s="19">
        <f>[9]CO2e!G26</f>
        <v>17.545225296783368</v>
      </c>
      <c r="G6" s="19">
        <f>[9]CO2e!H26</f>
        <v>17.698491836695329</v>
      </c>
      <c r="H6" s="19">
        <f>[9]CO2e!I26</f>
        <v>17.683774496176213</v>
      </c>
      <c r="I6" s="19">
        <f>[9]CO2e!J26</f>
        <v>17.572623959107538</v>
      </c>
      <c r="J6" s="19">
        <f>[9]CO2e!K26</f>
        <v>17.839659141845047</v>
      </c>
      <c r="K6" s="19">
        <f>[9]CO2e!L26</f>
        <v>18.0056046574235</v>
      </c>
      <c r="L6" s="19">
        <f>[9]CO2e!M26</f>
        <v>18.345862552333845</v>
      </c>
      <c r="M6" s="19">
        <f>[9]CO2e!N26</f>
        <v>18.49840536663601</v>
      </c>
      <c r="N6" s="19">
        <f>[9]CO2e!O26</f>
        <v>18.719260568748943</v>
      </c>
      <c r="O6" s="19">
        <f>[9]CO2e!P26</f>
        <v>18.866453306898165</v>
      </c>
      <c r="P6" s="19">
        <f>[9]CO2e!Q26</f>
        <v>18.774029050987394</v>
      </c>
      <c r="Q6" s="19">
        <f>[9]CO2e!R26</f>
        <v>18.715288323636621</v>
      </c>
      <c r="R6" s="19">
        <f>[9]CO2e!S26</f>
        <v>18.723024726856817</v>
      </c>
      <c r="S6" s="19">
        <f>[9]CO2e!T26</f>
        <v>18.591054433421494</v>
      </c>
      <c r="T6" s="19">
        <f>[9]CO2e!U26</f>
        <v>18.572735357257393</v>
      </c>
      <c r="U6" s="19">
        <f>[9]CO2e!V26</f>
        <v>17.959623501598859</v>
      </c>
      <c r="V6" s="19">
        <f>[9]CO2e!W26</f>
        <v>18.032748848012361</v>
      </c>
      <c r="W6" s="19">
        <f>[9]CO2e!X26</f>
        <v>17.601507029158629</v>
      </c>
      <c r="X6" s="19">
        <f>[9]CO2e!Y26</f>
        <v>16.951349928980452</v>
      </c>
      <c r="Y6" s="19">
        <f>[9]CO2e!Z26</f>
        <v>16.866991346235736</v>
      </c>
      <c r="Z6" s="19">
        <f>[9]CO2e!AA26</f>
        <v>16.518381036938756</v>
      </c>
      <c r="AA6" s="19">
        <f>[9]CO2e!AB26</f>
        <v>15.297138862470085</v>
      </c>
      <c r="AB6" s="19">
        <f>[9]CO2e!AC26</f>
        <v>15.185704086668327</v>
      </c>
      <c r="AC6" s="19">
        <f>[9]CO2e!AD26</f>
        <v>15.479683116921374</v>
      </c>
      <c r="AD6" s="19">
        <f>[9]CO2e!AE26</f>
        <v>15.041455564107594</v>
      </c>
      <c r="AE6" s="19">
        <f>[9]CO2e!AF26</f>
        <v>15.284860033686186</v>
      </c>
      <c r="AF6" s="19">
        <f>[9]CO2e!AG26</f>
        <v>15.06253716611076</v>
      </c>
      <c r="AG6" s="20">
        <f>AG19</f>
        <v>13.033162310824515</v>
      </c>
      <c r="AH6" s="20">
        <f t="shared" ref="AH6:BJ11" si="0">AH19</f>
        <v>12.655832885550254</v>
      </c>
      <c r="AI6" s="20">
        <f t="shared" si="0"/>
        <v>12.278503460275992</v>
      </c>
      <c r="AJ6" s="20">
        <f t="shared" si="0"/>
        <v>11.901174035001731</v>
      </c>
      <c r="AK6" s="20">
        <f t="shared" si="0"/>
        <v>11.523844609727469</v>
      </c>
      <c r="AL6" s="20">
        <f t="shared" si="0"/>
        <v>11.146515184453207</v>
      </c>
      <c r="AM6" s="20">
        <f t="shared" si="0"/>
        <v>10.769185759178946</v>
      </c>
      <c r="AN6" s="20">
        <f t="shared" si="0"/>
        <v>10.391856333904684</v>
      </c>
      <c r="AO6" s="20">
        <f t="shared" si="0"/>
        <v>10.014526908630422</v>
      </c>
      <c r="AP6" s="20">
        <f t="shared" si="0"/>
        <v>9.6371974833561609</v>
      </c>
      <c r="AQ6" s="20">
        <f t="shared" si="0"/>
        <v>9.4553376091883532</v>
      </c>
      <c r="AR6" s="20">
        <f t="shared" si="0"/>
        <v>9.2734777350205455</v>
      </c>
      <c r="AS6" s="20">
        <f t="shared" si="0"/>
        <v>9.0916178608527378</v>
      </c>
      <c r="AT6" s="20">
        <f t="shared" si="0"/>
        <v>8.9097579866849301</v>
      </c>
      <c r="AU6" s="20">
        <f t="shared" si="0"/>
        <v>8.7278981125171224</v>
      </c>
      <c r="AV6" s="20">
        <f t="shared" si="0"/>
        <v>8.5460382383493148</v>
      </c>
      <c r="AW6" s="20">
        <f t="shared" si="0"/>
        <v>8.3641783641815071</v>
      </c>
      <c r="AX6" s="20">
        <f t="shared" si="0"/>
        <v>8.1823184900136994</v>
      </c>
      <c r="AY6" s="20">
        <f t="shared" si="0"/>
        <v>8.0004586158458917</v>
      </c>
      <c r="AZ6" s="20">
        <f t="shared" si="0"/>
        <v>7.818598741678084</v>
      </c>
      <c r="BA6" s="20">
        <f t="shared" si="0"/>
        <v>7.6367388675102763</v>
      </c>
      <c r="BB6" s="20">
        <f t="shared" si="0"/>
        <v>7.4548789933424686</v>
      </c>
      <c r="BC6" s="20">
        <f t="shared" si="0"/>
        <v>7.2730191191746609</v>
      </c>
      <c r="BD6" s="20">
        <f t="shared" si="0"/>
        <v>7.0911592450068532</v>
      </c>
      <c r="BE6" s="20">
        <f t="shared" si="0"/>
        <v>6.9092993708390456</v>
      </c>
      <c r="BF6" s="20">
        <f t="shared" si="0"/>
        <v>6.7274394966712379</v>
      </c>
      <c r="BG6" s="20">
        <f t="shared" si="0"/>
        <v>6.5455796225034302</v>
      </c>
      <c r="BH6" s="20">
        <f t="shared" si="0"/>
        <v>6.3637197483356225</v>
      </c>
      <c r="BI6" s="20">
        <f t="shared" si="0"/>
        <v>6.1818598741678148</v>
      </c>
      <c r="BJ6" s="20">
        <f t="shared" si="0"/>
        <v>6.0000000000000071</v>
      </c>
      <c r="BL6" s="8">
        <f>AA6</f>
        <v>15.297138862470085</v>
      </c>
      <c r="BM6" s="8">
        <v>-0.37</v>
      </c>
      <c r="BN6" s="9">
        <f>BL6*(1+BM6)</f>
        <v>9.6371974833561538</v>
      </c>
      <c r="BO6" s="6">
        <v>6</v>
      </c>
    </row>
    <row r="7" spans="1:69" x14ac:dyDescent="0.2">
      <c r="A7" s="15" t="s">
        <v>3</v>
      </c>
      <c r="B7" s="19">
        <f>[9]CO2e!C34</f>
        <v>92.073236728086982</v>
      </c>
      <c r="C7" s="19">
        <f>[9]CO2e!D34</f>
        <v>91.620428653167025</v>
      </c>
      <c r="D7" s="19">
        <f>[9]CO2e!E34</f>
        <v>90.47726232439301</v>
      </c>
      <c r="E7" s="19">
        <f>[9]CO2e!F34</f>
        <v>89.596477256794742</v>
      </c>
      <c r="F7" s="19">
        <f>[9]CO2e!G34</f>
        <v>89.055576996973571</v>
      </c>
      <c r="G7" s="19">
        <f>[9]CO2e!H34</f>
        <v>89.879200547807727</v>
      </c>
      <c r="H7" s="19">
        <f>[9]CO2e!I34</f>
        <v>90.620119487364988</v>
      </c>
      <c r="I7" s="19">
        <f>[9]CO2e!J34</f>
        <v>90.892026662927918</v>
      </c>
      <c r="J7" s="19">
        <f>[9]CO2e!K34</f>
        <v>91.08668132783032</v>
      </c>
      <c r="K7" s="19">
        <f>[9]CO2e!L34</f>
        <v>91.577427822346365</v>
      </c>
      <c r="L7" s="19">
        <f>[9]CO2e!M34</f>
        <v>93.544646119169286</v>
      </c>
      <c r="M7" s="19">
        <f>[9]CO2e!N34</f>
        <v>93.14146609000052</v>
      </c>
      <c r="N7" s="19">
        <f>[9]CO2e!O34</f>
        <v>91.384850139379694</v>
      </c>
      <c r="O7" s="19">
        <f>[9]CO2e!P34</f>
        <v>88.523885309731455</v>
      </c>
      <c r="P7" s="19">
        <f>[9]CO2e!Q34</f>
        <v>89.498115950659525</v>
      </c>
      <c r="Q7" s="19">
        <f>[9]CO2e!R34</f>
        <v>88.145412336381739</v>
      </c>
      <c r="R7" s="19">
        <f>[9]CO2e!S34</f>
        <v>87.478188379402425</v>
      </c>
      <c r="S7" s="19">
        <f>[9]CO2e!T34</f>
        <v>88.183994188990141</v>
      </c>
      <c r="T7" s="19">
        <f>[9]CO2e!U34</f>
        <v>89.280865498621722</v>
      </c>
      <c r="U7" s="19">
        <f>[9]CO2e!V34</f>
        <v>88.504080519556794</v>
      </c>
      <c r="V7" s="19">
        <f>[9]CO2e!W34</f>
        <v>86.932520534241135</v>
      </c>
      <c r="W7" s="19">
        <f>[9]CO2e!X34</f>
        <v>86.106479694779509</v>
      </c>
      <c r="X7" s="19">
        <f>[9]CO2e!Y34</f>
        <v>85.44126626226803</v>
      </c>
      <c r="Y7" s="19">
        <f>[9]CO2e!Z34</f>
        <v>85.683992269348494</v>
      </c>
      <c r="Z7" s="19">
        <f>[9]CO2e!AA34</f>
        <v>87.639629731806025</v>
      </c>
      <c r="AA7" s="19">
        <f>[9]CO2e!AB34</f>
        <v>87.37883477113752</v>
      </c>
      <c r="AB7" s="19">
        <f>[9]CO2e!AC34</f>
        <v>85.402939172688548</v>
      </c>
      <c r="AC7" s="19">
        <f>[9]CO2e!AD34</f>
        <v>85.31290348341696</v>
      </c>
      <c r="AD7" s="19">
        <f>[9]CO2e!AE34</f>
        <v>84.081190565183718</v>
      </c>
      <c r="AE7" s="19">
        <f>[9]CO2e!AF34</f>
        <v>83.066206828131371</v>
      </c>
      <c r="AF7" s="19">
        <f>[9]CO2e!AG34</f>
        <v>82.953736808214998</v>
      </c>
      <c r="AG7" s="20">
        <f t="shared" ref="AG7:AV11" si="1">AG20</f>
        <v>80.628177381799674</v>
      </c>
      <c r="AH7" s="20">
        <f t="shared" si="1"/>
        <v>79.503067816910033</v>
      </c>
      <c r="AI7" s="20">
        <f t="shared" si="1"/>
        <v>78.377958252020392</v>
      </c>
      <c r="AJ7" s="20">
        <f t="shared" si="1"/>
        <v>77.252848687130751</v>
      </c>
      <c r="AK7" s="20">
        <f t="shared" si="1"/>
        <v>76.12773912224111</v>
      </c>
      <c r="AL7" s="20">
        <f t="shared" si="1"/>
        <v>75.002629557351469</v>
      </c>
      <c r="AM7" s="20">
        <f t="shared" si="1"/>
        <v>73.877519992461828</v>
      </c>
      <c r="AN7" s="20">
        <f t="shared" si="1"/>
        <v>72.752410427572187</v>
      </c>
      <c r="AO7" s="20">
        <f t="shared" si="1"/>
        <v>71.627300862682546</v>
      </c>
      <c r="AP7" s="20">
        <f t="shared" si="1"/>
        <v>70.502191297792905</v>
      </c>
      <c r="AQ7" s="20">
        <f t="shared" si="1"/>
        <v>69.377081732903264</v>
      </c>
      <c r="AR7" s="20">
        <f t="shared" si="1"/>
        <v>68.251972168013623</v>
      </c>
      <c r="AS7" s="20">
        <f t="shared" si="1"/>
        <v>67.126862603123982</v>
      </c>
      <c r="AT7" s="20">
        <f t="shared" si="1"/>
        <v>66.001753038234341</v>
      </c>
      <c r="AU7" s="20">
        <f t="shared" si="1"/>
        <v>64.8766434733447</v>
      </c>
      <c r="AV7" s="20">
        <f t="shared" si="1"/>
        <v>63.751533908455059</v>
      </c>
      <c r="AW7" s="20">
        <f t="shared" si="0"/>
        <v>62.626424343565418</v>
      </c>
      <c r="AX7" s="20">
        <f t="shared" si="0"/>
        <v>61.501314778675777</v>
      </c>
      <c r="AY7" s="20">
        <f t="shared" si="0"/>
        <v>60.376205213786136</v>
      </c>
      <c r="AZ7" s="20">
        <f t="shared" si="0"/>
        <v>59.251095648896495</v>
      </c>
      <c r="BA7" s="20">
        <f t="shared" si="0"/>
        <v>58.125986084006854</v>
      </c>
      <c r="BB7" s="20">
        <f t="shared" si="0"/>
        <v>57.000876519117213</v>
      </c>
      <c r="BC7" s="20">
        <f t="shared" si="0"/>
        <v>55.875766954227572</v>
      </c>
      <c r="BD7" s="20">
        <f t="shared" si="0"/>
        <v>54.750657389337931</v>
      </c>
      <c r="BE7" s="20">
        <f t="shared" si="0"/>
        <v>53.62554782444829</v>
      </c>
      <c r="BF7" s="20">
        <f t="shared" si="0"/>
        <v>52.500438259558649</v>
      </c>
      <c r="BG7" s="20">
        <f t="shared" si="0"/>
        <v>51.375328694669008</v>
      </c>
      <c r="BH7" s="20">
        <f t="shared" si="0"/>
        <v>50.250219129779367</v>
      </c>
      <c r="BI7" s="20">
        <f t="shared" si="0"/>
        <v>49.125109564889726</v>
      </c>
      <c r="BJ7" s="20">
        <f t="shared" si="0"/>
        <v>48.000000000000085</v>
      </c>
      <c r="BL7" s="8">
        <f t="shared" ref="BL7:BL12" si="2">AA7</f>
        <v>87.37883477113752</v>
      </c>
      <c r="BM7" s="8"/>
      <c r="BN7" s="9">
        <f t="shared" ref="BN7:BN11" si="3">BL7*(1+BM7)</f>
        <v>87.37883477113752</v>
      </c>
      <c r="BO7" s="6">
        <v>48</v>
      </c>
    </row>
    <row r="8" spans="1:69" x14ac:dyDescent="0.2">
      <c r="A8" s="15" t="s">
        <v>18</v>
      </c>
      <c r="B8" s="19">
        <f>[9]CO2e!C6</f>
        <v>78.101270339945302</v>
      </c>
      <c r="C8" s="19">
        <f>[9]CO2e!D6</f>
        <v>79.385303905265047</v>
      </c>
      <c r="D8" s="19">
        <f>[9]CO2e!E6</f>
        <v>80.639715851094522</v>
      </c>
      <c r="E8" s="19">
        <f>[9]CO2e!F6</f>
        <v>68.328932505971508</v>
      </c>
      <c r="F8" s="19">
        <f>[9]CO2e!G6</f>
        <v>65.224001564252546</v>
      </c>
      <c r="G8" s="19">
        <f>[9]CO2e!H6</f>
        <v>67.765341815648668</v>
      </c>
      <c r="H8" s="19">
        <f>[9]CO2e!I6</f>
        <v>71.499308446578667</v>
      </c>
      <c r="I8" s="19">
        <f>[9]CO2e!J6</f>
        <v>67.196530746950771</v>
      </c>
      <c r="J8" s="19">
        <f>[9]CO2e!K6</f>
        <v>79.566941529719742</v>
      </c>
      <c r="K8" s="19">
        <f>[9]CO2e!L6</f>
        <v>72.634852811438378</v>
      </c>
      <c r="L8" s="19">
        <f>[9]CO2e!M6</f>
        <v>71.366272421977243</v>
      </c>
      <c r="M8" s="19">
        <f>[9]CO2e!N6</f>
        <v>64.493409020574134</v>
      </c>
      <c r="N8" s="19">
        <f>[9]CO2e!O6</f>
        <v>67.056179577801572</v>
      </c>
      <c r="O8" s="19">
        <f>[9]CO2e!P6</f>
        <v>70.499828199954521</v>
      </c>
      <c r="P8" s="19">
        <f>[9]CO2e!Q6</f>
        <v>69.097507106795391</v>
      </c>
      <c r="Q8" s="19">
        <f>[9]CO2e!R6</f>
        <v>74.229966233139763</v>
      </c>
      <c r="R8" s="19">
        <f>[9]CO2e!S6</f>
        <v>70.073903334295309</v>
      </c>
      <c r="S8" s="19">
        <f>[9]CO2e!T6</f>
        <v>69.595513885704747</v>
      </c>
      <c r="T8" s="19">
        <f>[9]CO2e!U6</f>
        <v>68.665979542619084</v>
      </c>
      <c r="U8" s="19">
        <f>[9]CO2e!V6</f>
        <v>66.402007326268873</v>
      </c>
      <c r="V8" s="19">
        <f>[9]CO2e!W6</f>
        <v>66.511749763122623</v>
      </c>
      <c r="W8" s="19">
        <f>[9]CO2e!X6</f>
        <v>57.651318622302469</v>
      </c>
      <c r="X8" s="19">
        <f>[9]CO2e!Y6</f>
        <v>58.410010941652793</v>
      </c>
      <c r="Y8" s="19">
        <f>[9]CO2e!Z6</f>
        <v>57.900698045493485</v>
      </c>
      <c r="Z8" s="19">
        <f>[9]CO2e!AA6</f>
        <v>44.68218775018255</v>
      </c>
      <c r="AA8" s="19">
        <f>[9]CO2e!AB6</f>
        <v>46.739198557050955</v>
      </c>
      <c r="AB8" s="19">
        <f>[9]CO2e!AC6</f>
        <v>50.017881604436944</v>
      </c>
      <c r="AC8" s="19">
        <f>[9]CO2e!AD6</f>
        <v>53.63488353662926</v>
      </c>
      <c r="AD8" s="19">
        <f>[9]CO2e!AE6</f>
        <v>44.979760713034267</v>
      </c>
      <c r="AE8" s="19">
        <f>[9]CO2e!AF6</f>
        <v>42.479555202461384</v>
      </c>
      <c r="AF8" s="19">
        <f>[9]CO2e!AG6</f>
        <v>38.356977622565068</v>
      </c>
      <c r="AG8" s="20">
        <f t="shared" si="1"/>
        <v>40.569624347520232</v>
      </c>
      <c r="AH8" s="20">
        <f t="shared" si="0"/>
        <v>39.541361979265112</v>
      </c>
      <c r="AI8" s="20">
        <f t="shared" si="0"/>
        <v>38.513099611009991</v>
      </c>
      <c r="AJ8" s="20">
        <f t="shared" si="0"/>
        <v>37.484837242754871</v>
      </c>
      <c r="AK8" s="20">
        <f t="shared" si="0"/>
        <v>36.456574874499751</v>
      </c>
      <c r="AL8" s="20">
        <f t="shared" si="0"/>
        <v>35.42831250624463</v>
      </c>
      <c r="AM8" s="20">
        <f t="shared" si="0"/>
        <v>34.40005013798951</v>
      </c>
      <c r="AN8" s="20">
        <f t="shared" si="0"/>
        <v>33.371787769734389</v>
      </c>
      <c r="AO8" s="20">
        <f t="shared" si="0"/>
        <v>32.343525401479269</v>
      </c>
      <c r="AP8" s="20">
        <f t="shared" si="0"/>
        <v>31.315263033224149</v>
      </c>
      <c r="AQ8" s="20">
        <f t="shared" si="0"/>
        <v>29.849499881562942</v>
      </c>
      <c r="AR8" s="20">
        <f t="shared" si="0"/>
        <v>28.383736729901734</v>
      </c>
      <c r="AS8" s="20">
        <f t="shared" si="0"/>
        <v>26.917973578240527</v>
      </c>
      <c r="AT8" s="20">
        <f t="shared" si="0"/>
        <v>25.45221042657932</v>
      </c>
      <c r="AU8" s="20">
        <f t="shared" si="0"/>
        <v>23.986447274918113</v>
      </c>
      <c r="AV8" s="20">
        <f t="shared" si="0"/>
        <v>22.520684123256906</v>
      </c>
      <c r="AW8" s="20">
        <f t="shared" si="0"/>
        <v>21.054920971595699</v>
      </c>
      <c r="AX8" s="20">
        <f t="shared" si="0"/>
        <v>19.589157819934492</v>
      </c>
      <c r="AY8" s="20">
        <f t="shared" si="0"/>
        <v>18.123394668273285</v>
      </c>
      <c r="AZ8" s="20">
        <f t="shared" si="0"/>
        <v>16.657631516612078</v>
      </c>
      <c r="BA8" s="20">
        <f t="shared" si="0"/>
        <v>15.191868364950871</v>
      </c>
      <c r="BB8" s="20">
        <f t="shared" si="0"/>
        <v>13.726105213289664</v>
      </c>
      <c r="BC8" s="20">
        <f t="shared" si="0"/>
        <v>12.260342061628457</v>
      </c>
      <c r="BD8" s="20">
        <f t="shared" si="0"/>
        <v>10.79457890996725</v>
      </c>
      <c r="BE8" s="20">
        <f t="shared" si="0"/>
        <v>9.3288157583060425</v>
      </c>
      <c r="BF8" s="20">
        <f t="shared" si="0"/>
        <v>7.8630526066448354</v>
      </c>
      <c r="BG8" s="20">
        <f t="shared" si="0"/>
        <v>6.3972894549836283</v>
      </c>
      <c r="BH8" s="20">
        <f t="shared" si="0"/>
        <v>4.9315263033224213</v>
      </c>
      <c r="BI8" s="20">
        <f t="shared" si="0"/>
        <v>3.4657631516612142</v>
      </c>
      <c r="BJ8" s="20">
        <f t="shared" si="0"/>
        <v>2.0000000000000071</v>
      </c>
      <c r="BL8" s="8">
        <f t="shared" si="2"/>
        <v>46.739198557050955</v>
      </c>
      <c r="BM8" s="8">
        <v>-0.33</v>
      </c>
      <c r="BN8" s="9">
        <f t="shared" si="3"/>
        <v>31.315263033224138</v>
      </c>
      <c r="BO8" s="6">
        <v>2</v>
      </c>
    </row>
    <row r="9" spans="1:69" x14ac:dyDescent="0.2">
      <c r="A9" s="15" t="s">
        <v>19</v>
      </c>
      <c r="B9" s="19">
        <f>[9]CO2e!C16</f>
        <v>143.33984203235437</v>
      </c>
      <c r="C9" s="19">
        <f>[9]CO2e!D16</f>
        <v>155.749685919352</v>
      </c>
      <c r="D9" s="19">
        <f>[9]CO2e!E16</f>
        <v>143.69161232405227</v>
      </c>
      <c r="E9" s="19">
        <f>[9]CO2e!F16</f>
        <v>138.64032235062447</v>
      </c>
      <c r="F9" s="19">
        <f>[9]CO2e!G16</f>
        <v>139.59841257576539</v>
      </c>
      <c r="G9" s="19">
        <f>[9]CO2e!H16</f>
        <v>140.06903042856359</v>
      </c>
      <c r="H9" s="19">
        <f>[9]CO2e!I16</f>
        <v>142.35698503815519</v>
      </c>
      <c r="I9" s="19">
        <f>[9]CO2e!J16</f>
        <v>141.32818437549346</v>
      </c>
      <c r="J9" s="19">
        <f>[9]CO2e!K16</f>
        <v>134.80751687590569</v>
      </c>
      <c r="K9" s="19">
        <f>[9]CO2e!L16</f>
        <v>130.62254596536746</v>
      </c>
      <c r="L9" s="19">
        <f>[9]CO2e!M16</f>
        <v>127.63181072008614</v>
      </c>
      <c r="M9" s="19">
        <f>[9]CO2e!N16</f>
        <v>131.52041189183447</v>
      </c>
      <c r="N9" s="19">
        <f>[9]CO2e!O16</f>
        <v>127.54500177036405</v>
      </c>
      <c r="O9" s="19">
        <f>[9]CO2e!P16</f>
        <v>125.65976117941646</v>
      </c>
      <c r="P9" s="19">
        <f>[9]CO2e!Q16</f>
        <v>119.96822103056425</v>
      </c>
      <c r="Q9" s="19">
        <f>[9]CO2e!R16</f>
        <v>120.34428326558046</v>
      </c>
      <c r="R9" s="19">
        <f>[9]CO2e!S16</f>
        <v>119.40314109524108</v>
      </c>
      <c r="S9" s="19">
        <f>[9]CO2e!T16</f>
        <v>117.78351620531257</v>
      </c>
      <c r="T9" s="19">
        <f>[9]CO2e!U16</f>
        <v>109.94051232253896</v>
      </c>
      <c r="U9" s="19">
        <f>[9]CO2e!V16</f>
        <v>91.660417510153806</v>
      </c>
      <c r="V9" s="19">
        <f>[9]CO2e!W16</f>
        <v>97.415535443242547</v>
      </c>
      <c r="W9" s="19">
        <f>[9]CO2e!X16</f>
        <v>95.005581040195736</v>
      </c>
      <c r="X9" s="19">
        <f>[9]CO2e!Y16</f>
        <v>92.301732963351597</v>
      </c>
      <c r="Y9" s="19">
        <f>[9]CO2e!Z16</f>
        <v>91.957320434148102</v>
      </c>
      <c r="Z9" s="19">
        <f>[9]CO2e!AA16</f>
        <v>88.410723645872125</v>
      </c>
      <c r="AA9" s="19">
        <f>[9]CO2e!AB16</f>
        <v>86.829496018078558</v>
      </c>
      <c r="AB9" s="19">
        <f>[9]CO2e!AC16</f>
        <v>87.490812291030437</v>
      </c>
      <c r="AC9" s="19">
        <f>[9]CO2e!AD16</f>
        <v>87.47554938660781</v>
      </c>
      <c r="AD9" s="19">
        <f>[9]CO2e!AE16</f>
        <v>86.888583930456875</v>
      </c>
      <c r="AE9" s="19">
        <f>[9]CO2e!AF16</f>
        <v>84.247109096435892</v>
      </c>
      <c r="AF9" s="19">
        <f>[9]CO2e!AG16</f>
        <v>75.78236475330722</v>
      </c>
      <c r="AG9" s="20">
        <f t="shared" si="1"/>
        <v>74.673366575547533</v>
      </c>
      <c r="AH9" s="20">
        <f t="shared" si="0"/>
        <v>72.64734500179236</v>
      </c>
      <c r="AI9" s="20">
        <f t="shared" si="0"/>
        <v>70.621323428037186</v>
      </c>
      <c r="AJ9" s="20">
        <f t="shared" si="0"/>
        <v>68.595301854282013</v>
      </c>
      <c r="AK9" s="20">
        <f t="shared" si="0"/>
        <v>66.56928028052684</v>
      </c>
      <c r="AL9" s="20">
        <f t="shared" si="0"/>
        <v>64.543258706771667</v>
      </c>
      <c r="AM9" s="20">
        <f t="shared" si="0"/>
        <v>62.517237133016501</v>
      </c>
      <c r="AN9" s="20">
        <f t="shared" si="0"/>
        <v>60.491215559261335</v>
      </c>
      <c r="AO9" s="20">
        <f t="shared" si="0"/>
        <v>58.465193985506168</v>
      </c>
      <c r="AP9" s="20">
        <f t="shared" si="0"/>
        <v>56.439172411751002</v>
      </c>
      <c r="AQ9" s="20">
        <f t="shared" si="0"/>
        <v>54.417213791163448</v>
      </c>
      <c r="AR9" s="20">
        <f t="shared" si="0"/>
        <v>52.395255170575894</v>
      </c>
      <c r="AS9" s="20">
        <f t="shared" si="0"/>
        <v>50.373296549988339</v>
      </c>
      <c r="AT9" s="20">
        <f t="shared" si="0"/>
        <v>48.351337929400785</v>
      </c>
      <c r="AU9" s="20">
        <f t="shared" si="0"/>
        <v>46.32937930881323</v>
      </c>
      <c r="AV9" s="20">
        <f t="shared" si="0"/>
        <v>44.307420688225676</v>
      </c>
      <c r="AW9" s="20">
        <f t="shared" si="0"/>
        <v>42.285462067638122</v>
      </c>
      <c r="AX9" s="20">
        <f t="shared" si="0"/>
        <v>40.263503447050567</v>
      </c>
      <c r="AY9" s="20">
        <f t="shared" si="0"/>
        <v>38.241544826463013</v>
      </c>
      <c r="AZ9" s="20">
        <f t="shared" si="0"/>
        <v>36.219586205875459</v>
      </c>
      <c r="BA9" s="20">
        <f t="shared" si="0"/>
        <v>34.197627585287904</v>
      </c>
      <c r="BB9" s="20">
        <f t="shared" si="0"/>
        <v>32.17566896470035</v>
      </c>
      <c r="BC9" s="20">
        <f t="shared" si="0"/>
        <v>30.153710344112795</v>
      </c>
      <c r="BD9" s="20">
        <f t="shared" si="0"/>
        <v>28.131751723525241</v>
      </c>
      <c r="BE9" s="20">
        <f t="shared" si="0"/>
        <v>26.109793102937687</v>
      </c>
      <c r="BF9" s="20">
        <f t="shared" si="0"/>
        <v>24.087834482350132</v>
      </c>
      <c r="BG9" s="20">
        <f t="shared" si="0"/>
        <v>22.065875861762578</v>
      </c>
      <c r="BH9" s="20">
        <f t="shared" si="0"/>
        <v>20.043917241175023</v>
      </c>
      <c r="BI9" s="20">
        <f t="shared" si="0"/>
        <v>18.021958620587469</v>
      </c>
      <c r="BJ9" s="20">
        <f t="shared" si="0"/>
        <v>15.999999999999915</v>
      </c>
      <c r="BL9" s="8">
        <f t="shared" si="2"/>
        <v>86.829496018078558</v>
      </c>
      <c r="BM9" s="8">
        <v>-0.35</v>
      </c>
      <c r="BN9" s="9">
        <f t="shared" si="3"/>
        <v>56.439172411751066</v>
      </c>
      <c r="BO9" s="6">
        <v>16</v>
      </c>
    </row>
    <row r="10" spans="1:69" x14ac:dyDescent="0.2">
      <c r="A10" s="15" t="s">
        <v>20</v>
      </c>
      <c r="B10" s="19">
        <f>[9]CO2e!C31</f>
        <v>91.648167202596241</v>
      </c>
      <c r="C10" s="19">
        <f>[9]CO2e!D31</f>
        <v>101.10680611797926</v>
      </c>
      <c r="D10" s="19">
        <f>[9]CO2e!E31</f>
        <v>97.279592075099231</v>
      </c>
      <c r="E10" s="19">
        <f>[9]CO2e!F31</f>
        <v>93.698146813878509</v>
      </c>
      <c r="F10" s="19">
        <f>[9]CO2e!G31</f>
        <v>87.367866075642752</v>
      </c>
      <c r="G10" s="19">
        <f>[9]CO2e!H31</f>
        <v>87.274226324069048</v>
      </c>
      <c r="H10" s="19">
        <f>[9]CO2e!I31</f>
        <v>97.107445273095735</v>
      </c>
      <c r="I10" s="19">
        <f>[9]CO2e!J31</f>
        <v>92.281964150139856</v>
      </c>
      <c r="J10" s="19">
        <f>[9]CO2e!K31</f>
        <v>96.875292417683681</v>
      </c>
      <c r="K10" s="19">
        <f>[9]CO2e!L31</f>
        <v>98.431895242871633</v>
      </c>
      <c r="L10" s="19">
        <f>[9]CO2e!M31</f>
        <v>94.435181675953601</v>
      </c>
      <c r="M10" s="19">
        <f>[9]CO2e!N31</f>
        <v>99.514726131271772</v>
      </c>
      <c r="N10" s="19">
        <f>[9]CO2e!O31</f>
        <v>95.221121422735735</v>
      </c>
      <c r="O10" s="19">
        <f>[9]CO2e!P31</f>
        <v>100.93110227921848</v>
      </c>
      <c r="P10" s="19">
        <f>[9]CO2e!Q31</f>
        <v>105.50553187600913</v>
      </c>
      <c r="Q10" s="19">
        <f>[9]CO2e!R31</f>
        <v>104.55678848074729</v>
      </c>
      <c r="R10" s="19">
        <f>[9]CO2e!S31</f>
        <v>100.04158817898102</v>
      </c>
      <c r="S10" s="19">
        <f>[9]CO2e!T31</f>
        <v>92.788529447556868</v>
      </c>
      <c r="T10" s="19">
        <f>[9]CO2e!U31</f>
        <v>99.761074312985414</v>
      </c>
      <c r="U10" s="19">
        <f>[9]CO2e!V31</f>
        <v>101.1505688937099</v>
      </c>
      <c r="V10" s="19">
        <f>[9]CO2e!W31</f>
        <v>100.10393299774478</v>
      </c>
      <c r="W10" s="19">
        <f>[9]CO2e!X31</f>
        <v>87.61033321592987</v>
      </c>
      <c r="X10" s="19">
        <f>[9]CO2e!Y31</f>
        <v>93.899876393420811</v>
      </c>
      <c r="Y10" s="19">
        <f>[9]CO2e!Z31</f>
        <v>96.4174928465074</v>
      </c>
      <c r="Z10" s="19">
        <f>[9]CO2e!AA31</f>
        <v>80.426979092085872</v>
      </c>
      <c r="AA10" s="19">
        <f>[9]CO2e!AB31</f>
        <v>83.478482953158277</v>
      </c>
      <c r="AB10" s="19">
        <f>[9]CO2e!AC31</f>
        <v>83.43130997586907</v>
      </c>
      <c r="AC10" s="19">
        <f>[9]CO2e!AD31</f>
        <v>82.765397724648182</v>
      </c>
      <c r="AD10" s="19">
        <f>[9]CO2e!AE31</f>
        <v>77.777547207486464</v>
      </c>
      <c r="AE10" s="19">
        <f>[9]CO2e!AF31</f>
        <v>75.108818700802999</v>
      </c>
      <c r="AF10" s="19">
        <f>[9]CO2e!AG31</f>
        <v>69.935475713825895</v>
      </c>
      <c r="AG10" s="20">
        <f t="shared" si="1"/>
        <v>67.116700294339296</v>
      </c>
      <c r="AH10" s="20">
        <f t="shared" si="0"/>
        <v>64.389736517869466</v>
      </c>
      <c r="AI10" s="20">
        <f t="shared" si="0"/>
        <v>61.662772741399628</v>
      </c>
      <c r="AJ10" s="20">
        <f t="shared" si="0"/>
        <v>58.935808964929791</v>
      </c>
      <c r="AK10" s="20">
        <f t="shared" si="0"/>
        <v>56.208845188459954</v>
      </c>
      <c r="AL10" s="20">
        <f t="shared" si="0"/>
        <v>53.481881411990116</v>
      </c>
      <c r="AM10" s="20">
        <f t="shared" si="0"/>
        <v>50.754917635520279</v>
      </c>
      <c r="AN10" s="20">
        <f t="shared" si="0"/>
        <v>48.027953859050442</v>
      </c>
      <c r="AO10" s="20">
        <f t="shared" si="0"/>
        <v>45.300990082580604</v>
      </c>
      <c r="AP10" s="20">
        <f t="shared" si="0"/>
        <v>42.574026306110767</v>
      </c>
      <c r="AQ10" s="20">
        <f t="shared" si="0"/>
        <v>40.695324990805233</v>
      </c>
      <c r="AR10" s="20">
        <f t="shared" si="0"/>
        <v>38.816623675499699</v>
      </c>
      <c r="AS10" s="20">
        <f t="shared" si="0"/>
        <v>36.937922360194165</v>
      </c>
      <c r="AT10" s="20">
        <f t="shared" si="0"/>
        <v>35.059221044888631</v>
      </c>
      <c r="AU10" s="20">
        <f t="shared" si="0"/>
        <v>33.180519729583096</v>
      </c>
      <c r="AV10" s="20">
        <f t="shared" si="0"/>
        <v>31.301818414277559</v>
      </c>
      <c r="AW10" s="20">
        <f t="shared" si="0"/>
        <v>29.423117098972021</v>
      </c>
      <c r="AX10" s="20">
        <f t="shared" si="0"/>
        <v>27.544415783666484</v>
      </c>
      <c r="AY10" s="20">
        <f t="shared" si="0"/>
        <v>25.665714468360946</v>
      </c>
      <c r="AZ10" s="20">
        <f t="shared" si="0"/>
        <v>23.787013153055408</v>
      </c>
      <c r="BA10" s="20">
        <f t="shared" si="0"/>
        <v>21.908311837749871</v>
      </c>
      <c r="BB10" s="20">
        <f t="shared" si="0"/>
        <v>20.029610522444333</v>
      </c>
      <c r="BC10" s="20">
        <f t="shared" si="0"/>
        <v>18.150909207138795</v>
      </c>
      <c r="BD10" s="20">
        <f t="shared" si="0"/>
        <v>16.272207891833258</v>
      </c>
      <c r="BE10" s="20">
        <f t="shared" si="0"/>
        <v>14.393506576527722</v>
      </c>
      <c r="BF10" s="20">
        <f t="shared" si="0"/>
        <v>12.514805261222186</v>
      </c>
      <c r="BG10" s="20">
        <f t="shared" si="0"/>
        <v>10.63610394591665</v>
      </c>
      <c r="BH10" s="20">
        <f t="shared" si="0"/>
        <v>8.7574026306111143</v>
      </c>
      <c r="BI10" s="20">
        <f t="shared" si="0"/>
        <v>6.8787013153055785</v>
      </c>
      <c r="BJ10" s="20">
        <f t="shared" si="0"/>
        <v>5.0000000000000426</v>
      </c>
      <c r="BL10" s="8">
        <f t="shared" si="2"/>
        <v>83.478482953158277</v>
      </c>
      <c r="BM10" s="8">
        <v>-0.49</v>
      </c>
      <c r="BN10" s="9">
        <f t="shared" si="3"/>
        <v>42.574026306110724</v>
      </c>
      <c r="BO10" s="6">
        <v>5</v>
      </c>
    </row>
    <row r="11" spans="1:69" x14ac:dyDescent="0.2">
      <c r="A11" s="15" t="s">
        <v>21</v>
      </c>
      <c r="B11" s="19">
        <f>[9]CO2e!C38</f>
        <v>123.57282578455873</v>
      </c>
      <c r="C11" s="19">
        <f>[9]CO2e!D38</f>
        <v>126.3383196910695</v>
      </c>
      <c r="D11" s="19">
        <f>[9]CO2e!E38</f>
        <v>130.7913850627331</v>
      </c>
      <c r="E11" s="19">
        <f>[9]CO2e!F38</f>
        <v>131.05091283439492</v>
      </c>
      <c r="F11" s="19">
        <f>[9]CO2e!G38</f>
        <v>131.96037392635677</v>
      </c>
      <c r="G11" s="19">
        <f>[9]CO2e!H38</f>
        <v>133.87200711378472</v>
      </c>
      <c r="H11" s="19">
        <f>[9]CO2e!I38</f>
        <v>135.59575057243467</v>
      </c>
      <c r="I11" s="19">
        <f>[9]CO2e!J38</f>
        <v>138.30616584560815</v>
      </c>
      <c r="J11" s="19">
        <f>[9]CO2e!K38</f>
        <v>140.747413241261</v>
      </c>
      <c r="K11" s="19">
        <f>[9]CO2e!L38</f>
        <v>143.36909520189084</v>
      </c>
      <c r="L11" s="19">
        <f>[9]CO2e!M38</f>
        <v>143.11636869911121</v>
      </c>
      <c r="M11" s="19">
        <f>[9]CO2e!N38</f>
        <v>146.38120467461709</v>
      </c>
      <c r="N11" s="19">
        <f>[9]CO2e!O38</f>
        <v>147.35747859967327</v>
      </c>
      <c r="O11" s="19">
        <f>[9]CO2e!P38</f>
        <v>147.05779896690368</v>
      </c>
      <c r="P11" s="19">
        <f>[9]CO2e!Q38</f>
        <v>147.59289633257276</v>
      </c>
      <c r="Q11" s="19">
        <f>[9]CO2e!R38</f>
        <v>145.24306438582948</v>
      </c>
      <c r="R11" s="19">
        <f>[9]CO2e!S38</f>
        <v>145.03882771267413</v>
      </c>
      <c r="S11" s="19">
        <f>[9]CO2e!T38</f>
        <v>143.94322102683253</v>
      </c>
      <c r="T11" s="19">
        <f>[9]CO2e!U38</f>
        <v>137.48869443578639</v>
      </c>
      <c r="U11" s="19">
        <f>[9]CO2e!V38</f>
        <v>135.96896991463694</v>
      </c>
      <c r="V11" s="19">
        <f>[9]CO2e!W38</f>
        <v>139.18249757212297</v>
      </c>
      <c r="W11" s="19">
        <f>[9]CO2e!X38</f>
        <v>139.43955134526186</v>
      </c>
      <c r="X11" s="19">
        <f>[9]CO2e!Y38</f>
        <v>137.79637405628421</v>
      </c>
      <c r="Y11" s="19">
        <f>[9]CO2e!Z38</f>
        <v>136.95368334151738</v>
      </c>
      <c r="Z11" s="19">
        <f>[9]CO2e!AA38</f>
        <v>136.94492332004629</v>
      </c>
      <c r="AA11" s="19">
        <f>[9]CO2e!AB38</f>
        <v>137.92741697054007</v>
      </c>
      <c r="AB11" s="19">
        <f>[9]CO2e!AC38</f>
        <v>138.49606682489801</v>
      </c>
      <c r="AC11" s="19">
        <f>[9]CO2e!AD38</f>
        <v>138.7856764836859</v>
      </c>
      <c r="AD11" s="19">
        <f>[9]CO2e!AE38</f>
        <v>135.82134548118174</v>
      </c>
      <c r="AE11" s="19">
        <f>[9]CO2e!AF38</f>
        <v>135.81207406150301</v>
      </c>
      <c r="AF11" s="19">
        <f>[9]CO2e!AG38</f>
        <v>113.62484304732089</v>
      </c>
      <c r="AG11" s="20">
        <f t="shared" si="1"/>
        <v>122.47954626983957</v>
      </c>
      <c r="AH11" s="20">
        <f t="shared" si="0"/>
        <v>119.90490115305616</v>
      </c>
      <c r="AI11" s="20">
        <f t="shared" si="0"/>
        <v>117.33025603627274</v>
      </c>
      <c r="AJ11" s="20">
        <f t="shared" si="0"/>
        <v>114.75561091948933</v>
      </c>
      <c r="AK11" s="20">
        <f t="shared" si="0"/>
        <v>112.18096580270591</v>
      </c>
      <c r="AL11" s="20">
        <f t="shared" si="0"/>
        <v>109.6063206859225</v>
      </c>
      <c r="AM11" s="20">
        <f t="shared" si="0"/>
        <v>107.03167556913908</v>
      </c>
      <c r="AN11" s="20">
        <f t="shared" si="0"/>
        <v>104.45703045235567</v>
      </c>
      <c r="AO11" s="20">
        <f t="shared" si="0"/>
        <v>101.88238533557225</v>
      </c>
      <c r="AP11" s="20">
        <f t="shared" si="0"/>
        <v>99.307740218788837</v>
      </c>
      <c r="AQ11" s="20">
        <f t="shared" si="0"/>
        <v>94.542353207849402</v>
      </c>
      <c r="AR11" s="20">
        <f t="shared" si="0"/>
        <v>89.776966196909967</v>
      </c>
      <c r="AS11" s="20">
        <f t="shared" si="0"/>
        <v>85.011579185970533</v>
      </c>
      <c r="AT11" s="20">
        <f t="shared" si="0"/>
        <v>80.246192175031098</v>
      </c>
      <c r="AU11" s="20">
        <f t="shared" si="0"/>
        <v>75.480805164091663</v>
      </c>
      <c r="AV11" s="20">
        <f t="shared" si="0"/>
        <v>70.715418153152228</v>
      </c>
      <c r="AW11" s="20">
        <f t="shared" si="0"/>
        <v>65.950031142212794</v>
      </c>
      <c r="AX11" s="20">
        <f t="shared" si="0"/>
        <v>61.184644131273352</v>
      </c>
      <c r="AY11" s="20">
        <f t="shared" si="0"/>
        <v>56.41925712033391</v>
      </c>
      <c r="AZ11" s="20">
        <f t="shared" si="0"/>
        <v>51.653870109394468</v>
      </c>
      <c r="BA11" s="20">
        <f t="shared" si="0"/>
        <v>46.888483098455026</v>
      </c>
      <c r="BB11" s="20">
        <f t="shared" si="0"/>
        <v>42.123096087515584</v>
      </c>
      <c r="BC11" s="20">
        <f t="shared" si="0"/>
        <v>37.357709076576143</v>
      </c>
      <c r="BD11" s="20">
        <f t="shared" si="0"/>
        <v>32.592322065636701</v>
      </c>
      <c r="BE11" s="20">
        <f t="shared" si="0"/>
        <v>27.826935054697259</v>
      </c>
      <c r="BF11" s="20">
        <f t="shared" si="0"/>
        <v>23.061548043757817</v>
      </c>
      <c r="BG11" s="20">
        <f t="shared" si="0"/>
        <v>18.296161032818375</v>
      </c>
      <c r="BH11" s="20">
        <f t="shared" si="0"/>
        <v>13.530774021878933</v>
      </c>
      <c r="BI11" s="20">
        <f t="shared" si="0"/>
        <v>8.7653870109394916</v>
      </c>
      <c r="BJ11" s="20">
        <f t="shared" si="0"/>
        <v>4.0000000000000497</v>
      </c>
      <c r="BL11" s="8">
        <f t="shared" si="2"/>
        <v>137.92741697054007</v>
      </c>
      <c r="BM11" s="8">
        <v>-0.28000000000000003</v>
      </c>
      <c r="BN11" s="9">
        <f t="shared" si="3"/>
        <v>99.307740218788837</v>
      </c>
      <c r="BO11" s="6">
        <v>4</v>
      </c>
    </row>
    <row r="12" spans="1:69" x14ac:dyDescent="0.2">
      <c r="A12" s="15" t="s">
        <v>22</v>
      </c>
      <c r="B12" s="19">
        <f>[9]CO2e!C48</f>
        <v>544.04556876466529</v>
      </c>
      <c r="C12" s="19">
        <f>[9]CO2e!D48</f>
        <v>570.06931787882763</v>
      </c>
      <c r="D12" s="19">
        <f>[9]CO2e!E48</f>
        <v>559.44216836147882</v>
      </c>
      <c r="E12" s="19">
        <f>[9]CO2e!F48</f>
        <v>538.57194980523161</v>
      </c>
      <c r="F12" s="19">
        <f>[9]CO2e!G48</f>
        <v>530.75145643577446</v>
      </c>
      <c r="G12" s="19">
        <f>[9]CO2e!H48</f>
        <v>536.55829806656902</v>
      </c>
      <c r="H12" s="19">
        <f>[9]CO2e!I48</f>
        <v>554.86338331380546</v>
      </c>
      <c r="I12" s="19">
        <f>[9]CO2e!J48</f>
        <v>547.57749574022773</v>
      </c>
      <c r="J12" s="19">
        <f>[9]CO2e!K48</f>
        <v>560.92350453424547</v>
      </c>
      <c r="K12" s="19">
        <f>[9]CO2e!L48</f>
        <v>554.64142170133823</v>
      </c>
      <c r="L12" s="19">
        <f>[9]CO2e!M48</f>
        <v>548.44014218863128</v>
      </c>
      <c r="M12" s="19">
        <f>[9]CO2e!N48</f>
        <v>553.54962317493403</v>
      </c>
      <c r="N12" s="19">
        <f>[9]CO2e!O48</f>
        <v>547.28389207870327</v>
      </c>
      <c r="O12" s="19">
        <f>[9]CO2e!P48</f>
        <v>551.53882924212269</v>
      </c>
      <c r="P12" s="19">
        <f>[9]CO2e!Q48</f>
        <v>550.43630134758848</v>
      </c>
      <c r="Q12" s="19">
        <f>[9]CO2e!R48</f>
        <v>551.23480302531539</v>
      </c>
      <c r="R12" s="19">
        <f>[9]CO2e!S48</f>
        <v>540.75867342745073</v>
      </c>
      <c r="S12" s="19">
        <f>[9]CO2e!T48</f>
        <v>530.88582918781844</v>
      </c>
      <c r="T12" s="19">
        <f>[9]CO2e!U48</f>
        <v>523.70986146980897</v>
      </c>
      <c r="U12" s="19">
        <f>[9]CO2e!V48</f>
        <v>501.6456676659252</v>
      </c>
      <c r="V12" s="19">
        <f>[9]CO2e!W48</f>
        <v>508.1789851584864</v>
      </c>
      <c r="W12" s="19">
        <f>[9]CO2e!X48</f>
        <v>483.41477094762809</v>
      </c>
      <c r="X12" s="19">
        <f>[9]CO2e!Y48</f>
        <v>484.80061054595791</v>
      </c>
      <c r="Y12" s="19">
        <f>[9]CO2e!Z48</f>
        <v>485.78017828325062</v>
      </c>
      <c r="Z12" s="19">
        <f>[9]CO2e!AA48</f>
        <v>454.62282457693163</v>
      </c>
      <c r="AA12" s="19">
        <f>[9]CO2e!AB48</f>
        <v>457.65056813243552</v>
      </c>
      <c r="AB12" s="19">
        <f>[9]CO2e!AC48</f>
        <v>460.02471395559132</v>
      </c>
      <c r="AC12" s="19">
        <f>[9]CO2e!AD48</f>
        <v>463.4540937319095</v>
      </c>
      <c r="AD12" s="19">
        <f>[9]CO2e!AE48</f>
        <v>444.58988346145065</v>
      </c>
      <c r="AE12" s="19">
        <f>[9]CO2e!AF48</f>
        <v>435.99862392302089</v>
      </c>
      <c r="AF12" s="19">
        <f>[9]CO2e!AG48</f>
        <v>395.71593511134483</v>
      </c>
      <c r="AG12" s="20">
        <f>SUM(AG6:AG11)</f>
        <v>398.50057717987079</v>
      </c>
      <c r="AH12" s="20">
        <f t="shared" ref="AH12:BJ12" si="4">SUM(AH6:AH11)</f>
        <v>388.64224535444339</v>
      </c>
      <c r="AI12" s="20">
        <f t="shared" si="4"/>
        <v>378.78391352901588</v>
      </c>
      <c r="AJ12" s="20">
        <f t="shared" si="4"/>
        <v>368.92558170358848</v>
      </c>
      <c r="AK12" s="20">
        <f t="shared" si="4"/>
        <v>359.06724987816102</v>
      </c>
      <c r="AL12" s="20">
        <f t="shared" si="4"/>
        <v>349.20891805273357</v>
      </c>
      <c r="AM12" s="20">
        <f t="shared" si="4"/>
        <v>339.35058622730617</v>
      </c>
      <c r="AN12" s="20">
        <f t="shared" si="4"/>
        <v>329.49225440187877</v>
      </c>
      <c r="AO12" s="20">
        <f t="shared" si="4"/>
        <v>319.63392257645125</v>
      </c>
      <c r="AP12" s="20">
        <f t="shared" si="4"/>
        <v>309.77559075102386</v>
      </c>
      <c r="AQ12" s="20">
        <f t="shared" si="4"/>
        <v>298.33681121347263</v>
      </c>
      <c r="AR12" s="20">
        <f t="shared" si="4"/>
        <v>286.89803167592146</v>
      </c>
      <c r="AS12" s="20">
        <f t="shared" si="4"/>
        <v>275.45925213837029</v>
      </c>
      <c r="AT12" s="20">
        <f t="shared" si="4"/>
        <v>264.02047260081906</v>
      </c>
      <c r="AU12" s="20">
        <f t="shared" si="4"/>
        <v>252.58169306326792</v>
      </c>
      <c r="AV12" s="20">
        <f t="shared" si="4"/>
        <v>241.14291352571675</v>
      </c>
      <c r="AW12" s="20">
        <f t="shared" si="4"/>
        <v>229.70413398816558</v>
      </c>
      <c r="AX12" s="20">
        <f t="shared" si="4"/>
        <v>218.26535445061438</v>
      </c>
      <c r="AY12" s="20">
        <f t="shared" si="4"/>
        <v>206.82657491306315</v>
      </c>
      <c r="AZ12" s="20">
        <f t="shared" si="4"/>
        <v>195.38779537551198</v>
      </c>
      <c r="BA12" s="20">
        <f t="shared" si="4"/>
        <v>183.94901583796079</v>
      </c>
      <c r="BB12" s="20">
        <f t="shared" si="4"/>
        <v>172.51023630040962</v>
      </c>
      <c r="BC12" s="20">
        <f t="shared" si="4"/>
        <v>161.07145676285842</v>
      </c>
      <c r="BD12" s="20">
        <f t="shared" si="4"/>
        <v>149.63267722530722</v>
      </c>
      <c r="BE12" s="20">
        <f t="shared" si="4"/>
        <v>138.19389768775605</v>
      </c>
      <c r="BF12" s="20">
        <f t="shared" si="4"/>
        <v>126.75511815020488</v>
      </c>
      <c r="BG12" s="20">
        <f t="shared" si="4"/>
        <v>115.31633861265367</v>
      </c>
      <c r="BH12" s="20">
        <f t="shared" si="4"/>
        <v>103.87755907510248</v>
      </c>
      <c r="BI12" s="20">
        <f t="shared" si="4"/>
        <v>92.438779537551298</v>
      </c>
      <c r="BJ12" s="20">
        <f t="shared" si="4"/>
        <v>81.000000000000114</v>
      </c>
      <c r="BK12" s="10">
        <f>BJ12/AA12-1</f>
        <v>-0.82300906927627759</v>
      </c>
      <c r="BL12" s="8">
        <f t="shared" si="2"/>
        <v>457.65056813243552</v>
      </c>
      <c r="BM12" s="8"/>
      <c r="BN12" s="6">
        <f>SUM(BN6:BN11)</f>
        <v>326.65223422436839</v>
      </c>
      <c r="BO12" s="6">
        <f>SUM(BO6:BO11)</f>
        <v>81</v>
      </c>
    </row>
    <row r="13" spans="1:69" x14ac:dyDescent="0.2">
      <c r="A13" s="15" t="s">
        <v>23</v>
      </c>
      <c r="B13" s="19">
        <f>[9]CO2e!C57</f>
        <v>-21.917485606752631</v>
      </c>
      <c r="C13" s="19">
        <f>[9]CO2e!D57</f>
        <v>-22.037503680202832</v>
      </c>
      <c r="D13" s="19">
        <f>[9]CO2e!E57</f>
        <v>-19.82281238679926</v>
      </c>
      <c r="E13" s="19">
        <f>[9]CO2e!F57</f>
        <v>-22.784308293300782</v>
      </c>
      <c r="F13" s="19">
        <f>[9]CO2e!G57</f>
        <v>-20.348384914664233</v>
      </c>
      <c r="G13" s="19">
        <f>[9]CO2e!H57</f>
        <v>-22.723137822990761</v>
      </c>
      <c r="H13" s="19">
        <f>[9]CO2e!I57</f>
        <v>-29.072514195938812</v>
      </c>
      <c r="I13" s="19">
        <f>[9]CO2e!J57</f>
        <v>-29.311739363410148</v>
      </c>
      <c r="J13" s="19">
        <f>[9]CO2e!K57</f>
        <v>-31.226002814305517</v>
      </c>
      <c r="K13" s="19">
        <f>[9]CO2e!L57</f>
        <v>-34.378891398808349</v>
      </c>
      <c r="L13" s="19">
        <f>[9]CO2e!M57</f>
        <v>-17.489916127321429</v>
      </c>
      <c r="M13" s="19">
        <f>[9]CO2e!N57</f>
        <v>-29.273218878048745</v>
      </c>
      <c r="N13" s="19">
        <f>[9]CO2e!O57</f>
        <v>-38.036216290240262</v>
      </c>
      <c r="O13" s="19">
        <f>[9]CO2e!P57</f>
        <v>-40.868935139077294</v>
      </c>
      <c r="P13" s="19">
        <f>[9]CO2e!Q57</f>
        <v>-44.063175255440569</v>
      </c>
      <c r="Q13" s="19">
        <f>[9]CO2e!R57</f>
        <v>-44.699500283391252</v>
      </c>
      <c r="R13" s="19">
        <f>[9]CO2e!S57</f>
        <v>-46.35709747068298</v>
      </c>
      <c r="S13" s="19">
        <f>[9]CO2e!T57</f>
        <v>-45.740390782608003</v>
      </c>
      <c r="T13" s="19">
        <f>[9]CO2e!U57</f>
        <v>-45.651312885362998</v>
      </c>
      <c r="U13" s="19">
        <f>[9]CO2e!V57</f>
        <v>-35.143916468382052</v>
      </c>
      <c r="V13" s="19">
        <f>[9]CO2e!W57</f>
        <v>-35.883659691773161</v>
      </c>
      <c r="W13" s="19">
        <f>[9]CO2e!X57</f>
        <v>-35.634900802933139</v>
      </c>
      <c r="X13" s="19">
        <f>[9]CO2e!Y57</f>
        <v>-37.788433115466631</v>
      </c>
      <c r="Y13" s="19">
        <f>[9]CO2e!Z57</f>
        <v>-41.054158714350706</v>
      </c>
      <c r="Z13" s="19">
        <f>[9]CO2e!AA57</f>
        <v>-34.903543088194567</v>
      </c>
      <c r="AA13" s="19">
        <f>[9]CO2e!AB57</f>
        <v>-31.150135864989156</v>
      </c>
      <c r="AB13" s="19">
        <f>[9]CO2e!AC57</f>
        <v>-33.82729061615531</v>
      </c>
      <c r="AC13" s="19">
        <f>[9]CO2e!AD57</f>
        <v>-32.197226860402232</v>
      </c>
      <c r="AD13" s="19">
        <f>[9]CO2e!AE57</f>
        <v>-30.733335157649854</v>
      </c>
      <c r="AE13" s="19">
        <f>[9]CO2e!AF57</f>
        <v>-30.738510391163583</v>
      </c>
      <c r="AF13" s="19">
        <f>[9]CO2e!AG57</f>
        <v>-30.79416948533505</v>
      </c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21"/>
      <c r="BL13" s="8"/>
      <c r="BM13" s="8"/>
      <c r="BN13" s="9"/>
      <c r="BO13" s="8"/>
    </row>
    <row r="14" spans="1:69" x14ac:dyDescent="0.2">
      <c r="A14" s="15" t="s">
        <v>24</v>
      </c>
      <c r="B14" s="22">
        <f>[9]CO2e!C58</f>
        <v>522.12808315791267</v>
      </c>
      <c r="C14" s="22">
        <f>[9]CO2e!D58</f>
        <v>548.03181419862483</v>
      </c>
      <c r="D14" s="22">
        <f>[9]CO2e!E58</f>
        <v>539.61935597467959</v>
      </c>
      <c r="E14" s="22">
        <f>[9]CO2e!F58</f>
        <v>515.78764151193081</v>
      </c>
      <c r="F14" s="22">
        <f>[9]CO2e!G58</f>
        <v>510.40307152111023</v>
      </c>
      <c r="G14" s="22">
        <f>[9]CO2e!H58</f>
        <v>513.83516024357823</v>
      </c>
      <c r="H14" s="22">
        <f>[9]CO2e!I58</f>
        <v>525.79086911786669</v>
      </c>
      <c r="I14" s="22">
        <f>[9]CO2e!J58</f>
        <v>518.26575637681754</v>
      </c>
      <c r="J14" s="22">
        <f>[9]CO2e!K58</f>
        <v>529.69750171993996</v>
      </c>
      <c r="K14" s="22">
        <f>[9]CO2e!L58</f>
        <v>520.26253030252985</v>
      </c>
      <c r="L14" s="22">
        <f>[9]CO2e!M58</f>
        <v>530.95022606130988</v>
      </c>
      <c r="M14" s="22">
        <f>[9]CO2e!N58</f>
        <v>524.27640429688529</v>
      </c>
      <c r="N14" s="22">
        <f>[9]CO2e!O58</f>
        <v>509.24767578846303</v>
      </c>
      <c r="O14" s="22">
        <f>[9]CO2e!P58</f>
        <v>510.66989410304541</v>
      </c>
      <c r="P14" s="22">
        <f>[9]CO2e!Q58</f>
        <v>506.37312609214791</v>
      </c>
      <c r="Q14" s="22">
        <f>[9]CO2e!R58</f>
        <v>506.53530274192411</v>
      </c>
      <c r="R14" s="22">
        <f>[9]CO2e!S58</f>
        <v>494.40157595676777</v>
      </c>
      <c r="S14" s="22">
        <f>[9]CO2e!T58</f>
        <v>485.14543840521043</v>
      </c>
      <c r="T14" s="22">
        <f>[9]CO2e!U58</f>
        <v>478.05854858444599</v>
      </c>
      <c r="U14" s="22">
        <f>[9]CO2e!V58</f>
        <v>466.50175119754317</v>
      </c>
      <c r="V14" s="22">
        <f>[9]CO2e!W58</f>
        <v>472.29532546671322</v>
      </c>
      <c r="W14" s="22">
        <f>[9]CO2e!X58</f>
        <v>447.77987014469494</v>
      </c>
      <c r="X14" s="22">
        <f>[9]CO2e!Y58</f>
        <v>447.01217743049131</v>
      </c>
      <c r="Y14" s="22">
        <f>[9]CO2e!Z58</f>
        <v>444.72601956889991</v>
      </c>
      <c r="Z14" s="22">
        <f>[9]CO2e!AA58</f>
        <v>419.71928148873707</v>
      </c>
      <c r="AA14" s="22">
        <f>[9]CO2e!AB58</f>
        <v>426.50043226744634</v>
      </c>
      <c r="AB14" s="22">
        <f>[9]CO2e!AC58</f>
        <v>426.197423339436</v>
      </c>
      <c r="AC14" s="22">
        <f>[9]CO2e!AD58</f>
        <v>431.25686687150727</v>
      </c>
      <c r="AD14" s="22">
        <f>[9]CO2e!AE58</f>
        <v>413.85654830380082</v>
      </c>
      <c r="AE14" s="22">
        <f>[9]CO2e!AF58</f>
        <v>405.26011353185731</v>
      </c>
      <c r="AF14" s="22">
        <f>[9]CO2e!AG58</f>
        <v>364.9217656260098</v>
      </c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L14" s="8"/>
      <c r="BM14" s="8"/>
    </row>
    <row r="15" spans="1:69" x14ac:dyDescent="0.2">
      <c r="A15" s="15"/>
      <c r="B15" s="23">
        <f>SUM(B6:B11)-B12</f>
        <v>0</v>
      </c>
      <c r="C15" s="23">
        <f t="shared" ref="C15:AA15" si="5">SUM(C6:C11)-C12</f>
        <v>0</v>
      </c>
      <c r="D15" s="23">
        <f t="shared" si="5"/>
        <v>0</v>
      </c>
      <c r="E15" s="23">
        <f t="shared" si="5"/>
        <v>0</v>
      </c>
      <c r="F15" s="23">
        <f t="shared" si="5"/>
        <v>0</v>
      </c>
      <c r="G15" s="23">
        <f t="shared" si="5"/>
        <v>0</v>
      </c>
      <c r="H15" s="23">
        <f t="shared" si="5"/>
        <v>0</v>
      </c>
      <c r="I15" s="23">
        <f t="shared" si="5"/>
        <v>0</v>
      </c>
      <c r="J15" s="23">
        <f t="shared" si="5"/>
        <v>0</v>
      </c>
      <c r="K15" s="23">
        <f t="shared" si="5"/>
        <v>0</v>
      </c>
      <c r="L15" s="23">
        <f t="shared" si="5"/>
        <v>0</v>
      </c>
      <c r="M15" s="23">
        <f t="shared" si="5"/>
        <v>0</v>
      </c>
      <c r="N15" s="23">
        <f t="shared" si="5"/>
        <v>0</v>
      </c>
      <c r="O15" s="23">
        <f t="shared" si="5"/>
        <v>0</v>
      </c>
      <c r="P15" s="23">
        <f t="shared" si="5"/>
        <v>0</v>
      </c>
      <c r="Q15" s="23">
        <f t="shared" si="5"/>
        <v>0</v>
      </c>
      <c r="R15" s="23">
        <f t="shared" si="5"/>
        <v>0</v>
      </c>
      <c r="S15" s="23">
        <f t="shared" si="5"/>
        <v>0</v>
      </c>
      <c r="T15" s="23">
        <f t="shared" si="5"/>
        <v>0</v>
      </c>
      <c r="U15" s="23">
        <f t="shared" si="5"/>
        <v>0</v>
      </c>
      <c r="V15" s="23">
        <f t="shared" si="5"/>
        <v>0</v>
      </c>
      <c r="W15" s="23">
        <f t="shared" si="5"/>
        <v>0</v>
      </c>
      <c r="X15" s="23">
        <f t="shared" si="5"/>
        <v>0</v>
      </c>
      <c r="Y15" s="23">
        <f t="shared" si="5"/>
        <v>0</v>
      </c>
      <c r="Z15" s="23">
        <f t="shared" si="5"/>
        <v>0</v>
      </c>
      <c r="AA15" s="23">
        <f t="shared" si="5"/>
        <v>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9" x14ac:dyDescent="0.2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/>
      <c r="AC16" s="20"/>
      <c r="AD16" s="20"/>
      <c r="AE16" s="20"/>
      <c r="AF16" s="20"/>
      <c r="AG16" s="20">
        <f t="shared" ref="AG16:BJ16" si="6">AG25</f>
        <v>398.50057717987079</v>
      </c>
      <c r="AH16" s="20">
        <f t="shared" si="6"/>
        <v>388.64224535444339</v>
      </c>
      <c r="AI16" s="20">
        <f t="shared" si="6"/>
        <v>378.78391352901588</v>
      </c>
      <c r="AJ16" s="20">
        <f t="shared" si="6"/>
        <v>368.92558170358848</v>
      </c>
      <c r="AK16" s="20">
        <f t="shared" si="6"/>
        <v>359.06724987816102</v>
      </c>
      <c r="AL16" s="20">
        <f t="shared" si="6"/>
        <v>349.20891805273357</v>
      </c>
      <c r="AM16" s="20">
        <f t="shared" si="6"/>
        <v>339.35058622730617</v>
      </c>
      <c r="AN16" s="20">
        <f>AN25</f>
        <v>329.49225440187877</v>
      </c>
      <c r="AO16" s="20">
        <f t="shared" si="6"/>
        <v>319.63392257645125</v>
      </c>
      <c r="AP16" s="20">
        <f t="shared" si="6"/>
        <v>309.77559075102386</v>
      </c>
      <c r="AQ16" s="20">
        <f t="shared" si="6"/>
        <v>298.33681121347263</v>
      </c>
      <c r="AR16" s="20">
        <f t="shared" si="6"/>
        <v>286.89803167592146</v>
      </c>
      <c r="AS16" s="20">
        <f t="shared" si="6"/>
        <v>275.45925213837029</v>
      </c>
      <c r="AT16" s="20">
        <f t="shared" si="6"/>
        <v>264.02047260081906</v>
      </c>
      <c r="AU16" s="20">
        <f t="shared" si="6"/>
        <v>252.58169306326792</v>
      </c>
      <c r="AV16" s="20">
        <f t="shared" si="6"/>
        <v>241.14291352571675</v>
      </c>
      <c r="AW16" s="20">
        <f t="shared" si="6"/>
        <v>229.70413398816558</v>
      </c>
      <c r="AX16" s="20">
        <f t="shared" si="6"/>
        <v>218.26535445061438</v>
      </c>
      <c r="AY16" s="20">
        <f t="shared" si="6"/>
        <v>206.82657491306315</v>
      </c>
      <c r="AZ16" s="20">
        <f t="shared" si="6"/>
        <v>195.38779537551198</v>
      </c>
      <c r="BA16" s="20">
        <f t="shared" si="6"/>
        <v>183.94901583796079</v>
      </c>
      <c r="BB16" s="20">
        <f t="shared" si="6"/>
        <v>172.51023630040962</v>
      </c>
      <c r="BC16" s="20">
        <f t="shared" si="6"/>
        <v>161.07145676285842</v>
      </c>
      <c r="BD16" s="20">
        <f t="shared" si="6"/>
        <v>149.63267722530722</v>
      </c>
      <c r="BE16" s="20">
        <f t="shared" si="6"/>
        <v>138.19389768775605</v>
      </c>
      <c r="BF16" s="20">
        <f t="shared" si="6"/>
        <v>126.75511815020488</v>
      </c>
      <c r="BG16" s="20">
        <f t="shared" si="6"/>
        <v>115.31633861265367</v>
      </c>
      <c r="BH16" s="20">
        <f t="shared" si="6"/>
        <v>103.87755907510248</v>
      </c>
      <c r="BI16" s="20">
        <f t="shared" si="6"/>
        <v>92.438779537551298</v>
      </c>
      <c r="BJ16" s="20">
        <f t="shared" si="6"/>
        <v>81.000000000000114</v>
      </c>
    </row>
    <row r="17" spans="1:79" x14ac:dyDescent="0.2">
      <c r="AK17" s="6"/>
      <c r="AL17" s="6"/>
      <c r="AM17" s="6"/>
      <c r="AN17" s="6"/>
    </row>
    <row r="18" spans="1:79" x14ac:dyDescent="0.2"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79" outlineLevel="1" x14ac:dyDescent="0.2">
      <c r="A19" s="15" t="s">
        <v>17</v>
      </c>
      <c r="B19" s="19">
        <f t="shared" ref="B19:AA27" si="7">B6</f>
        <v>15.310226677123612</v>
      </c>
      <c r="C19" s="19">
        <f t="shared" si="7"/>
        <v>15.868773591994856</v>
      </c>
      <c r="D19" s="19">
        <f t="shared" si="7"/>
        <v>16.562600724106758</v>
      </c>
      <c r="E19" s="19">
        <f t="shared" si="7"/>
        <v>17.257158043567479</v>
      </c>
      <c r="F19" s="19">
        <f t="shared" si="7"/>
        <v>17.545225296783368</v>
      </c>
      <c r="G19" s="19">
        <f t="shared" si="7"/>
        <v>17.698491836695329</v>
      </c>
      <c r="H19" s="19">
        <f t="shared" si="7"/>
        <v>17.683774496176213</v>
      </c>
      <c r="I19" s="19">
        <f t="shared" si="7"/>
        <v>17.572623959107538</v>
      </c>
      <c r="J19" s="19">
        <f t="shared" si="7"/>
        <v>17.839659141845047</v>
      </c>
      <c r="K19" s="19">
        <f t="shared" si="7"/>
        <v>18.0056046574235</v>
      </c>
      <c r="L19" s="19">
        <f t="shared" si="7"/>
        <v>18.345862552333845</v>
      </c>
      <c r="M19" s="19">
        <f t="shared" si="7"/>
        <v>18.49840536663601</v>
      </c>
      <c r="N19" s="19">
        <f t="shared" si="7"/>
        <v>18.719260568748943</v>
      </c>
      <c r="O19" s="19">
        <f t="shared" si="7"/>
        <v>18.866453306898165</v>
      </c>
      <c r="P19" s="19">
        <f t="shared" si="7"/>
        <v>18.774029050987394</v>
      </c>
      <c r="Q19" s="19">
        <f t="shared" si="7"/>
        <v>18.715288323636621</v>
      </c>
      <c r="R19" s="19">
        <f t="shared" si="7"/>
        <v>18.723024726856817</v>
      </c>
      <c r="S19" s="19">
        <f t="shared" si="7"/>
        <v>18.591054433421494</v>
      </c>
      <c r="T19" s="19">
        <f t="shared" si="7"/>
        <v>18.572735357257393</v>
      </c>
      <c r="U19" s="19">
        <f t="shared" si="7"/>
        <v>17.959623501598859</v>
      </c>
      <c r="V19" s="19">
        <f t="shared" si="7"/>
        <v>18.032748848012361</v>
      </c>
      <c r="W19" s="19">
        <f t="shared" si="7"/>
        <v>17.601507029158629</v>
      </c>
      <c r="X19" s="19">
        <f t="shared" si="7"/>
        <v>16.951349928980452</v>
      </c>
      <c r="Y19" s="19">
        <f t="shared" si="7"/>
        <v>16.866991346235736</v>
      </c>
      <c r="Z19" s="19">
        <f t="shared" si="7"/>
        <v>16.518381036938756</v>
      </c>
      <c r="AA19" s="19">
        <f t="shared" si="7"/>
        <v>15.297138862470085</v>
      </c>
      <c r="AB19" s="20">
        <f>AA19-$BU19</f>
        <v>14.919809437195823</v>
      </c>
      <c r="AC19" s="20">
        <f t="shared" ref="AC19:AP19" si="8">AB19-$BU19</f>
        <v>14.542480011921562</v>
      </c>
      <c r="AD19" s="20">
        <f t="shared" si="8"/>
        <v>14.1651505866473</v>
      </c>
      <c r="AE19" s="20">
        <f t="shared" si="8"/>
        <v>13.787821161373039</v>
      </c>
      <c r="AF19" s="20">
        <f t="shared" si="8"/>
        <v>13.410491736098777</v>
      </c>
      <c r="AG19" s="20">
        <f t="shared" si="8"/>
        <v>13.033162310824515</v>
      </c>
      <c r="AH19" s="20">
        <f t="shared" si="8"/>
        <v>12.655832885550254</v>
      </c>
      <c r="AI19" s="20">
        <f t="shared" si="8"/>
        <v>12.278503460275992</v>
      </c>
      <c r="AJ19" s="20">
        <f t="shared" si="8"/>
        <v>11.901174035001731</v>
      </c>
      <c r="AK19" s="20">
        <f t="shared" si="8"/>
        <v>11.523844609727469</v>
      </c>
      <c r="AL19" s="20">
        <f t="shared" si="8"/>
        <v>11.146515184453207</v>
      </c>
      <c r="AM19" s="20">
        <f t="shared" si="8"/>
        <v>10.769185759178946</v>
      </c>
      <c r="AN19" s="20">
        <f t="shared" si="8"/>
        <v>10.391856333904684</v>
      </c>
      <c r="AO19" s="20">
        <f t="shared" si="8"/>
        <v>10.014526908630422</v>
      </c>
      <c r="AP19" s="20">
        <f t="shared" si="8"/>
        <v>9.6371974833561609</v>
      </c>
      <c r="AQ19" s="20">
        <f>AP19-$BX19</f>
        <v>9.4553376091883532</v>
      </c>
      <c r="AR19" s="20">
        <f t="shared" ref="AR19:BG19" si="9">AQ19-$BX19</f>
        <v>9.2734777350205455</v>
      </c>
      <c r="AS19" s="20">
        <f t="shared" si="9"/>
        <v>9.0916178608527378</v>
      </c>
      <c r="AT19" s="20">
        <f t="shared" si="9"/>
        <v>8.9097579866849301</v>
      </c>
      <c r="AU19" s="20">
        <f t="shared" si="9"/>
        <v>8.7278981125171224</v>
      </c>
      <c r="AV19" s="20">
        <f t="shared" si="9"/>
        <v>8.5460382383493148</v>
      </c>
      <c r="AW19" s="20">
        <f t="shared" si="9"/>
        <v>8.3641783641815071</v>
      </c>
      <c r="AX19" s="20">
        <f t="shared" si="9"/>
        <v>8.1823184900136994</v>
      </c>
      <c r="AY19" s="20">
        <f t="shared" si="9"/>
        <v>8.0004586158458917</v>
      </c>
      <c r="AZ19" s="20">
        <f t="shared" si="9"/>
        <v>7.818598741678084</v>
      </c>
      <c r="BA19" s="20">
        <f t="shared" si="9"/>
        <v>7.6367388675102763</v>
      </c>
      <c r="BB19" s="20">
        <f t="shared" si="9"/>
        <v>7.4548789933424686</v>
      </c>
      <c r="BC19" s="20">
        <f t="shared" si="9"/>
        <v>7.2730191191746609</v>
      </c>
      <c r="BD19" s="20">
        <f t="shared" si="9"/>
        <v>7.0911592450068532</v>
      </c>
      <c r="BE19" s="20">
        <f t="shared" si="9"/>
        <v>6.9092993708390456</v>
      </c>
      <c r="BF19" s="20">
        <f t="shared" si="9"/>
        <v>6.7274394966712379</v>
      </c>
      <c r="BG19" s="20">
        <f t="shared" si="9"/>
        <v>6.5455796225034302</v>
      </c>
      <c r="BH19" s="20">
        <f t="shared" ref="BH19:BJ19" si="10">BG19-$BX19</f>
        <v>6.3637197483356225</v>
      </c>
      <c r="BI19" s="20">
        <f t="shared" si="10"/>
        <v>6.1818598741678148</v>
      </c>
      <c r="BJ19" s="20">
        <f t="shared" si="10"/>
        <v>6.0000000000000071</v>
      </c>
      <c r="BK19" s="15"/>
      <c r="BL19" s="24">
        <f t="shared" ref="BL19:BL25" si="11">BL6</f>
        <v>15.297138862470085</v>
      </c>
      <c r="BM19" s="24">
        <v>-0.37</v>
      </c>
      <c r="BN19" s="25">
        <f>BL19*(1+BM19)</f>
        <v>9.6371974833561538</v>
      </c>
      <c r="BO19" s="19">
        <v>6</v>
      </c>
      <c r="BP19" s="15">
        <f t="shared" ref="BP19:BP25" si="12">(BN19/BL19)^(1/($BN$3-$BL$3))-1</f>
        <v>-3.0332804688433579E-2</v>
      </c>
      <c r="BQ19" s="15">
        <f>(BO19/BN19)^(1/(BO3-BN3))-1</f>
        <v>-2.3415055761978776E-2</v>
      </c>
      <c r="BR19" s="15">
        <f t="shared" ref="BR19:BR25" si="13">(BO19/BL19)^(1/($BO$3-$BL$3))-1</f>
        <v>-2.6385827992261968E-2</v>
      </c>
      <c r="BS19" s="15"/>
      <c r="BT19" s="24">
        <f>BL19-BN19</f>
        <v>5.6599413791139312</v>
      </c>
      <c r="BU19" s="15">
        <f t="shared" ref="BU19:BU25" si="14">BT19/($BN$3-$BL$3)</f>
        <v>0.37732942527426211</v>
      </c>
      <c r="BV19" s="15"/>
      <c r="BW19" s="25">
        <f>BN19-BO19</f>
        <v>3.6371974833561538</v>
      </c>
      <c r="BX19" s="15">
        <f>BW19/($BO$3-$BN$3)</f>
        <v>0.18185987416780769</v>
      </c>
      <c r="BY19" s="15"/>
      <c r="BZ19" s="26"/>
      <c r="CA19" s="27"/>
    </row>
    <row r="20" spans="1:79" outlineLevel="1" x14ac:dyDescent="0.2">
      <c r="A20" s="15" t="s">
        <v>3</v>
      </c>
      <c r="B20" s="19">
        <f t="shared" si="7"/>
        <v>92.073236728086982</v>
      </c>
      <c r="C20" s="19">
        <f t="shared" si="7"/>
        <v>91.620428653167025</v>
      </c>
      <c r="D20" s="19">
        <f t="shared" si="7"/>
        <v>90.47726232439301</v>
      </c>
      <c r="E20" s="19">
        <f t="shared" si="7"/>
        <v>89.596477256794742</v>
      </c>
      <c r="F20" s="19">
        <f t="shared" si="7"/>
        <v>89.055576996973571</v>
      </c>
      <c r="G20" s="19">
        <f t="shared" si="7"/>
        <v>89.879200547807727</v>
      </c>
      <c r="H20" s="19">
        <f t="shared" si="7"/>
        <v>90.620119487364988</v>
      </c>
      <c r="I20" s="19">
        <f t="shared" si="7"/>
        <v>90.892026662927918</v>
      </c>
      <c r="J20" s="19">
        <f t="shared" si="7"/>
        <v>91.08668132783032</v>
      </c>
      <c r="K20" s="19">
        <f t="shared" si="7"/>
        <v>91.577427822346365</v>
      </c>
      <c r="L20" s="19">
        <f t="shared" si="7"/>
        <v>93.544646119169286</v>
      </c>
      <c r="M20" s="19">
        <f t="shared" si="7"/>
        <v>93.14146609000052</v>
      </c>
      <c r="N20" s="19">
        <f t="shared" si="7"/>
        <v>91.384850139379694</v>
      </c>
      <c r="O20" s="19">
        <f t="shared" si="7"/>
        <v>88.523885309731455</v>
      </c>
      <c r="P20" s="19">
        <f t="shared" si="7"/>
        <v>89.498115950659525</v>
      </c>
      <c r="Q20" s="19">
        <f t="shared" si="7"/>
        <v>88.145412336381739</v>
      </c>
      <c r="R20" s="19">
        <f t="shared" si="7"/>
        <v>87.478188379402425</v>
      </c>
      <c r="S20" s="19">
        <f t="shared" si="7"/>
        <v>88.183994188990141</v>
      </c>
      <c r="T20" s="19">
        <f t="shared" si="7"/>
        <v>89.280865498621722</v>
      </c>
      <c r="U20" s="19">
        <f t="shared" si="7"/>
        <v>88.504080519556794</v>
      </c>
      <c r="V20" s="19">
        <f t="shared" si="7"/>
        <v>86.932520534241135</v>
      </c>
      <c r="W20" s="19">
        <f t="shared" si="7"/>
        <v>86.106479694779509</v>
      </c>
      <c r="X20" s="19">
        <f t="shared" si="7"/>
        <v>85.44126626226803</v>
      </c>
      <c r="Y20" s="19">
        <f t="shared" si="7"/>
        <v>85.683992269348494</v>
      </c>
      <c r="Z20" s="19">
        <f t="shared" si="7"/>
        <v>87.639629731806025</v>
      </c>
      <c r="AA20" s="19">
        <f t="shared" si="7"/>
        <v>87.37883477113752</v>
      </c>
      <c r="AB20" s="20">
        <f>AA20-$BX20</f>
        <v>86.253725206247879</v>
      </c>
      <c r="AC20" s="20">
        <f t="shared" ref="AC20:BJ24" si="15">AB20-$BX20</f>
        <v>85.128615641358238</v>
      </c>
      <c r="AD20" s="20">
        <f t="shared" si="15"/>
        <v>84.003506076468597</v>
      </c>
      <c r="AE20" s="20">
        <f t="shared" si="15"/>
        <v>82.878396511578956</v>
      </c>
      <c r="AF20" s="20">
        <f t="shared" si="15"/>
        <v>81.753286946689315</v>
      </c>
      <c r="AG20" s="20">
        <f t="shared" si="15"/>
        <v>80.628177381799674</v>
      </c>
      <c r="AH20" s="20">
        <f t="shared" si="15"/>
        <v>79.503067816910033</v>
      </c>
      <c r="AI20" s="20">
        <f t="shared" si="15"/>
        <v>78.377958252020392</v>
      </c>
      <c r="AJ20" s="20">
        <f t="shared" si="15"/>
        <v>77.252848687130751</v>
      </c>
      <c r="AK20" s="20">
        <f t="shared" si="15"/>
        <v>76.12773912224111</v>
      </c>
      <c r="AL20" s="20">
        <f t="shared" si="15"/>
        <v>75.002629557351469</v>
      </c>
      <c r="AM20" s="20">
        <f t="shared" si="15"/>
        <v>73.877519992461828</v>
      </c>
      <c r="AN20" s="20">
        <f t="shared" si="15"/>
        <v>72.752410427572187</v>
      </c>
      <c r="AO20" s="20">
        <f t="shared" si="15"/>
        <v>71.627300862682546</v>
      </c>
      <c r="AP20" s="20">
        <f t="shared" si="15"/>
        <v>70.502191297792905</v>
      </c>
      <c r="AQ20" s="20">
        <f t="shared" si="15"/>
        <v>69.377081732903264</v>
      </c>
      <c r="AR20" s="20">
        <f t="shared" si="15"/>
        <v>68.251972168013623</v>
      </c>
      <c r="AS20" s="20">
        <f t="shared" si="15"/>
        <v>67.126862603123982</v>
      </c>
      <c r="AT20" s="20">
        <f t="shared" si="15"/>
        <v>66.001753038234341</v>
      </c>
      <c r="AU20" s="20">
        <f t="shared" si="15"/>
        <v>64.8766434733447</v>
      </c>
      <c r="AV20" s="20">
        <f t="shared" si="15"/>
        <v>63.751533908455059</v>
      </c>
      <c r="AW20" s="20">
        <f t="shared" si="15"/>
        <v>62.626424343565418</v>
      </c>
      <c r="AX20" s="20">
        <f t="shared" si="15"/>
        <v>61.501314778675777</v>
      </c>
      <c r="AY20" s="20">
        <f t="shared" si="15"/>
        <v>60.376205213786136</v>
      </c>
      <c r="AZ20" s="20">
        <f t="shared" si="15"/>
        <v>59.251095648896495</v>
      </c>
      <c r="BA20" s="20">
        <f t="shared" si="15"/>
        <v>58.125986084006854</v>
      </c>
      <c r="BB20" s="20">
        <f t="shared" si="15"/>
        <v>57.000876519117213</v>
      </c>
      <c r="BC20" s="20">
        <f t="shared" si="15"/>
        <v>55.875766954227572</v>
      </c>
      <c r="BD20" s="20">
        <f t="shared" si="15"/>
        <v>54.750657389337931</v>
      </c>
      <c r="BE20" s="20">
        <f t="shared" si="15"/>
        <v>53.62554782444829</v>
      </c>
      <c r="BF20" s="20">
        <f t="shared" si="15"/>
        <v>52.500438259558649</v>
      </c>
      <c r="BG20" s="20">
        <f t="shared" si="15"/>
        <v>51.375328694669008</v>
      </c>
      <c r="BH20" s="20">
        <f t="shared" si="15"/>
        <v>50.250219129779367</v>
      </c>
      <c r="BI20" s="20">
        <f t="shared" si="15"/>
        <v>49.125109564889726</v>
      </c>
      <c r="BJ20" s="20">
        <f t="shared" si="15"/>
        <v>48.000000000000085</v>
      </c>
      <c r="BK20" s="15"/>
      <c r="BL20" s="24">
        <f t="shared" si="11"/>
        <v>87.37883477113752</v>
      </c>
      <c r="BM20" s="24"/>
      <c r="BN20" s="25"/>
      <c r="BO20" s="19">
        <v>48</v>
      </c>
      <c r="BP20" s="15">
        <f t="shared" si="12"/>
        <v>-1</v>
      </c>
      <c r="BQ20" s="15">
        <f>(BO20/BL20)^(1/(BO3-BL3))-1</f>
        <v>-1.6970130897785873E-2</v>
      </c>
      <c r="BR20" s="15">
        <f t="shared" si="13"/>
        <v>-1.6970130897785873E-2</v>
      </c>
      <c r="BS20" s="15"/>
      <c r="BT20" s="24">
        <f t="shared" ref="BT20:BT25" si="16">BL20-BN20</f>
        <v>87.37883477113752</v>
      </c>
      <c r="BU20" s="15">
        <f t="shared" si="14"/>
        <v>5.8252556514091678</v>
      </c>
      <c r="BV20" s="15"/>
      <c r="BW20" s="25">
        <f>BL20-BO20</f>
        <v>39.37883477113752</v>
      </c>
      <c r="BX20" s="15">
        <f>BW20/($BO$3-$BL$3)</f>
        <v>1.1251095648896434</v>
      </c>
      <c r="BY20" s="15"/>
      <c r="BZ20" s="26"/>
      <c r="CA20" s="27"/>
    </row>
    <row r="21" spans="1:79" outlineLevel="1" x14ac:dyDescent="0.2">
      <c r="A21" s="15" t="s">
        <v>18</v>
      </c>
      <c r="B21" s="19">
        <f t="shared" si="7"/>
        <v>78.101270339945302</v>
      </c>
      <c r="C21" s="19">
        <f t="shared" si="7"/>
        <v>79.385303905265047</v>
      </c>
      <c r="D21" s="19">
        <f t="shared" si="7"/>
        <v>80.639715851094522</v>
      </c>
      <c r="E21" s="19">
        <f t="shared" si="7"/>
        <v>68.328932505971508</v>
      </c>
      <c r="F21" s="19">
        <f t="shared" si="7"/>
        <v>65.224001564252546</v>
      </c>
      <c r="G21" s="19">
        <f t="shared" si="7"/>
        <v>67.765341815648668</v>
      </c>
      <c r="H21" s="19">
        <f t="shared" si="7"/>
        <v>71.499308446578667</v>
      </c>
      <c r="I21" s="19">
        <f t="shared" si="7"/>
        <v>67.196530746950771</v>
      </c>
      <c r="J21" s="19">
        <f t="shared" si="7"/>
        <v>79.566941529719742</v>
      </c>
      <c r="K21" s="19">
        <f t="shared" si="7"/>
        <v>72.634852811438378</v>
      </c>
      <c r="L21" s="19">
        <f t="shared" si="7"/>
        <v>71.366272421977243</v>
      </c>
      <c r="M21" s="19">
        <f t="shared" si="7"/>
        <v>64.493409020574134</v>
      </c>
      <c r="N21" s="19">
        <f t="shared" si="7"/>
        <v>67.056179577801572</v>
      </c>
      <c r="O21" s="19">
        <f t="shared" si="7"/>
        <v>70.499828199954521</v>
      </c>
      <c r="P21" s="19">
        <f t="shared" si="7"/>
        <v>69.097507106795391</v>
      </c>
      <c r="Q21" s="19">
        <f t="shared" si="7"/>
        <v>74.229966233139763</v>
      </c>
      <c r="R21" s="19">
        <f t="shared" si="7"/>
        <v>70.073903334295309</v>
      </c>
      <c r="S21" s="19">
        <f t="shared" si="7"/>
        <v>69.595513885704747</v>
      </c>
      <c r="T21" s="19">
        <f t="shared" si="7"/>
        <v>68.665979542619084</v>
      </c>
      <c r="U21" s="19">
        <f t="shared" si="7"/>
        <v>66.402007326268873</v>
      </c>
      <c r="V21" s="19">
        <f t="shared" si="7"/>
        <v>66.511749763122623</v>
      </c>
      <c r="W21" s="19">
        <f t="shared" si="7"/>
        <v>57.651318622302469</v>
      </c>
      <c r="X21" s="19">
        <f t="shared" si="7"/>
        <v>58.410010941652793</v>
      </c>
      <c r="Y21" s="19">
        <f t="shared" si="7"/>
        <v>57.900698045493485</v>
      </c>
      <c r="Z21" s="19">
        <f t="shared" si="7"/>
        <v>44.68218775018255</v>
      </c>
      <c r="AA21" s="19">
        <f t="shared" si="7"/>
        <v>46.739198557050955</v>
      </c>
      <c r="AB21" s="20">
        <f t="shared" ref="AB21:AP24" si="17">AA21-$BU21</f>
        <v>45.710936188795834</v>
      </c>
      <c r="AC21" s="20">
        <f t="shared" si="17"/>
        <v>44.682673820540714</v>
      </c>
      <c r="AD21" s="20">
        <f t="shared" si="17"/>
        <v>43.654411452285593</v>
      </c>
      <c r="AE21" s="20">
        <f t="shared" si="17"/>
        <v>42.626149084030473</v>
      </c>
      <c r="AF21" s="20">
        <f t="shared" si="17"/>
        <v>41.597886715775353</v>
      </c>
      <c r="AG21" s="20">
        <f t="shared" si="17"/>
        <v>40.569624347520232</v>
      </c>
      <c r="AH21" s="20">
        <f t="shared" si="17"/>
        <v>39.541361979265112</v>
      </c>
      <c r="AI21" s="20">
        <f t="shared" si="17"/>
        <v>38.513099611009991</v>
      </c>
      <c r="AJ21" s="20">
        <f t="shared" si="17"/>
        <v>37.484837242754871</v>
      </c>
      <c r="AK21" s="20">
        <f t="shared" si="17"/>
        <v>36.456574874499751</v>
      </c>
      <c r="AL21" s="20">
        <f t="shared" si="17"/>
        <v>35.42831250624463</v>
      </c>
      <c r="AM21" s="20">
        <f t="shared" si="17"/>
        <v>34.40005013798951</v>
      </c>
      <c r="AN21" s="20">
        <f t="shared" si="17"/>
        <v>33.371787769734389</v>
      </c>
      <c r="AO21" s="20">
        <f t="shared" si="17"/>
        <v>32.343525401479269</v>
      </c>
      <c r="AP21" s="20">
        <f t="shared" si="17"/>
        <v>31.315263033224149</v>
      </c>
      <c r="AQ21" s="20">
        <f t="shared" si="15"/>
        <v>29.849499881562942</v>
      </c>
      <c r="AR21" s="20">
        <f t="shared" si="15"/>
        <v>28.383736729901734</v>
      </c>
      <c r="AS21" s="20">
        <f t="shared" si="15"/>
        <v>26.917973578240527</v>
      </c>
      <c r="AT21" s="20">
        <f t="shared" si="15"/>
        <v>25.45221042657932</v>
      </c>
      <c r="AU21" s="20">
        <f t="shared" si="15"/>
        <v>23.986447274918113</v>
      </c>
      <c r="AV21" s="20">
        <f t="shared" si="15"/>
        <v>22.520684123256906</v>
      </c>
      <c r="AW21" s="20">
        <f t="shared" si="15"/>
        <v>21.054920971595699</v>
      </c>
      <c r="AX21" s="20">
        <f t="shared" si="15"/>
        <v>19.589157819934492</v>
      </c>
      <c r="AY21" s="20">
        <f t="shared" si="15"/>
        <v>18.123394668273285</v>
      </c>
      <c r="AZ21" s="20">
        <f t="shared" si="15"/>
        <v>16.657631516612078</v>
      </c>
      <c r="BA21" s="20">
        <f t="shared" si="15"/>
        <v>15.191868364950871</v>
      </c>
      <c r="BB21" s="20">
        <f t="shared" si="15"/>
        <v>13.726105213289664</v>
      </c>
      <c r="BC21" s="20">
        <f t="shared" si="15"/>
        <v>12.260342061628457</v>
      </c>
      <c r="BD21" s="20">
        <f t="shared" si="15"/>
        <v>10.79457890996725</v>
      </c>
      <c r="BE21" s="20">
        <f t="shared" si="15"/>
        <v>9.3288157583060425</v>
      </c>
      <c r="BF21" s="20">
        <f t="shared" si="15"/>
        <v>7.8630526066448354</v>
      </c>
      <c r="BG21" s="20">
        <f t="shared" si="15"/>
        <v>6.3972894549836283</v>
      </c>
      <c r="BH21" s="20">
        <f t="shared" si="15"/>
        <v>4.9315263033224213</v>
      </c>
      <c r="BI21" s="20">
        <f t="shared" si="15"/>
        <v>3.4657631516612142</v>
      </c>
      <c r="BJ21" s="20">
        <f t="shared" si="15"/>
        <v>2.0000000000000071</v>
      </c>
      <c r="BK21" s="15"/>
      <c r="BL21" s="24">
        <f t="shared" si="11"/>
        <v>46.739198557050955</v>
      </c>
      <c r="BM21" s="24">
        <v>-0.33</v>
      </c>
      <c r="BN21" s="25">
        <f t="shared" ref="BN21:BN24" si="18">BL21*(1+BM21)</f>
        <v>31.315263033224138</v>
      </c>
      <c r="BO21" s="19">
        <v>2</v>
      </c>
      <c r="BP21" s="15">
        <f t="shared" si="12"/>
        <v>-2.6345250139374166E-2</v>
      </c>
      <c r="BQ21" s="15">
        <f>(BO21/BN21)^(1/($BO$3-$BN$3))-1</f>
        <v>-0.12850741445223302</v>
      </c>
      <c r="BR21" s="15">
        <f t="shared" si="13"/>
        <v>-8.6106311291496485E-2</v>
      </c>
      <c r="BS21" s="15"/>
      <c r="BT21" s="24">
        <f t="shared" si="16"/>
        <v>15.423935523826817</v>
      </c>
      <c r="BU21" s="15">
        <f t="shared" si="14"/>
        <v>1.0282623682551211</v>
      </c>
      <c r="BV21" s="15"/>
      <c r="BW21" s="25">
        <f t="shared" ref="BW21:BW25" si="19">BN21-BO21</f>
        <v>29.315263033224138</v>
      </c>
      <c r="BX21" s="15">
        <f>BW21/($BO$3-$BN$3)</f>
        <v>1.4657631516612069</v>
      </c>
      <c r="BY21" s="15"/>
      <c r="BZ21" s="26"/>
      <c r="CA21" s="27"/>
    </row>
    <row r="22" spans="1:79" outlineLevel="1" x14ac:dyDescent="0.2">
      <c r="A22" s="15" t="s">
        <v>19</v>
      </c>
      <c r="B22" s="19">
        <f t="shared" si="7"/>
        <v>143.33984203235437</v>
      </c>
      <c r="C22" s="19">
        <f t="shared" si="7"/>
        <v>155.749685919352</v>
      </c>
      <c r="D22" s="19">
        <f t="shared" si="7"/>
        <v>143.69161232405227</v>
      </c>
      <c r="E22" s="19">
        <f t="shared" si="7"/>
        <v>138.64032235062447</v>
      </c>
      <c r="F22" s="19">
        <f t="shared" si="7"/>
        <v>139.59841257576539</v>
      </c>
      <c r="G22" s="19">
        <f t="shared" si="7"/>
        <v>140.06903042856359</v>
      </c>
      <c r="H22" s="19">
        <f t="shared" si="7"/>
        <v>142.35698503815519</v>
      </c>
      <c r="I22" s="19">
        <f t="shared" si="7"/>
        <v>141.32818437549346</v>
      </c>
      <c r="J22" s="19">
        <f t="shared" si="7"/>
        <v>134.80751687590569</v>
      </c>
      <c r="K22" s="19">
        <f t="shared" si="7"/>
        <v>130.62254596536746</v>
      </c>
      <c r="L22" s="19">
        <f t="shared" si="7"/>
        <v>127.63181072008614</v>
      </c>
      <c r="M22" s="19">
        <f t="shared" si="7"/>
        <v>131.52041189183447</v>
      </c>
      <c r="N22" s="19">
        <f t="shared" si="7"/>
        <v>127.54500177036405</v>
      </c>
      <c r="O22" s="19">
        <f t="shared" si="7"/>
        <v>125.65976117941646</v>
      </c>
      <c r="P22" s="19">
        <f t="shared" si="7"/>
        <v>119.96822103056425</v>
      </c>
      <c r="Q22" s="19">
        <f t="shared" si="7"/>
        <v>120.34428326558046</v>
      </c>
      <c r="R22" s="19">
        <f t="shared" si="7"/>
        <v>119.40314109524108</v>
      </c>
      <c r="S22" s="19">
        <f t="shared" si="7"/>
        <v>117.78351620531257</v>
      </c>
      <c r="T22" s="19">
        <f t="shared" si="7"/>
        <v>109.94051232253896</v>
      </c>
      <c r="U22" s="19">
        <f t="shared" si="7"/>
        <v>91.660417510153806</v>
      </c>
      <c r="V22" s="19">
        <f t="shared" si="7"/>
        <v>97.415535443242547</v>
      </c>
      <c r="W22" s="19">
        <f t="shared" si="7"/>
        <v>95.005581040195736</v>
      </c>
      <c r="X22" s="19">
        <f t="shared" si="7"/>
        <v>92.301732963351597</v>
      </c>
      <c r="Y22" s="19">
        <f t="shared" si="7"/>
        <v>91.957320434148102</v>
      </c>
      <c r="Z22" s="19">
        <f t="shared" si="7"/>
        <v>88.410723645872125</v>
      </c>
      <c r="AA22" s="19">
        <f t="shared" si="7"/>
        <v>86.829496018078558</v>
      </c>
      <c r="AB22" s="20">
        <f t="shared" si="17"/>
        <v>84.803474444323399</v>
      </c>
      <c r="AC22" s="20">
        <f t="shared" si="17"/>
        <v>82.777452870568226</v>
      </c>
      <c r="AD22" s="20">
        <f t="shared" si="17"/>
        <v>80.751431296813053</v>
      </c>
      <c r="AE22" s="20">
        <f t="shared" si="17"/>
        <v>78.725409723057879</v>
      </c>
      <c r="AF22" s="20">
        <f t="shared" si="17"/>
        <v>76.699388149302706</v>
      </c>
      <c r="AG22" s="20">
        <f t="shared" si="17"/>
        <v>74.673366575547533</v>
      </c>
      <c r="AH22" s="20">
        <f t="shared" si="17"/>
        <v>72.64734500179236</v>
      </c>
      <c r="AI22" s="20">
        <f t="shared" si="17"/>
        <v>70.621323428037186</v>
      </c>
      <c r="AJ22" s="20">
        <f t="shared" si="17"/>
        <v>68.595301854282013</v>
      </c>
      <c r="AK22" s="20">
        <f t="shared" si="17"/>
        <v>66.56928028052684</v>
      </c>
      <c r="AL22" s="20">
        <f t="shared" si="17"/>
        <v>64.543258706771667</v>
      </c>
      <c r="AM22" s="20">
        <f t="shared" si="17"/>
        <v>62.517237133016501</v>
      </c>
      <c r="AN22" s="20">
        <f t="shared" si="17"/>
        <v>60.491215559261335</v>
      </c>
      <c r="AO22" s="20">
        <f t="shared" si="17"/>
        <v>58.465193985506168</v>
      </c>
      <c r="AP22" s="20">
        <f t="shared" si="17"/>
        <v>56.439172411751002</v>
      </c>
      <c r="AQ22" s="20">
        <f t="shared" si="15"/>
        <v>54.417213791163448</v>
      </c>
      <c r="AR22" s="20">
        <f t="shared" si="15"/>
        <v>52.395255170575894</v>
      </c>
      <c r="AS22" s="20">
        <f t="shared" si="15"/>
        <v>50.373296549988339</v>
      </c>
      <c r="AT22" s="20">
        <f t="shared" si="15"/>
        <v>48.351337929400785</v>
      </c>
      <c r="AU22" s="20">
        <f t="shared" si="15"/>
        <v>46.32937930881323</v>
      </c>
      <c r="AV22" s="20">
        <f t="shared" si="15"/>
        <v>44.307420688225676</v>
      </c>
      <c r="AW22" s="20">
        <f t="shared" si="15"/>
        <v>42.285462067638122</v>
      </c>
      <c r="AX22" s="20">
        <f t="shared" si="15"/>
        <v>40.263503447050567</v>
      </c>
      <c r="AY22" s="20">
        <f t="shared" si="15"/>
        <v>38.241544826463013</v>
      </c>
      <c r="AZ22" s="20">
        <f t="shared" si="15"/>
        <v>36.219586205875459</v>
      </c>
      <c r="BA22" s="20">
        <f t="shared" si="15"/>
        <v>34.197627585287904</v>
      </c>
      <c r="BB22" s="20">
        <f t="shared" si="15"/>
        <v>32.17566896470035</v>
      </c>
      <c r="BC22" s="20">
        <f t="shared" si="15"/>
        <v>30.153710344112795</v>
      </c>
      <c r="BD22" s="20">
        <f t="shared" si="15"/>
        <v>28.131751723525241</v>
      </c>
      <c r="BE22" s="20">
        <f t="shared" si="15"/>
        <v>26.109793102937687</v>
      </c>
      <c r="BF22" s="20">
        <f t="shared" si="15"/>
        <v>24.087834482350132</v>
      </c>
      <c r="BG22" s="20">
        <f t="shared" si="15"/>
        <v>22.065875861762578</v>
      </c>
      <c r="BH22" s="20">
        <f t="shared" si="15"/>
        <v>20.043917241175023</v>
      </c>
      <c r="BI22" s="20">
        <f t="shared" si="15"/>
        <v>18.021958620587469</v>
      </c>
      <c r="BJ22" s="20">
        <f t="shared" si="15"/>
        <v>15.999999999999915</v>
      </c>
      <c r="BK22" s="15"/>
      <c r="BL22" s="24">
        <f t="shared" si="11"/>
        <v>86.829496018078558</v>
      </c>
      <c r="BM22" s="24">
        <v>-0.35</v>
      </c>
      <c r="BN22" s="25">
        <f t="shared" si="18"/>
        <v>56.439172411751066</v>
      </c>
      <c r="BO22" s="19">
        <v>16</v>
      </c>
      <c r="BP22" s="15">
        <f t="shared" si="12"/>
        <v>-2.8310394157202379E-2</v>
      </c>
      <c r="BQ22" s="15">
        <f>(BO22/BN22)^(1/($BO$3-$BN$3))-1</f>
        <v>-6.1083508411548415E-2</v>
      </c>
      <c r="BR22" s="15">
        <f t="shared" si="13"/>
        <v>-4.7175458949068494E-2</v>
      </c>
      <c r="BS22" s="15"/>
      <c r="BT22" s="24">
        <f t="shared" si="16"/>
        <v>30.390323606327492</v>
      </c>
      <c r="BU22" s="15">
        <f t="shared" si="14"/>
        <v>2.0260215737551661</v>
      </c>
      <c r="BV22" s="15"/>
      <c r="BW22" s="25">
        <f t="shared" si="19"/>
        <v>40.439172411751066</v>
      </c>
      <c r="BX22" s="15">
        <f>BW22/($BO$3-$BN$3)</f>
        <v>2.0219586205875535</v>
      </c>
      <c r="BY22" s="15"/>
      <c r="BZ22" s="26"/>
      <c r="CA22" s="27"/>
    </row>
    <row r="23" spans="1:79" outlineLevel="1" x14ac:dyDescent="0.2">
      <c r="A23" s="15" t="s">
        <v>20</v>
      </c>
      <c r="B23" s="19">
        <f t="shared" si="7"/>
        <v>91.648167202596241</v>
      </c>
      <c r="C23" s="19">
        <f t="shared" si="7"/>
        <v>101.10680611797926</v>
      </c>
      <c r="D23" s="19">
        <f t="shared" si="7"/>
        <v>97.279592075099231</v>
      </c>
      <c r="E23" s="19">
        <f t="shared" si="7"/>
        <v>93.698146813878509</v>
      </c>
      <c r="F23" s="19">
        <f t="shared" si="7"/>
        <v>87.367866075642752</v>
      </c>
      <c r="G23" s="19">
        <f t="shared" si="7"/>
        <v>87.274226324069048</v>
      </c>
      <c r="H23" s="19">
        <f t="shared" si="7"/>
        <v>97.107445273095735</v>
      </c>
      <c r="I23" s="19">
        <f t="shared" si="7"/>
        <v>92.281964150139856</v>
      </c>
      <c r="J23" s="19">
        <f t="shared" si="7"/>
        <v>96.875292417683681</v>
      </c>
      <c r="K23" s="19">
        <f t="shared" si="7"/>
        <v>98.431895242871633</v>
      </c>
      <c r="L23" s="19">
        <f t="shared" si="7"/>
        <v>94.435181675953601</v>
      </c>
      <c r="M23" s="19">
        <f t="shared" si="7"/>
        <v>99.514726131271772</v>
      </c>
      <c r="N23" s="19">
        <f t="shared" si="7"/>
        <v>95.221121422735735</v>
      </c>
      <c r="O23" s="19">
        <f t="shared" si="7"/>
        <v>100.93110227921848</v>
      </c>
      <c r="P23" s="19">
        <f t="shared" si="7"/>
        <v>105.50553187600913</v>
      </c>
      <c r="Q23" s="19">
        <f t="shared" si="7"/>
        <v>104.55678848074729</v>
      </c>
      <c r="R23" s="19">
        <f t="shared" si="7"/>
        <v>100.04158817898102</v>
      </c>
      <c r="S23" s="19">
        <f t="shared" si="7"/>
        <v>92.788529447556868</v>
      </c>
      <c r="T23" s="19">
        <f t="shared" si="7"/>
        <v>99.761074312985414</v>
      </c>
      <c r="U23" s="19">
        <f t="shared" si="7"/>
        <v>101.1505688937099</v>
      </c>
      <c r="V23" s="19">
        <f t="shared" si="7"/>
        <v>100.10393299774478</v>
      </c>
      <c r="W23" s="19">
        <f t="shared" si="7"/>
        <v>87.61033321592987</v>
      </c>
      <c r="X23" s="19">
        <f t="shared" si="7"/>
        <v>93.899876393420811</v>
      </c>
      <c r="Y23" s="19">
        <f t="shared" si="7"/>
        <v>96.4174928465074</v>
      </c>
      <c r="Z23" s="19">
        <f t="shared" si="7"/>
        <v>80.426979092085872</v>
      </c>
      <c r="AA23" s="19">
        <f t="shared" si="7"/>
        <v>83.478482953158277</v>
      </c>
      <c r="AB23" s="20">
        <f t="shared" si="17"/>
        <v>80.751519176688447</v>
      </c>
      <c r="AC23" s="20">
        <f t="shared" si="17"/>
        <v>78.024555400218617</v>
      </c>
      <c r="AD23" s="20">
        <f t="shared" si="17"/>
        <v>75.297591623748787</v>
      </c>
      <c r="AE23" s="20">
        <f t="shared" si="17"/>
        <v>72.570627847278956</v>
      </c>
      <c r="AF23" s="20">
        <f t="shared" si="17"/>
        <v>69.843664070809126</v>
      </c>
      <c r="AG23" s="20">
        <f t="shared" si="17"/>
        <v>67.116700294339296</v>
      </c>
      <c r="AH23" s="20">
        <f t="shared" si="17"/>
        <v>64.389736517869466</v>
      </c>
      <c r="AI23" s="20">
        <f t="shared" si="17"/>
        <v>61.662772741399628</v>
      </c>
      <c r="AJ23" s="20">
        <f t="shared" si="17"/>
        <v>58.935808964929791</v>
      </c>
      <c r="AK23" s="20">
        <f t="shared" si="17"/>
        <v>56.208845188459954</v>
      </c>
      <c r="AL23" s="20">
        <f t="shared" si="17"/>
        <v>53.481881411990116</v>
      </c>
      <c r="AM23" s="20">
        <f t="shared" si="17"/>
        <v>50.754917635520279</v>
      </c>
      <c r="AN23" s="20">
        <f t="shared" si="17"/>
        <v>48.027953859050442</v>
      </c>
      <c r="AO23" s="20">
        <f t="shared" si="17"/>
        <v>45.300990082580604</v>
      </c>
      <c r="AP23" s="20">
        <f t="shared" si="17"/>
        <v>42.574026306110767</v>
      </c>
      <c r="AQ23" s="20">
        <f t="shared" si="15"/>
        <v>40.695324990805233</v>
      </c>
      <c r="AR23" s="20">
        <f t="shared" si="15"/>
        <v>38.816623675499699</v>
      </c>
      <c r="AS23" s="20">
        <f t="shared" si="15"/>
        <v>36.937922360194165</v>
      </c>
      <c r="AT23" s="20">
        <f t="shared" si="15"/>
        <v>35.059221044888631</v>
      </c>
      <c r="AU23" s="20">
        <f t="shared" si="15"/>
        <v>33.180519729583096</v>
      </c>
      <c r="AV23" s="20">
        <f t="shared" si="15"/>
        <v>31.301818414277559</v>
      </c>
      <c r="AW23" s="20">
        <f t="shared" si="15"/>
        <v>29.423117098972021</v>
      </c>
      <c r="AX23" s="20">
        <f t="shared" si="15"/>
        <v>27.544415783666484</v>
      </c>
      <c r="AY23" s="20">
        <f t="shared" si="15"/>
        <v>25.665714468360946</v>
      </c>
      <c r="AZ23" s="20">
        <f t="shared" si="15"/>
        <v>23.787013153055408</v>
      </c>
      <c r="BA23" s="20">
        <f t="shared" si="15"/>
        <v>21.908311837749871</v>
      </c>
      <c r="BB23" s="20">
        <f t="shared" si="15"/>
        <v>20.029610522444333</v>
      </c>
      <c r="BC23" s="20">
        <f t="shared" si="15"/>
        <v>18.150909207138795</v>
      </c>
      <c r="BD23" s="20">
        <f t="shared" si="15"/>
        <v>16.272207891833258</v>
      </c>
      <c r="BE23" s="20">
        <f t="shared" si="15"/>
        <v>14.393506576527722</v>
      </c>
      <c r="BF23" s="20">
        <f t="shared" si="15"/>
        <v>12.514805261222186</v>
      </c>
      <c r="BG23" s="20">
        <f t="shared" si="15"/>
        <v>10.63610394591665</v>
      </c>
      <c r="BH23" s="20">
        <f t="shared" si="15"/>
        <v>8.7574026306111143</v>
      </c>
      <c r="BI23" s="20">
        <f t="shared" si="15"/>
        <v>6.8787013153055785</v>
      </c>
      <c r="BJ23" s="20">
        <f t="shared" si="15"/>
        <v>5.0000000000000426</v>
      </c>
      <c r="BK23" s="15"/>
      <c r="BL23" s="24">
        <f t="shared" si="11"/>
        <v>83.478482953158277</v>
      </c>
      <c r="BM23" s="24">
        <v>-0.49</v>
      </c>
      <c r="BN23" s="25">
        <f t="shared" si="18"/>
        <v>42.574026306110724</v>
      </c>
      <c r="BO23" s="19">
        <v>5</v>
      </c>
      <c r="BP23" s="15">
        <f t="shared" si="12"/>
        <v>-4.3897005483909735E-2</v>
      </c>
      <c r="BQ23" s="15">
        <f>(BO23/BN23)^(1/($BO$3-$BN$3))-1</f>
        <v>-0.101555480149777</v>
      </c>
      <c r="BR23" s="15">
        <f t="shared" si="13"/>
        <v>-7.7283170935150469E-2</v>
      </c>
      <c r="BS23" s="15"/>
      <c r="BT23" s="24">
        <f t="shared" si="16"/>
        <v>40.904456647047553</v>
      </c>
      <c r="BU23" s="15">
        <f t="shared" si="14"/>
        <v>2.7269637764698369</v>
      </c>
      <c r="BV23" s="15"/>
      <c r="BW23" s="25">
        <f t="shared" si="19"/>
        <v>37.574026306110724</v>
      </c>
      <c r="BX23" s="15">
        <f>BW23/($BO$3-$BN$3)</f>
        <v>1.8787013153055363</v>
      </c>
      <c r="BY23" s="15"/>
      <c r="BZ23" s="26"/>
      <c r="CA23" s="27"/>
    </row>
    <row r="24" spans="1:79" outlineLevel="1" x14ac:dyDescent="0.2">
      <c r="A24" s="15" t="s">
        <v>21</v>
      </c>
      <c r="B24" s="19">
        <f t="shared" si="7"/>
        <v>123.57282578455873</v>
      </c>
      <c r="C24" s="19">
        <f t="shared" si="7"/>
        <v>126.3383196910695</v>
      </c>
      <c r="D24" s="19">
        <f t="shared" si="7"/>
        <v>130.7913850627331</v>
      </c>
      <c r="E24" s="19">
        <f t="shared" si="7"/>
        <v>131.05091283439492</v>
      </c>
      <c r="F24" s="19">
        <f t="shared" si="7"/>
        <v>131.96037392635677</v>
      </c>
      <c r="G24" s="19">
        <f t="shared" si="7"/>
        <v>133.87200711378472</v>
      </c>
      <c r="H24" s="19">
        <f t="shared" si="7"/>
        <v>135.59575057243467</v>
      </c>
      <c r="I24" s="19">
        <f t="shared" si="7"/>
        <v>138.30616584560815</v>
      </c>
      <c r="J24" s="19">
        <f t="shared" si="7"/>
        <v>140.747413241261</v>
      </c>
      <c r="K24" s="19">
        <f t="shared" si="7"/>
        <v>143.36909520189084</v>
      </c>
      <c r="L24" s="19">
        <f t="shared" si="7"/>
        <v>143.11636869911121</v>
      </c>
      <c r="M24" s="19">
        <f t="shared" si="7"/>
        <v>146.38120467461709</v>
      </c>
      <c r="N24" s="19">
        <f t="shared" si="7"/>
        <v>147.35747859967327</v>
      </c>
      <c r="O24" s="19">
        <f t="shared" si="7"/>
        <v>147.05779896690368</v>
      </c>
      <c r="P24" s="19">
        <f t="shared" si="7"/>
        <v>147.59289633257276</v>
      </c>
      <c r="Q24" s="19">
        <f t="shared" si="7"/>
        <v>145.24306438582948</v>
      </c>
      <c r="R24" s="19">
        <f t="shared" si="7"/>
        <v>145.03882771267413</v>
      </c>
      <c r="S24" s="19">
        <f t="shared" si="7"/>
        <v>143.94322102683253</v>
      </c>
      <c r="T24" s="19">
        <f t="shared" si="7"/>
        <v>137.48869443578639</v>
      </c>
      <c r="U24" s="19">
        <f t="shared" si="7"/>
        <v>135.96896991463694</v>
      </c>
      <c r="V24" s="19">
        <f t="shared" si="7"/>
        <v>139.18249757212297</v>
      </c>
      <c r="W24" s="19">
        <f t="shared" si="7"/>
        <v>139.43955134526186</v>
      </c>
      <c r="X24" s="19">
        <f t="shared" si="7"/>
        <v>137.79637405628421</v>
      </c>
      <c r="Y24" s="19">
        <f t="shared" si="7"/>
        <v>136.95368334151738</v>
      </c>
      <c r="Z24" s="19">
        <f t="shared" si="7"/>
        <v>136.94492332004629</v>
      </c>
      <c r="AA24" s="19">
        <f t="shared" si="7"/>
        <v>137.92741697054007</v>
      </c>
      <c r="AB24" s="20">
        <f t="shared" si="17"/>
        <v>135.35277185375665</v>
      </c>
      <c r="AC24" s="20">
        <f t="shared" si="17"/>
        <v>132.77812673697323</v>
      </c>
      <c r="AD24" s="20">
        <f t="shared" si="17"/>
        <v>130.20348162018982</v>
      </c>
      <c r="AE24" s="20">
        <f t="shared" si="17"/>
        <v>127.6288365034064</v>
      </c>
      <c r="AF24" s="20">
        <f t="shared" si="17"/>
        <v>125.05419138662299</v>
      </c>
      <c r="AG24" s="20">
        <f t="shared" si="17"/>
        <v>122.47954626983957</v>
      </c>
      <c r="AH24" s="20">
        <f t="shared" si="17"/>
        <v>119.90490115305616</v>
      </c>
      <c r="AI24" s="20">
        <f t="shared" si="17"/>
        <v>117.33025603627274</v>
      </c>
      <c r="AJ24" s="20">
        <f t="shared" si="17"/>
        <v>114.75561091948933</v>
      </c>
      <c r="AK24" s="20">
        <f t="shared" si="17"/>
        <v>112.18096580270591</v>
      </c>
      <c r="AL24" s="20">
        <f t="shared" si="17"/>
        <v>109.6063206859225</v>
      </c>
      <c r="AM24" s="20">
        <f t="shared" si="17"/>
        <v>107.03167556913908</v>
      </c>
      <c r="AN24" s="20">
        <f t="shared" si="17"/>
        <v>104.45703045235567</v>
      </c>
      <c r="AO24" s="20">
        <f t="shared" si="17"/>
        <v>101.88238533557225</v>
      </c>
      <c r="AP24" s="20">
        <f t="shared" si="17"/>
        <v>99.307740218788837</v>
      </c>
      <c r="AQ24" s="20">
        <f t="shared" si="15"/>
        <v>94.542353207849402</v>
      </c>
      <c r="AR24" s="20">
        <f t="shared" si="15"/>
        <v>89.776966196909967</v>
      </c>
      <c r="AS24" s="20">
        <f t="shared" si="15"/>
        <v>85.011579185970533</v>
      </c>
      <c r="AT24" s="20">
        <f t="shared" si="15"/>
        <v>80.246192175031098</v>
      </c>
      <c r="AU24" s="20">
        <f t="shared" si="15"/>
        <v>75.480805164091663</v>
      </c>
      <c r="AV24" s="20">
        <f t="shared" si="15"/>
        <v>70.715418153152228</v>
      </c>
      <c r="AW24" s="20">
        <f t="shared" si="15"/>
        <v>65.950031142212794</v>
      </c>
      <c r="AX24" s="20">
        <f t="shared" si="15"/>
        <v>61.184644131273352</v>
      </c>
      <c r="AY24" s="20">
        <f t="shared" si="15"/>
        <v>56.41925712033391</v>
      </c>
      <c r="AZ24" s="20">
        <f t="shared" si="15"/>
        <v>51.653870109394468</v>
      </c>
      <c r="BA24" s="20">
        <f t="shared" si="15"/>
        <v>46.888483098455026</v>
      </c>
      <c r="BB24" s="20">
        <f t="shared" si="15"/>
        <v>42.123096087515584</v>
      </c>
      <c r="BC24" s="20">
        <f t="shared" si="15"/>
        <v>37.357709076576143</v>
      </c>
      <c r="BD24" s="20">
        <f t="shared" si="15"/>
        <v>32.592322065636701</v>
      </c>
      <c r="BE24" s="20">
        <f t="shared" si="15"/>
        <v>27.826935054697259</v>
      </c>
      <c r="BF24" s="20">
        <f t="shared" si="15"/>
        <v>23.061548043757817</v>
      </c>
      <c r="BG24" s="20">
        <f t="shared" si="15"/>
        <v>18.296161032818375</v>
      </c>
      <c r="BH24" s="20">
        <f t="shared" si="15"/>
        <v>13.530774021878933</v>
      </c>
      <c r="BI24" s="20">
        <f t="shared" si="15"/>
        <v>8.7653870109394916</v>
      </c>
      <c r="BJ24" s="20">
        <f t="shared" si="15"/>
        <v>4.0000000000000497</v>
      </c>
      <c r="BK24" s="15"/>
      <c r="BL24" s="24">
        <f t="shared" si="11"/>
        <v>137.92741697054007</v>
      </c>
      <c r="BM24" s="24">
        <v>-0.28000000000000003</v>
      </c>
      <c r="BN24" s="25">
        <f t="shared" si="18"/>
        <v>99.307740218788837</v>
      </c>
      <c r="BO24" s="19">
        <v>4</v>
      </c>
      <c r="BP24" s="15">
        <f t="shared" si="12"/>
        <v>-2.1662201292121153E-2</v>
      </c>
      <c r="BQ24" s="15">
        <f>(BO24/BN24)^(1/($BO$3-$BN$3))-1</f>
        <v>-0.14836432723875159</v>
      </c>
      <c r="BR24" s="15">
        <f t="shared" si="13"/>
        <v>-9.6207278182092404E-2</v>
      </c>
      <c r="BS24" s="15"/>
      <c r="BT24" s="24">
        <f t="shared" si="16"/>
        <v>38.619676751751228</v>
      </c>
      <c r="BU24" s="15">
        <f t="shared" si="14"/>
        <v>2.5746451167834152</v>
      </c>
      <c r="BV24" s="15"/>
      <c r="BW24" s="25">
        <f t="shared" si="19"/>
        <v>95.307740218788837</v>
      </c>
      <c r="BX24" s="15">
        <f>BW24/($BO$3-$BN$3)</f>
        <v>4.7653870109394418</v>
      </c>
      <c r="BY24" s="15"/>
      <c r="BZ24" s="26"/>
      <c r="CA24" s="27"/>
    </row>
    <row r="25" spans="1:79" outlineLevel="1" x14ac:dyDescent="0.2">
      <c r="A25" s="15" t="s">
        <v>22</v>
      </c>
      <c r="B25" s="19">
        <f t="shared" si="7"/>
        <v>544.04556876466529</v>
      </c>
      <c r="C25" s="19">
        <f t="shared" si="7"/>
        <v>570.06931787882763</v>
      </c>
      <c r="D25" s="19">
        <f t="shared" si="7"/>
        <v>559.44216836147882</v>
      </c>
      <c r="E25" s="19">
        <f t="shared" si="7"/>
        <v>538.57194980523161</v>
      </c>
      <c r="F25" s="19">
        <f t="shared" si="7"/>
        <v>530.75145643577446</v>
      </c>
      <c r="G25" s="19">
        <f t="shared" si="7"/>
        <v>536.55829806656902</v>
      </c>
      <c r="H25" s="19">
        <f t="shared" si="7"/>
        <v>554.86338331380546</v>
      </c>
      <c r="I25" s="19">
        <f t="shared" si="7"/>
        <v>547.57749574022773</v>
      </c>
      <c r="J25" s="19">
        <f t="shared" si="7"/>
        <v>560.92350453424547</v>
      </c>
      <c r="K25" s="19">
        <f t="shared" si="7"/>
        <v>554.64142170133823</v>
      </c>
      <c r="L25" s="19">
        <f t="shared" si="7"/>
        <v>548.44014218863128</v>
      </c>
      <c r="M25" s="19">
        <f t="shared" si="7"/>
        <v>553.54962317493403</v>
      </c>
      <c r="N25" s="19">
        <f t="shared" si="7"/>
        <v>547.28389207870327</v>
      </c>
      <c r="O25" s="19">
        <f t="shared" si="7"/>
        <v>551.53882924212269</v>
      </c>
      <c r="P25" s="19">
        <f t="shared" si="7"/>
        <v>550.43630134758848</v>
      </c>
      <c r="Q25" s="19">
        <f t="shared" si="7"/>
        <v>551.23480302531539</v>
      </c>
      <c r="R25" s="19">
        <f t="shared" si="7"/>
        <v>540.75867342745073</v>
      </c>
      <c r="S25" s="19">
        <f t="shared" si="7"/>
        <v>530.88582918781844</v>
      </c>
      <c r="T25" s="19">
        <f t="shared" si="7"/>
        <v>523.70986146980897</v>
      </c>
      <c r="U25" s="19">
        <f t="shared" si="7"/>
        <v>501.6456676659252</v>
      </c>
      <c r="V25" s="19">
        <f t="shared" si="7"/>
        <v>508.1789851584864</v>
      </c>
      <c r="W25" s="19">
        <f t="shared" si="7"/>
        <v>483.41477094762809</v>
      </c>
      <c r="X25" s="19">
        <f t="shared" si="7"/>
        <v>484.80061054595791</v>
      </c>
      <c r="Y25" s="19">
        <f t="shared" si="7"/>
        <v>485.78017828325062</v>
      </c>
      <c r="Z25" s="19">
        <f t="shared" si="7"/>
        <v>454.62282457693163</v>
      </c>
      <c r="AA25" s="19">
        <f t="shared" si="7"/>
        <v>457.65056813243552</v>
      </c>
      <c r="AB25" s="20">
        <f>SUM(AB19:AB24)</f>
        <v>447.79223630700801</v>
      </c>
      <c r="AC25" s="20">
        <f t="shared" ref="AC25:BJ25" si="20">SUM(AC19:AC24)</f>
        <v>437.93390448158061</v>
      </c>
      <c r="AD25" s="20">
        <f t="shared" si="20"/>
        <v>428.0755726561531</v>
      </c>
      <c r="AE25" s="20">
        <f t="shared" si="20"/>
        <v>418.2172408307257</v>
      </c>
      <c r="AF25" s="20">
        <f t="shared" si="20"/>
        <v>408.3589090052983</v>
      </c>
      <c r="AG25" s="20">
        <f t="shared" si="20"/>
        <v>398.50057717987079</v>
      </c>
      <c r="AH25" s="20">
        <f t="shared" si="20"/>
        <v>388.64224535444339</v>
      </c>
      <c r="AI25" s="20">
        <f t="shared" si="20"/>
        <v>378.78391352901588</v>
      </c>
      <c r="AJ25" s="20">
        <f t="shared" si="20"/>
        <v>368.92558170358848</v>
      </c>
      <c r="AK25" s="20">
        <f t="shared" si="20"/>
        <v>359.06724987816102</v>
      </c>
      <c r="AL25" s="20">
        <f t="shared" si="20"/>
        <v>349.20891805273357</v>
      </c>
      <c r="AM25" s="20">
        <f t="shared" si="20"/>
        <v>339.35058622730617</v>
      </c>
      <c r="AN25" s="20">
        <f t="shared" si="20"/>
        <v>329.49225440187877</v>
      </c>
      <c r="AO25" s="20">
        <f t="shared" si="20"/>
        <v>319.63392257645125</v>
      </c>
      <c r="AP25" s="20">
        <f t="shared" si="20"/>
        <v>309.77559075102386</v>
      </c>
      <c r="AQ25" s="20">
        <f t="shared" si="20"/>
        <v>298.33681121347263</v>
      </c>
      <c r="AR25" s="20">
        <f t="shared" si="20"/>
        <v>286.89803167592146</v>
      </c>
      <c r="AS25" s="20">
        <f t="shared" si="20"/>
        <v>275.45925213837029</v>
      </c>
      <c r="AT25" s="20">
        <f t="shared" si="20"/>
        <v>264.02047260081906</v>
      </c>
      <c r="AU25" s="20">
        <f t="shared" si="20"/>
        <v>252.58169306326792</v>
      </c>
      <c r="AV25" s="20">
        <f t="shared" si="20"/>
        <v>241.14291352571675</v>
      </c>
      <c r="AW25" s="20">
        <f t="shared" si="20"/>
        <v>229.70413398816558</v>
      </c>
      <c r="AX25" s="20">
        <f t="shared" si="20"/>
        <v>218.26535445061438</v>
      </c>
      <c r="AY25" s="20">
        <f t="shared" si="20"/>
        <v>206.82657491306315</v>
      </c>
      <c r="AZ25" s="20">
        <f t="shared" si="20"/>
        <v>195.38779537551198</v>
      </c>
      <c r="BA25" s="20">
        <f t="shared" si="20"/>
        <v>183.94901583796079</v>
      </c>
      <c r="BB25" s="20">
        <f t="shared" si="20"/>
        <v>172.51023630040962</v>
      </c>
      <c r="BC25" s="20">
        <f t="shared" si="20"/>
        <v>161.07145676285842</v>
      </c>
      <c r="BD25" s="20">
        <f t="shared" si="20"/>
        <v>149.63267722530722</v>
      </c>
      <c r="BE25" s="20">
        <f t="shared" si="20"/>
        <v>138.19389768775605</v>
      </c>
      <c r="BF25" s="20">
        <f t="shared" si="20"/>
        <v>126.75511815020488</v>
      </c>
      <c r="BG25" s="20">
        <f t="shared" si="20"/>
        <v>115.31633861265367</v>
      </c>
      <c r="BH25" s="20">
        <f t="shared" si="20"/>
        <v>103.87755907510248</v>
      </c>
      <c r="BI25" s="20">
        <f t="shared" si="20"/>
        <v>92.438779537551298</v>
      </c>
      <c r="BJ25" s="20">
        <f t="shared" si="20"/>
        <v>81.000000000000114</v>
      </c>
      <c r="BK25" s="15"/>
      <c r="BL25" s="24">
        <f t="shared" si="11"/>
        <v>457.65056813243552</v>
      </c>
      <c r="BM25" s="24"/>
      <c r="BN25" s="19">
        <f>SUM(BN19:BN24)</f>
        <v>239.27339945323089</v>
      </c>
      <c r="BO25" s="19">
        <f>SUM(BO19:BO24)</f>
        <v>81</v>
      </c>
      <c r="BP25" s="15">
        <f t="shared" si="12"/>
        <v>-4.231203984244114E-2</v>
      </c>
      <c r="BQ25" s="15">
        <f>(BO25/BN25)^(1/($BO$3-$BN$3))-1</f>
        <v>-5.2717465788004958E-2</v>
      </c>
      <c r="BR25" s="15">
        <f t="shared" si="13"/>
        <v>-4.8271913285324652E-2</v>
      </c>
      <c r="BS25" s="15"/>
      <c r="BT25" s="24">
        <f t="shared" si="16"/>
        <v>218.37716867920463</v>
      </c>
      <c r="BU25" s="15">
        <f t="shared" si="14"/>
        <v>14.558477911946975</v>
      </c>
      <c r="BV25" s="15"/>
      <c r="BW25" s="25">
        <f t="shared" si="19"/>
        <v>158.27339945323089</v>
      </c>
      <c r="BX25" s="15">
        <f>BW25/($BO$3-$BN$3)</f>
        <v>7.9136699726615447</v>
      </c>
      <c r="BY25" s="15"/>
      <c r="BZ25" s="26"/>
      <c r="CA25" s="27"/>
    </row>
    <row r="26" spans="1:79" outlineLevel="1" x14ac:dyDescent="0.2">
      <c r="A26" s="15" t="s">
        <v>23</v>
      </c>
      <c r="B26" s="19">
        <f t="shared" si="7"/>
        <v>-21.917485606752631</v>
      </c>
      <c r="C26" s="19">
        <f t="shared" si="7"/>
        <v>-22.037503680202832</v>
      </c>
      <c r="D26" s="19">
        <f t="shared" si="7"/>
        <v>-19.82281238679926</v>
      </c>
      <c r="E26" s="19">
        <f t="shared" si="7"/>
        <v>-22.784308293300782</v>
      </c>
      <c r="F26" s="19">
        <f t="shared" si="7"/>
        <v>-20.348384914664233</v>
      </c>
      <c r="G26" s="19">
        <f t="shared" si="7"/>
        <v>-22.723137822990761</v>
      </c>
      <c r="H26" s="19">
        <f t="shared" si="7"/>
        <v>-29.072514195938812</v>
      </c>
      <c r="I26" s="19">
        <f t="shared" si="7"/>
        <v>-29.311739363410148</v>
      </c>
      <c r="J26" s="19">
        <f t="shared" si="7"/>
        <v>-31.226002814305517</v>
      </c>
      <c r="K26" s="19">
        <f t="shared" si="7"/>
        <v>-34.378891398808349</v>
      </c>
      <c r="L26" s="19">
        <f t="shared" si="7"/>
        <v>-17.489916127321429</v>
      </c>
      <c r="M26" s="19">
        <f t="shared" si="7"/>
        <v>-29.273218878048745</v>
      </c>
      <c r="N26" s="19">
        <f t="shared" si="7"/>
        <v>-38.036216290240262</v>
      </c>
      <c r="O26" s="19">
        <f t="shared" si="7"/>
        <v>-40.868935139077294</v>
      </c>
      <c r="P26" s="19">
        <f t="shared" si="7"/>
        <v>-44.063175255440569</v>
      </c>
      <c r="Q26" s="19">
        <f t="shared" si="7"/>
        <v>-44.699500283391252</v>
      </c>
      <c r="R26" s="19">
        <f t="shared" si="7"/>
        <v>-46.35709747068298</v>
      </c>
      <c r="S26" s="19">
        <f t="shared" si="7"/>
        <v>-45.740390782608003</v>
      </c>
      <c r="T26" s="19">
        <f t="shared" si="7"/>
        <v>-45.651312885362998</v>
      </c>
      <c r="U26" s="19">
        <f t="shared" si="7"/>
        <v>-35.143916468382052</v>
      </c>
      <c r="V26" s="19">
        <f t="shared" si="7"/>
        <v>-35.883659691773161</v>
      </c>
      <c r="W26" s="19">
        <f t="shared" si="7"/>
        <v>-35.634900802933139</v>
      </c>
      <c r="X26" s="19">
        <f t="shared" si="7"/>
        <v>-37.788433115466631</v>
      </c>
      <c r="Y26" s="19">
        <f t="shared" si="7"/>
        <v>-41.054158714350706</v>
      </c>
      <c r="Z26" s="19">
        <f t="shared" si="7"/>
        <v>-34.903543088194567</v>
      </c>
      <c r="AA26" s="19">
        <f t="shared" si="7"/>
        <v>-31.150135864989156</v>
      </c>
      <c r="AB26" s="19">
        <f t="shared" ref="AB26:AF27" si="21">AB13</f>
        <v>-33.82729061615531</v>
      </c>
      <c r="AC26" s="19">
        <f t="shared" si="21"/>
        <v>-32.197226860402232</v>
      </c>
      <c r="AD26" s="19">
        <f t="shared" si="21"/>
        <v>-30.733335157649854</v>
      </c>
      <c r="AE26" s="19">
        <f t="shared" si="21"/>
        <v>-30.738510391163583</v>
      </c>
      <c r="AF26" s="19">
        <f t="shared" si="21"/>
        <v>-30.79416948533505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1"/>
      <c r="BK26" s="15"/>
      <c r="BL26" s="24"/>
      <c r="BM26" s="24"/>
      <c r="BN26" s="25"/>
      <c r="BO26" s="24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26"/>
      <c r="CA26" s="27"/>
    </row>
    <row r="27" spans="1:79" outlineLevel="1" x14ac:dyDescent="0.2">
      <c r="A27" s="15" t="s">
        <v>24</v>
      </c>
      <c r="B27" s="19">
        <f t="shared" si="7"/>
        <v>522.12808315791267</v>
      </c>
      <c r="C27" s="19">
        <f t="shared" si="7"/>
        <v>548.03181419862483</v>
      </c>
      <c r="D27" s="19">
        <f t="shared" si="7"/>
        <v>539.61935597467959</v>
      </c>
      <c r="E27" s="19">
        <f t="shared" si="7"/>
        <v>515.78764151193081</v>
      </c>
      <c r="F27" s="19">
        <f t="shared" si="7"/>
        <v>510.40307152111023</v>
      </c>
      <c r="G27" s="19">
        <f t="shared" si="7"/>
        <v>513.83516024357823</v>
      </c>
      <c r="H27" s="19">
        <f t="shared" si="7"/>
        <v>525.79086911786669</v>
      </c>
      <c r="I27" s="19">
        <f t="shared" si="7"/>
        <v>518.26575637681754</v>
      </c>
      <c r="J27" s="19">
        <f t="shared" si="7"/>
        <v>529.69750171993996</v>
      </c>
      <c r="K27" s="19">
        <f t="shared" si="7"/>
        <v>520.26253030252985</v>
      </c>
      <c r="L27" s="19">
        <f t="shared" si="7"/>
        <v>530.95022606130988</v>
      </c>
      <c r="M27" s="19">
        <f t="shared" si="7"/>
        <v>524.27640429688529</v>
      </c>
      <c r="N27" s="19">
        <f t="shared" si="7"/>
        <v>509.24767578846303</v>
      </c>
      <c r="O27" s="19">
        <f t="shared" si="7"/>
        <v>510.66989410304541</v>
      </c>
      <c r="P27" s="19">
        <f t="shared" si="7"/>
        <v>506.37312609214791</v>
      </c>
      <c r="Q27" s="19">
        <f t="shared" si="7"/>
        <v>506.53530274192411</v>
      </c>
      <c r="R27" s="19">
        <f t="shared" si="7"/>
        <v>494.40157595676777</v>
      </c>
      <c r="S27" s="19">
        <f t="shared" si="7"/>
        <v>485.14543840521043</v>
      </c>
      <c r="T27" s="19">
        <f t="shared" si="7"/>
        <v>478.05854858444599</v>
      </c>
      <c r="U27" s="19">
        <f t="shared" si="7"/>
        <v>466.50175119754317</v>
      </c>
      <c r="V27" s="19">
        <f t="shared" si="7"/>
        <v>472.29532546671322</v>
      </c>
      <c r="W27" s="19">
        <f t="shared" si="7"/>
        <v>447.77987014469494</v>
      </c>
      <c r="X27" s="19">
        <f t="shared" si="7"/>
        <v>447.01217743049131</v>
      </c>
      <c r="Y27" s="19">
        <f t="shared" si="7"/>
        <v>444.72601956889991</v>
      </c>
      <c r="Z27" s="19">
        <f t="shared" si="7"/>
        <v>419.71928148873707</v>
      </c>
      <c r="AA27" s="19">
        <f t="shared" si="7"/>
        <v>426.50043226744634</v>
      </c>
      <c r="AB27" s="19">
        <f t="shared" si="21"/>
        <v>426.197423339436</v>
      </c>
      <c r="AC27" s="19">
        <f t="shared" si="21"/>
        <v>431.25686687150727</v>
      </c>
      <c r="AD27" s="19">
        <f t="shared" si="21"/>
        <v>413.85654830380082</v>
      </c>
      <c r="AE27" s="19">
        <f t="shared" si="21"/>
        <v>405.26011353185731</v>
      </c>
      <c r="AF27" s="19">
        <f t="shared" si="21"/>
        <v>364.9217656260098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24"/>
      <c r="BM27" s="24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26"/>
      <c r="CA27" s="27"/>
    </row>
    <row r="28" spans="1:79" outlineLevel="1" x14ac:dyDescent="0.2">
      <c r="A28" s="28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0">
        <v>422</v>
      </c>
      <c r="AF28" s="20">
        <v>422</v>
      </c>
      <c r="AG28" s="20">
        <v>422</v>
      </c>
      <c r="AH28" s="20">
        <v>422</v>
      </c>
      <c r="AI28" s="20">
        <v>422</v>
      </c>
      <c r="AJ28" s="20">
        <v>359</v>
      </c>
      <c r="AK28" s="20">
        <v>359</v>
      </c>
      <c r="AL28" s="20">
        <v>359</v>
      </c>
      <c r="AM28" s="20">
        <v>359</v>
      </c>
      <c r="AN28" s="20">
        <v>359</v>
      </c>
      <c r="AO28" s="20">
        <v>300</v>
      </c>
      <c r="AP28" s="20">
        <v>300</v>
      </c>
      <c r="AQ28" s="20">
        <v>300</v>
      </c>
      <c r="AR28" s="20">
        <v>300</v>
      </c>
      <c r="AS28" s="20">
        <v>300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79" x14ac:dyDescent="0.2">
      <c r="A29" s="1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79" x14ac:dyDescent="0.2">
      <c r="A30" s="12" t="s">
        <v>26</v>
      </c>
    </row>
    <row r="31" spans="1:79" x14ac:dyDescent="0.2">
      <c r="A31" s="12" t="s">
        <v>27</v>
      </c>
    </row>
    <row r="53" spans="2:2" x14ac:dyDescent="0.2">
      <c r="B53" s="13"/>
    </row>
  </sheetData>
  <mergeCells count="3">
    <mergeCell ref="BM2:BQ2"/>
    <mergeCell ref="BP3:BP4"/>
    <mergeCell ref="BQ3:B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C24"/>
  <sheetViews>
    <sheetView showGridLines="0" workbookViewId="0">
      <selection activeCell="A63" sqref="A63"/>
    </sheetView>
  </sheetViews>
  <sheetFormatPr baseColWidth="10" defaultRowHeight="15" outlineLevelCol="1" x14ac:dyDescent="0.25"/>
  <cols>
    <col min="1" max="1" width="115.28515625" style="29" customWidth="1"/>
    <col min="2" max="2" width="11.42578125" style="29"/>
    <col min="3" max="6" width="1.7109375" style="29" hidden="1" customWidth="1" outlineLevel="1"/>
    <col min="7" max="7" width="11.42578125" style="29" collapsed="1"/>
    <col min="8" max="11" width="1.7109375" style="29" hidden="1" customWidth="1" outlineLevel="1"/>
    <col min="12" max="12" width="11.42578125" style="29" collapsed="1"/>
    <col min="13" max="16" width="1.7109375" style="29" hidden="1" customWidth="1" outlineLevel="1"/>
    <col min="17" max="17" width="11.42578125" style="29" collapsed="1"/>
    <col min="18" max="21" width="11.42578125" style="29" hidden="1" customWidth="1" outlineLevel="1"/>
    <col min="22" max="22" width="11.42578125" style="29" collapsed="1"/>
    <col min="23" max="25" width="11.42578125" style="29" hidden="1" customWidth="1" outlineLevel="1"/>
    <col min="26" max="26" width="11.42578125" style="29" collapsed="1"/>
    <col min="27" max="29" width="11.42578125" style="29"/>
    <col min="30" max="33" width="11.42578125" style="29" hidden="1" customWidth="1" outlineLevel="1"/>
    <col min="34" max="34" width="11.42578125" style="29" collapsed="1"/>
    <col min="35" max="38" width="11.42578125" style="29" hidden="1" customWidth="1" outlineLevel="1"/>
    <col min="39" max="39" width="11.42578125" style="29" collapsed="1"/>
    <col min="40" max="43" width="11.42578125" style="29" hidden="1" customWidth="1" outlineLevel="1"/>
    <col min="44" max="44" width="11.42578125" style="29" collapsed="1"/>
    <col min="45" max="48" width="11.42578125" style="29" hidden="1" customWidth="1" outlineLevel="1"/>
    <col min="49" max="49" width="11.42578125" style="29" collapsed="1"/>
    <col min="50" max="52" width="11.42578125" style="29" hidden="1" customWidth="1" outlineLevel="1"/>
    <col min="53" max="53" width="11.42578125" style="29" collapsed="1"/>
    <col min="54" max="16384" width="11.42578125" style="29"/>
  </cols>
  <sheetData>
    <row r="1" spans="1:55" ht="15" customHeight="1" x14ac:dyDescent="0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55" ht="18" x14ac:dyDescent="0.35">
      <c r="A2" s="30" t="s">
        <v>46</v>
      </c>
    </row>
    <row r="3" spans="1:55" x14ac:dyDescent="0.25">
      <c r="B3" s="31">
        <v>1995</v>
      </c>
      <c r="C3" s="31"/>
      <c r="D3" s="31"/>
      <c r="E3" s="31"/>
      <c r="F3" s="31"/>
      <c r="G3" s="31">
        <v>2000</v>
      </c>
      <c r="H3" s="31"/>
      <c r="I3" s="31"/>
      <c r="J3" s="31"/>
      <c r="K3" s="31"/>
      <c r="L3" s="31">
        <v>2005</v>
      </c>
      <c r="M3" s="31"/>
      <c r="N3" s="31"/>
      <c r="O3" s="31"/>
      <c r="P3" s="31"/>
      <c r="Q3" s="31">
        <v>2010</v>
      </c>
      <c r="R3" s="31">
        <v>2011</v>
      </c>
      <c r="S3" s="31">
        <v>2012</v>
      </c>
      <c r="T3" s="31">
        <v>2013</v>
      </c>
      <c r="U3" s="31">
        <v>2014</v>
      </c>
      <c r="V3" s="31">
        <v>2015</v>
      </c>
      <c r="W3" s="31">
        <v>2016</v>
      </c>
      <c r="X3" s="31">
        <v>2017</v>
      </c>
      <c r="Y3" s="31">
        <v>2018</v>
      </c>
      <c r="Z3" s="31" t="s">
        <v>29</v>
      </c>
      <c r="AA3" s="31" t="s">
        <v>30</v>
      </c>
      <c r="AC3" s="32">
        <v>1995</v>
      </c>
      <c r="AD3" s="32">
        <v>1996</v>
      </c>
      <c r="AE3" s="32">
        <v>1997</v>
      </c>
      <c r="AF3" s="32">
        <v>1998</v>
      </c>
      <c r="AG3" s="32">
        <v>1999</v>
      </c>
      <c r="AH3" s="32">
        <v>2000</v>
      </c>
      <c r="AI3" s="32">
        <v>2001</v>
      </c>
      <c r="AJ3" s="32">
        <v>2002</v>
      </c>
      <c r="AK3" s="32">
        <v>2003</v>
      </c>
      <c r="AL3" s="32">
        <v>2004</v>
      </c>
      <c r="AM3" s="32">
        <v>2005</v>
      </c>
      <c r="AN3" s="32">
        <v>2006</v>
      </c>
      <c r="AO3" s="32">
        <v>2007</v>
      </c>
      <c r="AP3" s="32">
        <v>2008</v>
      </c>
      <c r="AQ3" s="32">
        <v>2009</v>
      </c>
      <c r="AR3" s="32">
        <v>2010</v>
      </c>
      <c r="AS3" s="32">
        <v>2011</v>
      </c>
      <c r="AT3" s="32">
        <v>2012</v>
      </c>
      <c r="AU3" s="32">
        <v>2013</v>
      </c>
      <c r="AV3" s="32">
        <v>2014</v>
      </c>
      <c r="AW3" s="32">
        <v>2015</v>
      </c>
      <c r="AX3" s="32">
        <v>2016</v>
      </c>
      <c r="AY3" s="32">
        <v>2017</v>
      </c>
      <c r="AZ3" s="32">
        <v>2018</v>
      </c>
      <c r="BA3" s="32">
        <v>2019</v>
      </c>
      <c r="BB3" s="32" t="s">
        <v>30</v>
      </c>
    </row>
    <row r="4" spans="1:55" x14ac:dyDescent="0.25">
      <c r="A4" s="32" t="str">
        <f>[10]synthese_GES_FR95!A2</f>
        <v>Emissions directes des ménages (voiture et chauffage individuels), en millions de tonnes</v>
      </c>
      <c r="B4" s="33">
        <f>[11]GES_synthese_v4!B2</f>
        <v>134.09357454319999</v>
      </c>
      <c r="C4" s="33"/>
      <c r="D4" s="33"/>
      <c r="E4" s="33"/>
      <c r="F4" s="33"/>
      <c r="G4" s="33">
        <f>[11]GES_synthese_v4!C2</f>
        <v>137.75237988559996</v>
      </c>
      <c r="H4" s="33"/>
      <c r="I4" s="33"/>
      <c r="J4" s="33"/>
      <c r="K4" s="33"/>
      <c r="L4" s="33">
        <f>[11]GES_synthese_v4!D2</f>
        <v>144.93234627850001</v>
      </c>
      <c r="M4" s="33"/>
      <c r="N4" s="33"/>
      <c r="O4" s="33"/>
      <c r="P4" s="33"/>
      <c r="Q4" s="33">
        <f>[11]GES_synthese_v4!E2</f>
        <v>140.09591698</v>
      </c>
      <c r="R4" s="33">
        <f>[11]GES_synthese_v4!F2</f>
        <v>128.69498299</v>
      </c>
      <c r="S4" s="33">
        <f>[11]GES_synthese_v4!G2</f>
        <v>128.97126725999999</v>
      </c>
      <c r="T4" s="33">
        <f>[11]GES_synthese_v4!H2</f>
        <v>126.96013737000001</v>
      </c>
      <c r="U4" s="33">
        <f>[11]GES_synthese_v4!I2</f>
        <v>115.24126134000001</v>
      </c>
      <c r="V4" s="33">
        <f>[11]GES_synthese_v4!J2</f>
        <v>118.96350795999999</v>
      </c>
      <c r="W4" s="33">
        <f>[11]GES_synthese_v4!K2</f>
        <v>121.80346465</v>
      </c>
      <c r="X4" s="33">
        <f>[11]GES_synthese_v4!L2</f>
        <v>120.31293488999998</v>
      </c>
      <c r="Y4" s="33">
        <f>[11]GES_synthese_v4!M2</f>
        <v>116.10630444</v>
      </c>
      <c r="Z4" s="33">
        <f>[11]GES_synthese_v4!N2</f>
        <v>115.01129551000001</v>
      </c>
      <c r="AA4" s="33">
        <f>[11]GES_synthese_v4!O2</f>
        <v>101.94645928540001</v>
      </c>
      <c r="AB4" s="34"/>
    </row>
    <row r="5" spans="1:55" x14ac:dyDescent="0.25">
      <c r="A5" s="32" t="str">
        <f>[10]synthese_GES_FR95!A3</f>
        <v>Emissions de la production nationale destinée à la demande intérieure, en millions de tonnes</v>
      </c>
      <c r="B5" s="33">
        <f>[11]GES_synthese_v4!B3</f>
        <v>276.79157291900003</v>
      </c>
      <c r="C5" s="33"/>
      <c r="D5" s="33"/>
      <c r="E5" s="33"/>
      <c r="F5" s="33"/>
      <c r="G5" s="33">
        <f>[11]GES_synthese_v4!C3</f>
        <v>273.28535267300003</v>
      </c>
      <c r="H5" s="33"/>
      <c r="I5" s="33"/>
      <c r="J5" s="33"/>
      <c r="K5" s="33"/>
      <c r="L5" s="33">
        <f>[11]GES_synthese_v4!D3</f>
        <v>267.92739995300002</v>
      </c>
      <c r="M5" s="33"/>
      <c r="N5" s="33"/>
      <c r="O5" s="33"/>
      <c r="P5" s="33"/>
      <c r="Q5" s="33">
        <f>[11]GES_synthese_v4!E3</f>
        <v>229.29052593000003</v>
      </c>
      <c r="R5" s="33">
        <f>[11]GES_synthese_v4!F3</f>
        <v>212.304238731</v>
      </c>
      <c r="S5" s="33">
        <f>[11]GES_synthese_v4!G3</f>
        <v>215.54136077000001</v>
      </c>
      <c r="T5" s="33">
        <f>[11]GES_synthese_v4!H3</f>
        <v>217.00568161800001</v>
      </c>
      <c r="U5" s="33">
        <f>[11]GES_synthese_v4!I3</f>
        <v>202.72605861700004</v>
      </c>
      <c r="V5" s="33">
        <f>[11]GES_synthese_v4!J3</f>
        <v>202.380639944</v>
      </c>
      <c r="W5" s="33">
        <f>[11]GES_synthese_v4!K3</f>
        <v>202.61711134500001</v>
      </c>
      <c r="X5" s="33">
        <f>[11]GES_synthese_v4!L3</f>
        <v>207.59040565099997</v>
      </c>
      <c r="Y5" s="33">
        <f>[11]GES_synthese_v4!M3</f>
        <v>194.42644028000001</v>
      </c>
      <c r="Z5" s="33">
        <f>[11]GES_synthese_v4!N3</f>
        <v>196.13751131399997</v>
      </c>
      <c r="AA5" s="33">
        <f>[11]GES_synthese_v4!O3</f>
        <v>182.244082155</v>
      </c>
      <c r="AB5" s="34"/>
    </row>
    <row r="6" spans="1:55" x14ac:dyDescent="0.25">
      <c r="A6" s="32" t="str">
        <f>[10]synthese_GES_FR95!A4</f>
        <v>Emissions associées aux importations pour usage final (hors importations ré-exportées), en millions de tonnes</v>
      </c>
      <c r="B6" s="33">
        <f>[11]GES_synthese_v4!B4</f>
        <v>100.94462754099999</v>
      </c>
      <c r="C6" s="33"/>
      <c r="D6" s="33"/>
      <c r="E6" s="33"/>
      <c r="F6" s="33"/>
      <c r="G6" s="33">
        <f>[11]GES_synthese_v4!C4</f>
        <v>110.42506091900002</v>
      </c>
      <c r="H6" s="33"/>
      <c r="I6" s="33"/>
      <c r="J6" s="33"/>
      <c r="K6" s="33"/>
      <c r="L6" s="33">
        <f>[11]GES_synthese_v4!D4</f>
        <v>125.73784561300002</v>
      </c>
      <c r="M6" s="33"/>
      <c r="N6" s="33"/>
      <c r="O6" s="33"/>
      <c r="P6" s="33"/>
      <c r="Q6" s="33">
        <f>[11]GES_synthese_v4!E4</f>
        <v>121.25409726699999</v>
      </c>
      <c r="R6" s="33">
        <f>[11]GES_synthese_v4!F4</f>
        <v>133.9341129762</v>
      </c>
      <c r="S6" s="33">
        <f>[11]GES_synthese_v4!G4</f>
        <v>124.298410598</v>
      </c>
      <c r="T6" s="33">
        <f>[11]GES_synthese_v4!H4</f>
        <v>126.8139864157</v>
      </c>
      <c r="U6" s="33">
        <f>[11]GES_synthese_v4!I4</f>
        <v>129.39403443450001</v>
      </c>
      <c r="V6" s="33">
        <f>[11]GES_synthese_v4!J4</f>
        <v>130.08021165229999</v>
      </c>
      <c r="W6" s="33">
        <f>[11]GES_synthese_v4!K4</f>
        <v>125.56978820089999</v>
      </c>
      <c r="X6" s="33">
        <f>[11]GES_synthese_v4!L4</f>
        <v>130.15347050240001</v>
      </c>
      <c r="Y6" s="33">
        <f>[11]GES_synthese_v4!M4</f>
        <v>133.22731244639999</v>
      </c>
      <c r="Z6" s="33">
        <f>[11]GES_synthese_v4!N4</f>
        <v>129.70842303340001</v>
      </c>
      <c r="AA6" s="33">
        <f>[11]GES_synthese_v4!O4</f>
        <v>113.65168858209999</v>
      </c>
      <c r="AB6" s="34"/>
    </row>
    <row r="7" spans="1:55" x14ac:dyDescent="0.25">
      <c r="A7" s="32" t="str">
        <f>[10]synthese_GES_FR95!A5</f>
        <v>Emissions associées aux importations de consommations intermédiaires (hors importations ré-exportées), en millions de tonnes</v>
      </c>
      <c r="B7" s="33">
        <f>[11]GES_synthese_v4!B5</f>
        <v>137.71569979899999</v>
      </c>
      <c r="C7" s="33"/>
      <c r="D7" s="33"/>
      <c r="E7" s="33"/>
      <c r="F7" s="33"/>
      <c r="G7" s="33">
        <f>[11]GES_synthese_v4!C5</f>
        <v>149.45514502599997</v>
      </c>
      <c r="H7" s="33"/>
      <c r="I7" s="33"/>
      <c r="J7" s="33"/>
      <c r="K7" s="33"/>
      <c r="L7" s="33">
        <f>[11]GES_synthese_v4!D5</f>
        <v>160.16729216979999</v>
      </c>
      <c r="M7" s="33"/>
      <c r="N7" s="33"/>
      <c r="O7" s="33"/>
      <c r="P7" s="33"/>
      <c r="Q7" s="33">
        <f>[11]GES_synthese_v4!E5</f>
        <v>184.53317527349998</v>
      </c>
      <c r="R7" s="33">
        <f>[11]GES_synthese_v4!F5</f>
        <v>197.2904892638</v>
      </c>
      <c r="S7" s="33">
        <f>[11]GES_synthese_v4!G5</f>
        <v>186.37234113510002</v>
      </c>
      <c r="T7" s="33">
        <f>[11]GES_synthese_v4!H5</f>
        <v>180.40648798020001</v>
      </c>
      <c r="U7" s="33">
        <f>[11]GES_synthese_v4!I5</f>
        <v>181.93675147760004</v>
      </c>
      <c r="V7" s="33">
        <f>[11]GES_synthese_v4!J5</f>
        <v>165.87930111030002</v>
      </c>
      <c r="W7" s="33">
        <f>[11]GES_synthese_v4!K5</f>
        <v>159.0422277822</v>
      </c>
      <c r="X7" s="33">
        <f>[11]GES_synthese_v4!L5</f>
        <v>174.94819451370003</v>
      </c>
      <c r="Y7" s="33">
        <f>[11]GES_synthese_v4!M5</f>
        <v>170.96688791790001</v>
      </c>
      <c r="Z7" s="33">
        <f>[11]GES_synthese_v4!N5</f>
        <v>164.2472271542</v>
      </c>
      <c r="AA7" s="33">
        <f>[11]GES_synthese_v4!O5</f>
        <v>154.1192960404</v>
      </c>
      <c r="AB7" s="34"/>
    </row>
    <row r="8" spans="1:55" x14ac:dyDescent="0.25">
      <c r="A8" s="32" t="str">
        <f>[10]synthese_GES_FR95!A6</f>
        <v>Total, en millions de tonnes</v>
      </c>
      <c r="B8" s="33">
        <f>[11]GES_synthese_v4!B6</f>
        <v>649.54547480120004</v>
      </c>
      <c r="C8" s="33"/>
      <c r="D8" s="33"/>
      <c r="E8" s="33"/>
      <c r="F8" s="33"/>
      <c r="G8" s="33">
        <f>[11]GES_synthese_v4!C6</f>
        <v>670.91793850459999</v>
      </c>
      <c r="H8" s="33"/>
      <c r="I8" s="33"/>
      <c r="J8" s="33"/>
      <c r="K8" s="33"/>
      <c r="L8" s="33">
        <f>[11]GES_synthese_v4!D6</f>
        <v>698.76488401750009</v>
      </c>
      <c r="M8" s="33"/>
      <c r="N8" s="33"/>
      <c r="O8" s="33"/>
      <c r="P8" s="33"/>
      <c r="Q8" s="33">
        <f>[11]GES_synthese_v4!E6</f>
        <v>675.17371544299999</v>
      </c>
      <c r="R8" s="33">
        <f>[11]GES_synthese_v4!F6</f>
        <v>672.223823971</v>
      </c>
      <c r="S8" s="33">
        <f>[11]GES_synthese_v4!G6</f>
        <v>655.18337976500015</v>
      </c>
      <c r="T8" s="33">
        <f>[11]GES_synthese_v4!H6</f>
        <v>651.18629338999995</v>
      </c>
      <c r="U8" s="33">
        <f>[11]GES_synthese_v4!I6</f>
        <v>629.29810587700001</v>
      </c>
      <c r="V8" s="33">
        <f>[11]GES_synthese_v4!J6</f>
        <v>617.30366065699991</v>
      </c>
      <c r="W8" s="33">
        <f>[11]GES_synthese_v4!K6</f>
        <v>609.03259197999989</v>
      </c>
      <c r="X8" s="33">
        <f>[11]GES_synthese_v4!L6</f>
        <v>633.00500555200006</v>
      </c>
      <c r="Y8" s="33">
        <f>[11]GES_synthese_v4!M6</f>
        <v>614.72694508400002</v>
      </c>
      <c r="Z8" s="33">
        <f>[11]GES_synthese_v4!N6</f>
        <v>605.10445700899993</v>
      </c>
      <c r="AA8" s="33">
        <f>[11]GES_synthese_v4!O6</f>
        <v>551.96152606040005</v>
      </c>
      <c r="AB8" s="34"/>
      <c r="AC8" s="33">
        <f>[12]CO2!H48+[12]CH4!H48/1000+[12]N2O!H48/1000</f>
        <v>529.20942932623791</v>
      </c>
      <c r="AD8" s="33">
        <f>[12]CO2!I48+[12]CH4!I48/1000+[12]N2O!I48/1000</f>
        <v>546.37493058584278</v>
      </c>
      <c r="AE8" s="33">
        <f>[12]CO2!J48+[12]CH4!J48/1000+[12]N2O!J48/1000</f>
        <v>538.11610576103294</v>
      </c>
      <c r="AF8" s="33">
        <f>[12]CO2!K48+[12]CH4!K48/1000+[12]N2O!K48/1000</f>
        <v>550.49402880484877</v>
      </c>
      <c r="AG8" s="33">
        <f>[12]CO2!L48+[12]CH4!L48/1000+[12]N2O!L48/1000</f>
        <v>542.43625391993066</v>
      </c>
      <c r="AH8" s="33">
        <f>[12]CO2!M48+[12]CH4!M48/1000+[12]N2O!M48/1000</f>
        <v>536.41153286646886</v>
      </c>
      <c r="AI8" s="33">
        <f>[12]CO2!N48+[12]CH4!N48/1000+[12]N2O!N48/1000</f>
        <v>540.96944944081326</v>
      </c>
      <c r="AJ8" s="33">
        <f>[12]CO2!O48+[12]CH4!O48/1000+[12]N2O!O48/1000</f>
        <v>532.20295215828344</v>
      </c>
      <c r="AK8" s="33">
        <f>[12]CO2!P48+[12]CH4!P48/1000+[12]N2O!P48/1000</f>
        <v>535.52478944155973</v>
      </c>
      <c r="AL8" s="33">
        <f>[12]CO2!Q48+[12]CH4!Q48/1000+[12]N2O!Q48/1000</f>
        <v>534.11736535916498</v>
      </c>
      <c r="AM8" s="33">
        <f>[12]CO2!R48+[12]CH4!R48/1000+[12]N2O!R48/1000</f>
        <v>535.03802997303012</v>
      </c>
      <c r="AN8" s="33">
        <f>[12]CO2!S48+[12]CH4!S48/1000+[12]N2O!S48/1000</f>
        <v>523.4327146544623</v>
      </c>
      <c r="AO8" s="33">
        <f>[12]CO2!T48+[12]CH4!T48/1000+[12]N2O!T48/1000</f>
        <v>513.08609566108828</v>
      </c>
      <c r="AP8" s="33">
        <f>[12]CO2!U48+[12]CH4!U48/1000+[12]N2O!U48/1000</f>
        <v>505.323723111199</v>
      </c>
      <c r="AQ8" s="33">
        <f>[12]CO2!V48+[12]CH4!V48/1000+[12]N2O!V48/1000</f>
        <v>483.6390378241241</v>
      </c>
      <c r="AR8" s="33">
        <f>[12]CO2!W48+[12]CH4!W48/1000+[12]N2O!W48/1000</f>
        <v>489.34718912651311</v>
      </c>
      <c r="AS8" s="33">
        <f>[12]CO2!X48+[12]CH4!X48/1000+[12]N2O!X48/1000</f>
        <v>463.79106252681629</v>
      </c>
      <c r="AT8" s="33">
        <f>[12]CO2!Y48+[12]CH4!Y48/1000+[12]N2O!Y48/1000</f>
        <v>464.89413835951569</v>
      </c>
      <c r="AU8" s="33">
        <f>[12]CO2!Z48+[12]CH4!Z48/1000+[12]N2O!Z48/1000</f>
        <v>466.09872501365521</v>
      </c>
      <c r="AV8" s="33">
        <f>[12]CO2!AA48+[12]CH4!AA48/1000+[12]N2O!AA48/1000</f>
        <v>435.13530111972261</v>
      </c>
      <c r="AW8" s="33">
        <f>[12]CO2!AB48+[12]CH4!AB48/1000+[12]N2O!AB48/1000</f>
        <v>438.29545277397904</v>
      </c>
      <c r="AX8" s="33">
        <f>[12]CO2!AC48+[12]CH4!AC48/1000+[12]N2O!AC48/1000</f>
        <v>440.67909008997606</v>
      </c>
      <c r="AY8" s="33">
        <f>[12]CO2!AD48+[12]CH4!AD48/1000+[12]N2O!AD48/1000</f>
        <v>444.87027165762925</v>
      </c>
      <c r="AZ8" s="33">
        <f>[12]CO2!AE48+[12]CH4!AE48/1000+[12]N2O!AE48/1000</f>
        <v>427.70884454207317</v>
      </c>
      <c r="BA8" s="33">
        <f>[12]CO2!AF48+[12]CH4!AF48/1000+[12]N2O!AF48/1000</f>
        <v>420.83412335885367</v>
      </c>
      <c r="BB8" s="33">
        <f>[12]CO2!AG48+[12]CH4!AG48/1000+[12]N2O!AG48/1000</f>
        <v>381.1037608517189</v>
      </c>
      <c r="BC8" s="34"/>
    </row>
    <row r="9" spans="1:55" x14ac:dyDescent="0.25">
      <c r="A9" s="32" t="str">
        <f>[10]synthese_GES_FR95!A7</f>
        <v>Tonnes de GES / personne</v>
      </c>
      <c r="B9" s="35">
        <f>[11]GES_synthese_v4!B7</f>
        <v>10.957138200615017</v>
      </c>
      <c r="C9" s="35"/>
      <c r="D9" s="35"/>
      <c r="E9" s="35"/>
      <c r="F9" s="35"/>
      <c r="G9" s="35">
        <f>[11]GES_synthese_v4!C7</f>
        <v>11.088059021877218</v>
      </c>
      <c r="H9" s="35"/>
      <c r="I9" s="35"/>
      <c r="J9" s="35"/>
      <c r="K9" s="35"/>
      <c r="L9" s="35">
        <f>[11]GES_synthese_v4!D7</f>
        <v>11.139150363362903</v>
      </c>
      <c r="M9" s="35"/>
      <c r="N9" s="35"/>
      <c r="O9" s="35"/>
      <c r="P9" s="35"/>
      <c r="Q9" s="35">
        <f>[11]GES_synthese_v4!E7</f>
        <v>10.449512526322321</v>
      </c>
      <c r="R9" s="35">
        <f>[11]GES_synthese_v4!F7</f>
        <v>10.352512327569476</v>
      </c>
      <c r="S9" s="35">
        <f>[11]GES_synthese_v4!G7</f>
        <v>10.042472671005754</v>
      </c>
      <c r="T9" s="35">
        <f>[11]GES_synthese_v4!H7</f>
        <v>9.9319563301661642</v>
      </c>
      <c r="U9" s="35">
        <f>[11]GES_synthese_v4!I7</f>
        <v>9.5159503773222518</v>
      </c>
      <c r="V9" s="35">
        <f>[11]GES_synthese_v4!J7</f>
        <v>9.2935970305018323</v>
      </c>
      <c r="W9" s="35">
        <f>[11]GES_synthese_v4!K7</f>
        <v>9.1442703511249448</v>
      </c>
      <c r="X9" s="35">
        <f>[11]GES_synthese_v4!L7</f>
        <v>9.47974415663756</v>
      </c>
      <c r="Y9" s="35">
        <f>[11]GES_synthese_v4!M7</f>
        <v>9.1761029090583559</v>
      </c>
      <c r="Z9" s="35">
        <f>[11]GES_synthese_v4!N7</f>
        <v>9.0120270879641389</v>
      </c>
      <c r="AA9" s="35">
        <f>[11]GES_synthese_v4!O7</f>
        <v>8.203063728833822</v>
      </c>
      <c r="AB9" s="34"/>
      <c r="AC9" s="35">
        <f>AC8/B11*1000*1000</f>
        <v>8.9271976776851858</v>
      </c>
      <c r="AD9" s="32"/>
      <c r="AE9" s="32"/>
      <c r="AF9" s="32"/>
      <c r="AG9" s="32"/>
      <c r="AH9" s="35">
        <f>AH8/G11*1000*1000</f>
        <v>8.8651121025261688</v>
      </c>
      <c r="AI9" s="32"/>
      <c r="AJ9" s="32"/>
      <c r="AK9" s="32"/>
      <c r="AL9" s="32"/>
      <c r="AM9" s="35">
        <f>AM8/L11*1000*1000</f>
        <v>8.5291479327369704</v>
      </c>
      <c r="AN9" s="32"/>
      <c r="AO9" s="32"/>
      <c r="AP9" s="32"/>
      <c r="AQ9" s="32"/>
      <c r="AR9" s="35">
        <f t="shared" ref="AR9:BB9" si="0">AR8/Q11*1000*1000</f>
        <v>7.5735169565110345</v>
      </c>
      <c r="AS9" s="35">
        <f t="shared" si="0"/>
        <v>7.1425654982923446</v>
      </c>
      <c r="AT9" s="35">
        <f t="shared" si="0"/>
        <v>7.1257709270048331</v>
      </c>
      <c r="AU9" s="35">
        <f t="shared" si="0"/>
        <v>7.1089828354376126</v>
      </c>
      <c r="AV9" s="35">
        <f t="shared" si="0"/>
        <v>6.5799116415675112</v>
      </c>
      <c r="AW9" s="35">
        <f t="shared" si="0"/>
        <v>6.5986022406661666</v>
      </c>
      <c r="AX9" s="35">
        <f t="shared" si="0"/>
        <v>6.6165403804905374</v>
      </c>
      <c r="AY9" s="35">
        <f t="shared" si="0"/>
        <v>6.6622796363681136</v>
      </c>
      <c r="AZ9" s="35">
        <f t="shared" si="0"/>
        <v>6.3844612701924284</v>
      </c>
      <c r="BA9" s="35">
        <f t="shared" si="0"/>
        <v>6.2676261516831344</v>
      </c>
      <c r="BB9" s="35">
        <f t="shared" si="0"/>
        <v>5.6638339629903802</v>
      </c>
    </row>
    <row r="11" spans="1:55" x14ac:dyDescent="0.25">
      <c r="A11" s="32" t="s">
        <v>31</v>
      </c>
      <c r="B11" s="36">
        <f>B8/B9*1000*1000</f>
        <v>59280577.000000007</v>
      </c>
      <c r="C11" s="32"/>
      <c r="D11" s="32"/>
      <c r="E11" s="32"/>
      <c r="F11" s="32"/>
      <c r="G11" s="36">
        <f>G8/G9*1000*1000</f>
        <v>60508150</v>
      </c>
      <c r="H11" s="32"/>
      <c r="I11" s="32"/>
      <c r="J11" s="32"/>
      <c r="K11" s="32"/>
      <c r="L11" s="36">
        <f>L8/L9*1000*1000</f>
        <v>62730537.000000007</v>
      </c>
      <c r="M11" s="32"/>
      <c r="N11" s="32"/>
      <c r="O11" s="32"/>
      <c r="P11" s="32"/>
      <c r="Q11" s="36">
        <f>Q8/Q9*1000*1000</f>
        <v>64612939</v>
      </c>
      <c r="R11" s="36">
        <f t="shared" ref="R11:AA11" si="1">R8/R9*1000*1000</f>
        <v>64933400.000000022</v>
      </c>
      <c r="S11" s="36">
        <f t="shared" si="1"/>
        <v>65241241</v>
      </c>
      <c r="T11" s="36">
        <f t="shared" si="1"/>
        <v>65564755.999999993</v>
      </c>
      <c r="U11" s="36">
        <f t="shared" si="1"/>
        <v>66130873.000000007</v>
      </c>
      <c r="V11" s="36">
        <f t="shared" si="1"/>
        <v>66422469</v>
      </c>
      <c r="W11" s="36">
        <f t="shared" si="1"/>
        <v>66602644.999999978</v>
      </c>
      <c r="X11" s="36">
        <f t="shared" si="1"/>
        <v>66774482.000000015</v>
      </c>
      <c r="Y11" s="36">
        <f t="shared" si="1"/>
        <v>66992159.000000015</v>
      </c>
      <c r="Z11" s="36">
        <f t="shared" si="1"/>
        <v>67144101</v>
      </c>
      <c r="AA11" s="36">
        <f t="shared" si="1"/>
        <v>67287241.000000015</v>
      </c>
    </row>
    <row r="12" spans="1:55" x14ac:dyDescent="0.25">
      <c r="B12" s="37"/>
      <c r="G12" s="37"/>
      <c r="L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55" x14ac:dyDescent="0.25">
      <c r="B13" s="37"/>
      <c r="G13" s="37"/>
      <c r="L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55" x14ac:dyDescent="0.25">
      <c r="B14" s="37"/>
      <c r="G14" s="37"/>
      <c r="L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6" spans="1:55" x14ac:dyDescent="0.25">
      <c r="A16" s="38" t="s">
        <v>32</v>
      </c>
      <c r="AC16" s="33">
        <f>AC8</f>
        <v>529.20942932623791</v>
      </c>
      <c r="AD16" s="33">
        <f t="shared" ref="AD16:BB17" si="2">AD8</f>
        <v>546.37493058584278</v>
      </c>
      <c r="AE16" s="33">
        <f t="shared" si="2"/>
        <v>538.11610576103294</v>
      </c>
      <c r="AF16" s="33">
        <f t="shared" si="2"/>
        <v>550.49402880484877</v>
      </c>
      <c r="AG16" s="33">
        <f t="shared" si="2"/>
        <v>542.43625391993066</v>
      </c>
      <c r="AH16" s="33">
        <f t="shared" si="2"/>
        <v>536.41153286646886</v>
      </c>
      <c r="AI16" s="33">
        <f t="shared" si="2"/>
        <v>540.96944944081326</v>
      </c>
      <c r="AJ16" s="33">
        <f t="shared" si="2"/>
        <v>532.20295215828344</v>
      </c>
      <c r="AK16" s="33">
        <f t="shared" si="2"/>
        <v>535.52478944155973</v>
      </c>
      <c r="AL16" s="33">
        <f t="shared" si="2"/>
        <v>534.11736535916498</v>
      </c>
      <c r="AM16" s="33">
        <f t="shared" si="2"/>
        <v>535.03802997303012</v>
      </c>
      <c r="AN16" s="33">
        <f t="shared" si="2"/>
        <v>523.4327146544623</v>
      </c>
      <c r="AO16" s="33">
        <f t="shared" si="2"/>
        <v>513.08609566108828</v>
      </c>
      <c r="AP16" s="33">
        <f t="shared" si="2"/>
        <v>505.323723111199</v>
      </c>
      <c r="AQ16" s="33">
        <f t="shared" si="2"/>
        <v>483.6390378241241</v>
      </c>
      <c r="AR16" s="33">
        <f t="shared" si="2"/>
        <v>489.34718912651311</v>
      </c>
      <c r="AS16" s="33">
        <f t="shared" si="2"/>
        <v>463.79106252681629</v>
      </c>
      <c r="AT16" s="33">
        <f t="shared" si="2"/>
        <v>464.89413835951569</v>
      </c>
      <c r="AU16" s="33">
        <f t="shared" si="2"/>
        <v>466.09872501365521</v>
      </c>
      <c r="AV16" s="33">
        <f t="shared" si="2"/>
        <v>435.13530111972261</v>
      </c>
      <c r="AW16" s="33">
        <f t="shared" si="2"/>
        <v>438.29545277397904</v>
      </c>
      <c r="AX16" s="33">
        <f t="shared" si="2"/>
        <v>440.67909008997606</v>
      </c>
      <c r="AY16" s="33">
        <f t="shared" si="2"/>
        <v>444.87027165762925</v>
      </c>
      <c r="AZ16" s="33">
        <f t="shared" si="2"/>
        <v>427.70884454207317</v>
      </c>
      <c r="BA16" s="33">
        <f t="shared" si="2"/>
        <v>420.83412335885367</v>
      </c>
      <c r="BB16" s="33">
        <f t="shared" si="2"/>
        <v>381.1037608517189</v>
      </c>
    </row>
    <row r="17" spans="1:54" x14ac:dyDescent="0.25">
      <c r="A17" s="32" t="s">
        <v>33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C17" s="35">
        <f>AC9</f>
        <v>8.9271976776851858</v>
      </c>
      <c r="AD17" s="35"/>
      <c r="AE17" s="35"/>
      <c r="AF17" s="35"/>
      <c r="AG17" s="35"/>
      <c r="AH17" s="35">
        <f>AH9</f>
        <v>8.8651121025261688</v>
      </c>
      <c r="AI17" s="35"/>
      <c r="AJ17" s="35"/>
      <c r="AK17" s="35"/>
      <c r="AL17" s="35"/>
      <c r="AM17" s="35">
        <f>AM9</f>
        <v>8.5291479327369704</v>
      </c>
      <c r="AN17" s="35"/>
      <c r="AO17" s="35"/>
      <c r="AP17" s="35"/>
      <c r="AQ17" s="35"/>
      <c r="AR17" s="35">
        <f>AR9</f>
        <v>7.5735169565110345</v>
      </c>
      <c r="AS17" s="35">
        <f t="shared" si="2"/>
        <v>7.1425654982923446</v>
      </c>
      <c r="AT17" s="35">
        <f t="shared" si="2"/>
        <v>7.1257709270048331</v>
      </c>
      <c r="AU17" s="35">
        <f t="shared" si="2"/>
        <v>7.1089828354376126</v>
      </c>
      <c r="AV17" s="35">
        <f t="shared" si="2"/>
        <v>6.5799116415675112</v>
      </c>
      <c r="AW17" s="35">
        <f t="shared" si="2"/>
        <v>6.5986022406661666</v>
      </c>
      <c r="AX17" s="35">
        <f t="shared" si="2"/>
        <v>6.6165403804905374</v>
      </c>
      <c r="AY17" s="35">
        <f t="shared" si="2"/>
        <v>6.6622796363681136</v>
      </c>
      <c r="AZ17" s="35">
        <f t="shared" si="2"/>
        <v>6.3844612701924284</v>
      </c>
      <c r="BA17" s="35">
        <f t="shared" si="2"/>
        <v>6.2676261516831344</v>
      </c>
      <c r="BB17" s="35">
        <f t="shared" si="2"/>
        <v>5.6638339629903802</v>
      </c>
    </row>
    <row r="18" spans="1:54" x14ac:dyDescent="0.25">
      <c r="A18" s="32" t="s">
        <v>34</v>
      </c>
      <c r="B18" s="33">
        <f>SUM(B4:B5)</f>
        <v>410.88514746220005</v>
      </c>
      <c r="C18" s="32"/>
      <c r="D18" s="32"/>
      <c r="E18" s="32"/>
      <c r="F18" s="32"/>
      <c r="G18" s="33">
        <f>SUM(G4:G5)</f>
        <v>411.0377325586</v>
      </c>
      <c r="H18" s="32"/>
      <c r="I18" s="32"/>
      <c r="J18" s="32"/>
      <c r="K18" s="32"/>
      <c r="L18" s="33">
        <f>SUM(L4:L5)</f>
        <v>412.85974623150003</v>
      </c>
      <c r="M18" s="32"/>
      <c r="N18" s="32"/>
      <c r="O18" s="32"/>
      <c r="P18" s="32"/>
      <c r="Q18" s="33">
        <f>SUM(Q4:Q5)</f>
        <v>369.38644291000003</v>
      </c>
      <c r="R18" s="33">
        <f t="shared" ref="R18:AA18" si="3">SUM(R4:R5)</f>
        <v>340.99922172100003</v>
      </c>
      <c r="S18" s="33">
        <f t="shared" si="3"/>
        <v>344.51262802999997</v>
      </c>
      <c r="T18" s="33">
        <f t="shared" si="3"/>
        <v>343.96581898800002</v>
      </c>
      <c r="U18" s="33">
        <f t="shared" si="3"/>
        <v>317.96731995700003</v>
      </c>
      <c r="V18" s="33">
        <f t="shared" si="3"/>
        <v>321.34414790400001</v>
      </c>
      <c r="W18" s="33">
        <f t="shared" si="3"/>
        <v>324.42057599500004</v>
      </c>
      <c r="X18" s="33">
        <f t="shared" si="3"/>
        <v>327.90334054099992</v>
      </c>
      <c r="Y18" s="33">
        <f t="shared" si="3"/>
        <v>310.53274471999998</v>
      </c>
      <c r="Z18" s="33">
        <f t="shared" si="3"/>
        <v>311.14880682399996</v>
      </c>
      <c r="AA18" s="33">
        <f t="shared" si="3"/>
        <v>284.19054144040001</v>
      </c>
    </row>
    <row r="19" spans="1:54" x14ac:dyDescent="0.25">
      <c r="A19" s="32" t="s">
        <v>35</v>
      </c>
      <c r="B19" s="33">
        <f>SUM(B6:B7)</f>
        <v>238.66032733999998</v>
      </c>
      <c r="C19" s="32"/>
      <c r="D19" s="32"/>
      <c r="E19" s="32"/>
      <c r="F19" s="32"/>
      <c r="G19" s="33">
        <f>SUM(G6:G7)</f>
        <v>259.880205945</v>
      </c>
      <c r="H19" s="32"/>
      <c r="I19" s="32"/>
      <c r="J19" s="32"/>
      <c r="K19" s="32"/>
      <c r="L19" s="33">
        <f>SUM(L6:L7)</f>
        <v>285.90513778280001</v>
      </c>
      <c r="M19" s="32"/>
      <c r="N19" s="32"/>
      <c r="O19" s="32"/>
      <c r="P19" s="32"/>
      <c r="Q19" s="33">
        <f>SUM(Q6:Q7)</f>
        <v>305.7872725405</v>
      </c>
      <c r="R19" s="33">
        <f t="shared" ref="R19:AA19" si="4">SUM(R6:R7)</f>
        <v>331.22460223999997</v>
      </c>
      <c r="S19" s="33">
        <f t="shared" si="4"/>
        <v>310.67075173310002</v>
      </c>
      <c r="T19" s="33">
        <f t="shared" si="4"/>
        <v>307.2204743959</v>
      </c>
      <c r="U19" s="33">
        <f t="shared" si="4"/>
        <v>311.33078591210005</v>
      </c>
      <c r="V19" s="33">
        <f t="shared" si="4"/>
        <v>295.95951276260001</v>
      </c>
      <c r="W19" s="33">
        <f t="shared" si="4"/>
        <v>284.61201598309998</v>
      </c>
      <c r="X19" s="33">
        <f t="shared" si="4"/>
        <v>305.10166501610001</v>
      </c>
      <c r="Y19" s="33">
        <f t="shared" si="4"/>
        <v>304.1942003643</v>
      </c>
      <c r="Z19" s="33">
        <f t="shared" si="4"/>
        <v>293.95565018759999</v>
      </c>
      <c r="AA19" s="33">
        <f t="shared" si="4"/>
        <v>267.77098462250001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4" x14ac:dyDescent="0.25">
      <c r="A20" s="32" t="s">
        <v>36</v>
      </c>
      <c r="B20" s="35">
        <f>B9</f>
        <v>10.957138200615017</v>
      </c>
      <c r="C20" s="32"/>
      <c r="D20" s="32"/>
      <c r="E20" s="32"/>
      <c r="F20" s="32"/>
      <c r="G20" s="35">
        <f>G9</f>
        <v>11.088059021877218</v>
      </c>
      <c r="H20" s="32"/>
      <c r="I20" s="32"/>
      <c r="J20" s="32"/>
      <c r="K20" s="32"/>
      <c r="L20" s="35">
        <f>L9</f>
        <v>11.139150363362903</v>
      </c>
      <c r="M20" s="32"/>
      <c r="N20" s="32"/>
      <c r="O20" s="32"/>
      <c r="P20" s="32"/>
      <c r="Q20" s="35">
        <f>Q9</f>
        <v>10.449512526322321</v>
      </c>
      <c r="R20" s="35">
        <f t="shared" ref="R20:AA20" si="5">R9</f>
        <v>10.352512327569476</v>
      </c>
      <c r="S20" s="35">
        <f t="shared" si="5"/>
        <v>10.042472671005754</v>
      </c>
      <c r="T20" s="35">
        <f t="shared" si="5"/>
        <v>9.9319563301661642</v>
      </c>
      <c r="U20" s="35">
        <f t="shared" si="5"/>
        <v>9.5159503773222518</v>
      </c>
      <c r="V20" s="35">
        <f t="shared" si="5"/>
        <v>9.2935970305018323</v>
      </c>
      <c r="W20" s="35">
        <f t="shared" si="5"/>
        <v>9.1442703511249448</v>
      </c>
      <c r="X20" s="35">
        <f t="shared" si="5"/>
        <v>9.47974415663756</v>
      </c>
      <c r="Y20" s="35">
        <f t="shared" si="5"/>
        <v>9.1761029090583559</v>
      </c>
      <c r="Z20" s="35">
        <f t="shared" si="5"/>
        <v>9.0120270879641389</v>
      </c>
      <c r="AA20" s="35">
        <f t="shared" si="5"/>
        <v>8.203063728833822</v>
      </c>
      <c r="AC20" s="34"/>
      <c r="AH20" s="34"/>
      <c r="AM20" s="34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4" ht="15.75" x14ac:dyDescent="0.25">
      <c r="A21" s="40" t="s">
        <v>37</v>
      </c>
    </row>
    <row r="22" spans="1:54" ht="15.75" x14ac:dyDescent="0.25">
      <c r="A22" s="40" t="s">
        <v>38</v>
      </c>
    </row>
    <row r="23" spans="1:54" ht="15.75" x14ac:dyDescent="0.25">
      <c r="A23" s="40" t="s">
        <v>39</v>
      </c>
    </row>
    <row r="24" spans="1:54" ht="15.75" x14ac:dyDescent="0.25">
      <c r="A24" s="40" t="s">
        <v>40</v>
      </c>
    </row>
  </sheetData>
  <mergeCells count="1">
    <mergeCell ref="A1:Y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60"/>
  <sheetViews>
    <sheetView showGridLines="0" zoomScaleNormal="100" workbookViewId="0">
      <selection activeCell="A106" sqref="A106"/>
    </sheetView>
  </sheetViews>
  <sheetFormatPr baseColWidth="10" defaultColWidth="11.42578125" defaultRowHeight="14.25" x14ac:dyDescent="0.2"/>
  <cols>
    <col min="1" max="1" width="87.140625" style="2" customWidth="1"/>
    <col min="2" max="7" width="11.42578125" style="48"/>
    <col min="8" max="16384" width="11.42578125" style="2"/>
  </cols>
  <sheetData>
    <row r="1" spans="1:7" ht="29.25" customHeight="1" x14ac:dyDescent="0.25">
      <c r="A1" s="55" t="s">
        <v>6</v>
      </c>
      <c r="B1" s="55"/>
      <c r="C1" s="55"/>
      <c r="D1" s="55"/>
      <c r="E1" s="55"/>
      <c r="F1" s="55"/>
      <c r="G1" s="55"/>
    </row>
    <row r="2" spans="1:7" ht="17.100000000000001" customHeight="1" x14ac:dyDescent="0.25">
      <c r="A2" s="41" t="s">
        <v>43</v>
      </c>
      <c r="B2" s="42"/>
      <c r="C2" s="42"/>
      <c r="D2" s="42"/>
      <c r="E2" s="42"/>
      <c r="F2" s="42"/>
      <c r="G2" s="42"/>
    </row>
    <row r="3" spans="1:7" s="43" customFormat="1" ht="57" x14ac:dyDescent="0.25">
      <c r="B3" s="44" t="s">
        <v>5</v>
      </c>
      <c r="C3" s="44" t="s">
        <v>4</v>
      </c>
      <c r="D3" s="44" t="s">
        <v>3</v>
      </c>
      <c r="E3" s="44" t="s">
        <v>2</v>
      </c>
      <c r="F3" s="44" t="s">
        <v>1</v>
      </c>
      <c r="G3" s="45"/>
    </row>
    <row r="4" spans="1:7" x14ac:dyDescent="0.2">
      <c r="A4" s="15" t="s">
        <v>7</v>
      </c>
      <c r="B4" s="46">
        <v>15.7</v>
      </c>
      <c r="C4" s="47">
        <v>1.1000000000000001</v>
      </c>
      <c r="D4" s="46">
        <v>0.6</v>
      </c>
      <c r="E4" s="46">
        <v>22.8</v>
      </c>
      <c r="F4" s="46">
        <v>9.1</v>
      </c>
    </row>
    <row r="5" spans="1:7" ht="18.75" x14ac:dyDescent="0.35">
      <c r="A5" s="15" t="s">
        <v>8</v>
      </c>
      <c r="B5" s="46"/>
      <c r="C5" s="47"/>
      <c r="D5" s="46"/>
      <c r="E5" s="46"/>
      <c r="F5" s="46"/>
    </row>
    <row r="6" spans="1:7" x14ac:dyDescent="0.2">
      <c r="A6" s="15" t="str">
        <f>[12]CO2e!$B$38</f>
        <v>Transport</v>
      </c>
      <c r="B6" s="46">
        <f>[12]CO2e!$AF$38</f>
        <v>135.81207406150301</v>
      </c>
      <c r="C6" s="47"/>
      <c r="D6" s="46"/>
      <c r="E6" s="46"/>
      <c r="F6" s="46"/>
    </row>
    <row r="7" spans="1:7" x14ac:dyDescent="0.2">
      <c r="A7" s="15" t="str">
        <f>[12]CO2e!$B$16</f>
        <v>Industrie manufacturière et construction</v>
      </c>
      <c r="B7" s="46"/>
      <c r="C7" s="47">
        <f>[12]CO2e!$AF$16+[12]CO2e!$AF$26</f>
        <v>99.531969130122079</v>
      </c>
      <c r="D7" s="46"/>
      <c r="E7" s="46"/>
      <c r="F7" s="46"/>
    </row>
    <row r="8" spans="1:7" x14ac:dyDescent="0.2">
      <c r="A8" s="15" t="str">
        <f>[12]CO2e!$B$34</f>
        <v>Agriculture</v>
      </c>
      <c r="B8" s="46"/>
      <c r="C8" s="47"/>
      <c r="D8" s="46">
        <f>[12]CO2e!$AF$34</f>
        <v>83.066206828131371</v>
      </c>
      <c r="E8" s="46"/>
      <c r="F8" s="46"/>
    </row>
    <row r="9" spans="1:7" x14ac:dyDescent="0.2">
      <c r="A9" s="15" t="s">
        <v>0</v>
      </c>
      <c r="B9" s="46"/>
      <c r="C9" s="47"/>
      <c r="D9" s="46"/>
      <c r="E9" s="46">
        <f>[12]CO2e!$AF$31</f>
        <v>75.108818700802999</v>
      </c>
      <c r="F9" s="46"/>
    </row>
    <row r="10" spans="1:7" x14ac:dyDescent="0.2">
      <c r="A10" s="15" t="str">
        <f>[12]CO2e!$B$6</f>
        <v>Industrie de l'énergie</v>
      </c>
      <c r="B10" s="46"/>
      <c r="C10" s="47"/>
      <c r="D10" s="46"/>
      <c r="E10" s="46"/>
      <c r="F10" s="46">
        <f>[12]CO2e!$AF$6</f>
        <v>42.479555202461384</v>
      </c>
    </row>
    <row r="11" spans="1:7" x14ac:dyDescent="0.2">
      <c r="C11" s="49"/>
    </row>
    <row r="12" spans="1:7" x14ac:dyDescent="0.2">
      <c r="C12" s="49"/>
    </row>
    <row r="13" spans="1:7" ht="15" x14ac:dyDescent="0.25">
      <c r="A13" s="5" t="str">
        <f>A6</f>
        <v>Transport</v>
      </c>
      <c r="C13" s="49"/>
    </row>
    <row r="14" spans="1:7" x14ac:dyDescent="0.2">
      <c r="A14" s="15" t="str">
        <f>[12]CO2e!B39</f>
        <v>VP</v>
      </c>
      <c r="B14" s="46">
        <f>[12]CO2e!AF39</f>
        <v>71.708276615683161</v>
      </c>
    </row>
    <row r="15" spans="1:7" x14ac:dyDescent="0.2">
      <c r="A15" s="15" t="str">
        <f>[12]CO2e!B40</f>
        <v>VUL</v>
      </c>
      <c r="B15" s="46">
        <f>[12]CO2e!AF40</f>
        <v>20.919941445265547</v>
      </c>
    </row>
    <row r="16" spans="1:7" s="48" customFormat="1" x14ac:dyDescent="0.2">
      <c r="A16" s="15" t="str">
        <f>[12]CO2e!B41</f>
        <v>PL (y.c. bus et cars)</v>
      </c>
      <c r="B16" s="46">
        <f>[12]CO2e!AF41</f>
        <v>33.265616303012365</v>
      </c>
    </row>
    <row r="17" spans="1:3" s="48" customFormat="1" x14ac:dyDescent="0.2">
      <c r="A17" s="15" t="str">
        <f>[12]CO2e!B42</f>
        <v>Deux roues</v>
      </c>
      <c r="B17" s="46">
        <f>[12]CO2e!AF42</f>
        <v>1.3868742202911524</v>
      </c>
    </row>
    <row r="18" spans="1:3" s="48" customFormat="1" x14ac:dyDescent="0.2">
      <c r="A18" s="15" t="str">
        <f>[12]CO2e!B43</f>
        <v>Transport ferroviaire</v>
      </c>
      <c r="B18" s="46">
        <f>[12]CO2e!AF43</f>
        <v>0.44903113413795426</v>
      </c>
    </row>
    <row r="19" spans="1:3" s="48" customFormat="1" x14ac:dyDescent="0.2">
      <c r="A19" s="15" t="str">
        <f>[12]CO2e!B44</f>
        <v>Transport fluvial de marchandises</v>
      </c>
      <c r="B19" s="46">
        <f>[12]CO2e!AF44</f>
        <v>0.11389099590964924</v>
      </c>
    </row>
    <row r="20" spans="1:3" s="48" customFormat="1" x14ac:dyDescent="0.2">
      <c r="A20" s="15" t="str">
        <f>[12]CO2e!B45</f>
        <v>Transport maritime domestique</v>
      </c>
      <c r="B20" s="46">
        <f>[12]CO2e!AF45</f>
        <v>1.5515824010815715</v>
      </c>
    </row>
    <row r="21" spans="1:3" s="48" customFormat="1" x14ac:dyDescent="0.2">
      <c r="A21" s="15" t="str">
        <f>[12]CO2e!B46</f>
        <v>Transport autres navigations</v>
      </c>
      <c r="B21" s="46">
        <f>[12]CO2e!AF46</f>
        <v>1.0450356813455373</v>
      </c>
    </row>
    <row r="22" spans="1:3" s="48" customFormat="1" x14ac:dyDescent="0.2">
      <c r="A22" s="15" t="str">
        <f>[12]CO2e!B47</f>
        <v>Transport aérien français</v>
      </c>
      <c r="B22" s="46">
        <f>[12]CO2e!AF47</f>
        <v>5.3718252647761107</v>
      </c>
    </row>
    <row r="24" spans="1:3" s="48" customFormat="1" ht="15" x14ac:dyDescent="0.25">
      <c r="A24" s="5" t="str">
        <f>A7</f>
        <v>Industrie manufacturière et construction</v>
      </c>
    </row>
    <row r="25" spans="1:3" s="48" customFormat="1" x14ac:dyDescent="0.2">
      <c r="A25" s="56" t="str">
        <f>[12]CO2e!B17</f>
        <v>Chimie</v>
      </c>
      <c r="B25" s="57"/>
      <c r="C25" s="46">
        <f>[12]CO2e!AF17</f>
        <v>21.757722974035019</v>
      </c>
    </row>
    <row r="26" spans="1:3" s="48" customFormat="1" x14ac:dyDescent="0.2">
      <c r="A26" s="56" t="str">
        <f>[12]CO2e!B18</f>
        <v>Construction</v>
      </c>
      <c r="B26" s="57"/>
      <c r="C26" s="46">
        <f>[12]CO2e!AF18</f>
        <v>4.0573687234815008</v>
      </c>
    </row>
    <row r="27" spans="1:3" s="48" customFormat="1" x14ac:dyDescent="0.2">
      <c r="A27" s="56" t="str">
        <f>[12]CO2e!B19</f>
        <v>Biens d'équipements, matériels de transport</v>
      </c>
      <c r="B27" s="57"/>
      <c r="C27" s="46">
        <f>[12]CO2e!AF19</f>
        <v>3.2851119158832685</v>
      </c>
    </row>
    <row r="28" spans="1:3" s="48" customFormat="1" x14ac:dyDescent="0.2">
      <c r="A28" s="56" t="str">
        <f>[12]CO2e!B20</f>
        <v>Agro-alimentaire</v>
      </c>
      <c r="B28" s="57"/>
      <c r="C28" s="46">
        <f>[12]CO2e!AF20</f>
        <v>10.533447948718221</v>
      </c>
    </row>
    <row r="29" spans="1:3" s="48" customFormat="1" x14ac:dyDescent="0.2">
      <c r="A29" s="56" t="str">
        <f>[12]CO2e!B21</f>
        <v>Métallurgie des métaux ferreux</v>
      </c>
      <c r="B29" s="57"/>
      <c r="C29" s="46">
        <f>[12]CO2e!AF21</f>
        <v>17.042800498173861</v>
      </c>
    </row>
    <row r="30" spans="1:3" s="48" customFormat="1" x14ac:dyDescent="0.2">
      <c r="A30" s="56" t="str">
        <f>[12]CO2e!B22</f>
        <v>Métallurgie des métaux non-ferreux</v>
      </c>
      <c r="B30" s="57"/>
      <c r="C30" s="46">
        <f>[12]CO2e!AF22</f>
        <v>2.4646981853169776</v>
      </c>
    </row>
    <row r="31" spans="1:3" s="48" customFormat="1" x14ac:dyDescent="0.2">
      <c r="A31" s="56" t="str">
        <f>[12]CO2e!B23</f>
        <v>Minéraux non-métalliques, matériaux de construction</v>
      </c>
      <c r="B31" s="57"/>
      <c r="C31" s="46">
        <f>[12]CO2e!AF23</f>
        <v>19.775841239792026</v>
      </c>
    </row>
    <row r="32" spans="1:3" s="48" customFormat="1" x14ac:dyDescent="0.2">
      <c r="A32" s="56" t="str">
        <f>[12]CO2e!B24</f>
        <v>Papier, carton</v>
      </c>
      <c r="B32" s="57"/>
      <c r="C32" s="46">
        <f>[12]CO2e!AF24</f>
        <v>2.6097900289338232</v>
      </c>
    </row>
    <row r="33" spans="1:14" s="48" customFormat="1" x14ac:dyDescent="0.2">
      <c r="A33" s="56" t="str">
        <f>[12]CO2e!B25</f>
        <v>Autres industries manufacturières</v>
      </c>
      <c r="B33" s="57"/>
      <c r="C33" s="46">
        <f>[12]CO2e!AF25</f>
        <v>2.720327582101187</v>
      </c>
    </row>
    <row r="34" spans="1:14" s="48" customFormat="1" x14ac:dyDescent="0.2">
      <c r="A34" s="56" t="str">
        <f>[12]CO2e!B27</f>
        <v>Stockage des déchets</v>
      </c>
      <c r="B34" s="57"/>
      <c r="C34" s="46">
        <f>[12]CO2e!AF27</f>
        <v>12.734483087042269</v>
      </c>
    </row>
    <row r="35" spans="1:14" s="48" customFormat="1" x14ac:dyDescent="0.2">
      <c r="A35" s="56" t="str">
        <f>[12]CO2e!B28</f>
        <v>Incinération sans récupération d'énergie</v>
      </c>
      <c r="B35" s="57"/>
      <c r="C35" s="46">
        <f>[12]CO2e!AF28</f>
        <v>1.1656763427819001</v>
      </c>
    </row>
    <row r="36" spans="1:14" s="48" customFormat="1" x14ac:dyDescent="0.2">
      <c r="A36" s="56" t="str">
        <f>[12]CO2e!B29</f>
        <v>Autres traitements des déchets solides</v>
      </c>
      <c r="B36" s="57"/>
      <c r="C36" s="46">
        <f>[12]CO2e!AF29</f>
        <v>1.0043998508353875</v>
      </c>
    </row>
    <row r="37" spans="1:14" s="48" customFormat="1" x14ac:dyDescent="0.2">
      <c r="A37" s="56" t="str">
        <f>[12]CO2e!B30</f>
        <v>Traitement des eaux usées</v>
      </c>
      <c r="B37" s="57"/>
      <c r="C37" s="46">
        <f>[12]CO2e!AF30</f>
        <v>0.38030075302662886</v>
      </c>
    </row>
    <row r="38" spans="1:14" s="48" customFormat="1" x14ac:dyDescent="0.2">
      <c r="A38" s="2"/>
    </row>
    <row r="39" spans="1:14" s="48" customFormat="1" ht="15" x14ac:dyDescent="0.25">
      <c r="A39" s="5" t="str">
        <f>A8</f>
        <v>Agriculture</v>
      </c>
    </row>
    <row r="40" spans="1:14" s="48" customFormat="1" x14ac:dyDescent="0.2">
      <c r="A40" s="58" t="str">
        <f>'[9]Données 1 (ne pas toucher)'!B36</f>
        <v>Culture</v>
      </c>
      <c r="B40" s="58"/>
      <c r="C40" s="58"/>
      <c r="D40" s="46">
        <f>[12]CO2e!AF35</f>
        <v>33.436534807173004</v>
      </c>
    </row>
    <row r="41" spans="1:14" s="48" customFormat="1" x14ac:dyDescent="0.2">
      <c r="A41" s="58" t="str">
        <f>'[9]Données 1 (ne pas toucher)'!B37</f>
        <v>Elevage</v>
      </c>
      <c r="B41" s="58"/>
      <c r="C41" s="58"/>
      <c r="D41" s="46">
        <f>[12]CO2e!AF36</f>
        <v>39.756099787142794</v>
      </c>
    </row>
    <row r="42" spans="1:14" s="48" customFormat="1" x14ac:dyDescent="0.2">
      <c r="A42" s="58" t="str">
        <f>'[9]Données 1 (ne pas toucher)'!B38</f>
        <v>Engins, moteurs et chaudières en agriculture/sylviculture</v>
      </c>
      <c r="B42" s="58"/>
      <c r="C42" s="58"/>
      <c r="D42" s="46">
        <f>[12]CO2e!AF37</f>
        <v>9.873572233815576</v>
      </c>
    </row>
    <row r="43" spans="1:14" s="48" customFormat="1" x14ac:dyDescent="0.2">
      <c r="A43" s="2"/>
    </row>
    <row r="44" spans="1:14" s="48" customFormat="1" ht="15" x14ac:dyDescent="0.25">
      <c r="A44" s="5" t="str">
        <f>A9</f>
        <v>Usage des bâtiments et activités résidentiels/tertiaires et traitement centralisé des déchets</v>
      </c>
    </row>
    <row r="45" spans="1:14" s="48" customFormat="1" x14ac:dyDescent="0.2">
      <c r="A45" s="58" t="str">
        <f>'[9]Données 1 (ne pas toucher)'!B33</f>
        <v>Résidentiel (g)</v>
      </c>
      <c r="B45" s="58"/>
      <c r="C45" s="58"/>
      <c r="D45" s="58"/>
      <c r="E45" s="46">
        <f>[12]CO2e!AF32</f>
        <v>46.056953827060298</v>
      </c>
      <c r="G45" s="50"/>
      <c r="H45" s="50"/>
      <c r="I45" s="50"/>
      <c r="J45" s="50"/>
      <c r="K45" s="50"/>
      <c r="L45" s="50"/>
      <c r="M45" s="50"/>
      <c r="N45" s="50"/>
    </row>
    <row r="46" spans="1:14" s="48" customFormat="1" x14ac:dyDescent="0.2">
      <c r="A46" s="58" t="str">
        <f>'[9]Données 1 (ne pas toucher)'!B34</f>
        <v>Tertiaire (h)</v>
      </c>
      <c r="B46" s="58"/>
      <c r="C46" s="58"/>
      <c r="D46" s="58"/>
      <c r="E46" s="46">
        <f>[12]CO2e!AF33</f>
        <v>29.051864873742701</v>
      </c>
      <c r="G46" s="50"/>
      <c r="H46" s="50"/>
      <c r="I46" s="50"/>
      <c r="J46" s="51"/>
      <c r="K46" s="50"/>
      <c r="L46" s="50"/>
      <c r="M46" s="50"/>
      <c r="N46" s="50"/>
    </row>
    <row r="47" spans="1:14" s="48" customFormat="1" x14ac:dyDescent="0.2">
      <c r="A47" s="2"/>
      <c r="G47" s="50"/>
      <c r="H47" s="50"/>
      <c r="I47" s="50"/>
      <c r="J47" s="51"/>
      <c r="K47" s="50"/>
      <c r="L47" s="50"/>
      <c r="M47" s="50"/>
      <c r="N47" s="50"/>
    </row>
    <row r="48" spans="1:14" s="48" customFormat="1" ht="15" x14ac:dyDescent="0.25">
      <c r="A48" s="5" t="str">
        <f>A10</f>
        <v>Industrie de l'énergie</v>
      </c>
      <c r="G48" s="50"/>
      <c r="H48" s="50"/>
      <c r="I48" s="50"/>
      <c r="J48" s="50"/>
      <c r="K48" s="50"/>
      <c r="L48" s="50"/>
      <c r="M48" s="50"/>
      <c r="N48" s="50"/>
    </row>
    <row r="49" spans="1:11" s="48" customFormat="1" x14ac:dyDescent="0.2">
      <c r="A49" s="58" t="str">
        <f>[12]CO2e!B7</f>
        <v>Production d'électricité</v>
      </c>
      <c r="B49" s="58"/>
      <c r="C49" s="58"/>
      <c r="D49" s="58"/>
      <c r="E49" s="58"/>
      <c r="F49" s="46">
        <f>[12]CO2e!AF7</f>
        <v>19.900918683854968</v>
      </c>
      <c r="K49" s="52"/>
    </row>
    <row r="50" spans="1:11" s="48" customFormat="1" x14ac:dyDescent="0.2">
      <c r="A50" s="58" t="str">
        <f>[12]CO2e!B8</f>
        <v>Chauffage urbain</v>
      </c>
      <c r="B50" s="58"/>
      <c r="C50" s="58"/>
      <c r="D50" s="58"/>
      <c r="E50" s="58"/>
      <c r="F50" s="46">
        <f>[12]CO2e!AF8</f>
        <v>3.8916848413346528</v>
      </c>
    </row>
    <row r="51" spans="1:11" s="48" customFormat="1" x14ac:dyDescent="0.2">
      <c r="A51" s="58" t="str">
        <f>[12]CO2e!B9</f>
        <v>Raffinage du pétrole</v>
      </c>
      <c r="B51" s="58"/>
      <c r="C51" s="58"/>
      <c r="D51" s="58"/>
      <c r="E51" s="58"/>
      <c r="F51" s="46">
        <f>[12]CO2e!AF9</f>
        <v>8.7235850078441235</v>
      </c>
    </row>
    <row r="52" spans="1:11" s="48" customFormat="1" x14ac:dyDescent="0.2">
      <c r="A52" s="58" t="str">
        <f>[12]CO2e!B10</f>
        <v>Transformation des combustibles minéraux solides</v>
      </c>
      <c r="B52" s="58"/>
      <c r="C52" s="58"/>
      <c r="D52" s="58"/>
      <c r="E52" s="58"/>
      <c r="F52" s="46">
        <f>[12]CO2e!AF10</f>
        <v>2.8581965231952777</v>
      </c>
    </row>
    <row r="53" spans="1:11" s="48" customFormat="1" x14ac:dyDescent="0.2">
      <c r="A53" s="58" t="str">
        <f>[12]CO2e!B11</f>
        <v>Extraction et distribution de combustibles solides</v>
      </c>
      <c r="B53" s="58"/>
      <c r="C53" s="58"/>
      <c r="D53" s="58"/>
      <c r="E53" s="58"/>
      <c r="F53" s="46">
        <f>[12]CO2e!AF11</f>
        <v>1.005E-2</v>
      </c>
    </row>
    <row r="54" spans="1:11" x14ac:dyDescent="0.2">
      <c r="A54" s="58" t="str">
        <f>[12]CO2e!B12</f>
        <v>Extraction et distribution de combustibles liquides</v>
      </c>
      <c r="B54" s="58"/>
      <c r="C54" s="58"/>
      <c r="D54" s="58"/>
      <c r="E54" s="58"/>
      <c r="F54" s="46">
        <f>[12]CO2e!AF12</f>
        <v>0.10778387613537864</v>
      </c>
    </row>
    <row r="55" spans="1:11" x14ac:dyDescent="0.2">
      <c r="A55" s="58" t="str">
        <f>[12]CO2e!B13</f>
        <v>Extraction et distribution de combustibles gazeux</v>
      </c>
      <c r="B55" s="58"/>
      <c r="C55" s="58"/>
      <c r="D55" s="58"/>
      <c r="E55" s="58"/>
      <c r="F55" s="46">
        <f>[12]CO2e!AF13</f>
        <v>1.4721095894814362</v>
      </c>
    </row>
    <row r="56" spans="1:11" x14ac:dyDescent="0.2">
      <c r="A56" s="58" t="str">
        <f>[12]CO2e!B14</f>
        <v>Extraction et distribution de combustibles - autres</v>
      </c>
      <c r="B56" s="58"/>
      <c r="C56" s="58"/>
      <c r="D56" s="58"/>
      <c r="E56" s="58"/>
      <c r="F56" s="46">
        <f>[12]CO2e!AF14</f>
        <v>0</v>
      </c>
    </row>
    <row r="57" spans="1:11" x14ac:dyDescent="0.2">
      <c r="A57" s="58" t="str">
        <f>[12]CO2e!B15</f>
        <v>Autres secteurs de l'industrie de l'énergie</v>
      </c>
      <c r="B57" s="58"/>
      <c r="C57" s="58"/>
      <c r="D57" s="58"/>
      <c r="E57" s="58"/>
      <c r="F57" s="46">
        <f>[12]CO2e!AF15</f>
        <v>5.5152266806155552</v>
      </c>
    </row>
    <row r="59" spans="1:11" x14ac:dyDescent="0.2">
      <c r="A59" s="51" t="s">
        <v>44</v>
      </c>
    </row>
    <row r="60" spans="1:11" ht="15" x14ac:dyDescent="0.25">
      <c r="A60" s="2" t="s">
        <v>45</v>
      </c>
    </row>
  </sheetData>
  <mergeCells count="28">
    <mergeCell ref="A55:E55"/>
    <mergeCell ref="A56:E56"/>
    <mergeCell ref="A57:E57"/>
    <mergeCell ref="A50:E50"/>
    <mergeCell ref="A51:E51"/>
    <mergeCell ref="A52:E52"/>
    <mergeCell ref="A53:E53"/>
    <mergeCell ref="A54:E54"/>
    <mergeCell ref="A41:C41"/>
    <mergeCell ref="A42:C42"/>
    <mergeCell ref="A45:D45"/>
    <mergeCell ref="A46:D46"/>
    <mergeCell ref="A49:E49"/>
    <mergeCell ref="A34:B34"/>
    <mergeCell ref="A35:B35"/>
    <mergeCell ref="A36:B36"/>
    <mergeCell ref="A37:B37"/>
    <mergeCell ref="A40:C40"/>
    <mergeCell ref="A29:B29"/>
    <mergeCell ref="A30:B30"/>
    <mergeCell ref="A31:B31"/>
    <mergeCell ref="A32:B32"/>
    <mergeCell ref="A33:B33"/>
    <mergeCell ref="A1:G1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19 : émissions de gaz à effet de serre et empreinte carbone</dc:title>
  <dc:subject>Bilan environnemental de la France - Édition 2021</dc:subject>
  <dc:creator>SDES</dc:creator>
  <cp:keywords>information environnementale, économie verte, ressource naturelle, société, indicateur</cp:keywords>
  <cp:lastModifiedBy>RUFFIN Vladimir</cp:lastModifiedBy>
  <dcterms:created xsi:type="dcterms:W3CDTF">2021-10-04T14:58:37Z</dcterms:created>
  <dcterms:modified xsi:type="dcterms:W3CDTF">2022-03-16T23:13:50Z</dcterms:modified>
</cp:coreProperties>
</file>