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200" windowHeight="11250"/>
  </bookViews>
  <sheets>
    <sheet name="Graphique 1" sheetId="1" r:id="rId1"/>
    <sheet name="Graphique 2" sheetId="9" r:id="rId2"/>
    <sheet name="Graphique 3" sheetId="10" r:id="rId3"/>
  </sheets>
  <definedNames>
    <definedName name="S_POP_BASSIN">#REF!</definedName>
  </definedNames>
  <calcPr calcId="162913"/>
</workbook>
</file>

<file path=xl/calcChain.xml><?xml version="1.0" encoding="utf-8"?>
<calcChain xmlns="http://schemas.openxmlformats.org/spreadsheetml/2006/main">
  <c r="W12" i="10" l="1"/>
  <c r="V12" i="10"/>
  <c r="U12" i="10"/>
  <c r="T12" i="10"/>
  <c r="S12" i="10"/>
  <c r="R12" i="10"/>
  <c r="Q12" i="10"/>
  <c r="P12" i="10"/>
  <c r="W11" i="10"/>
  <c r="V11" i="10"/>
  <c r="U11" i="10"/>
  <c r="T11" i="10"/>
  <c r="S11" i="10"/>
  <c r="R11" i="10"/>
  <c r="Q11" i="10"/>
  <c r="P11" i="10"/>
  <c r="W10" i="10"/>
  <c r="V10" i="10"/>
  <c r="U10" i="10"/>
  <c r="T10" i="10"/>
  <c r="S10" i="10"/>
  <c r="R10" i="10"/>
  <c r="Q10" i="10"/>
  <c r="P10" i="10"/>
  <c r="W9" i="10"/>
  <c r="V9" i="10"/>
  <c r="U9" i="10"/>
  <c r="T9" i="10"/>
  <c r="S9" i="10"/>
  <c r="R9" i="10"/>
  <c r="Q9" i="10"/>
  <c r="P9" i="10"/>
  <c r="W8" i="10"/>
  <c r="V8" i="10"/>
  <c r="U8" i="10"/>
  <c r="T8" i="10"/>
  <c r="S8" i="10"/>
  <c r="R8" i="10"/>
  <c r="Q8" i="10"/>
  <c r="P8" i="10"/>
  <c r="W7" i="10"/>
  <c r="V7" i="10"/>
  <c r="U7" i="10"/>
  <c r="T7" i="10"/>
  <c r="S7" i="10"/>
  <c r="R7" i="10"/>
  <c r="Q7" i="10"/>
  <c r="P7" i="10"/>
  <c r="W6" i="10"/>
  <c r="V6" i="10"/>
  <c r="U6" i="10"/>
  <c r="T6" i="10"/>
  <c r="S6" i="10"/>
  <c r="R6" i="10"/>
  <c r="Q6" i="10"/>
  <c r="P6" i="10"/>
  <c r="W5" i="10"/>
  <c r="V5" i="10"/>
  <c r="U5" i="10"/>
  <c r="T5" i="10"/>
  <c r="S5" i="10"/>
  <c r="R5" i="10"/>
  <c r="Q5" i="10"/>
  <c r="P5" i="10"/>
  <c r="P16" i="10" l="1"/>
  <c r="C31" i="9"/>
  <c r="C20" i="9"/>
  <c r="B20" i="9"/>
  <c r="D20" i="9" s="1"/>
  <c r="C19" i="9"/>
  <c r="B18" i="9"/>
  <c r="D18" i="9" s="1"/>
  <c r="C17" i="9"/>
  <c r="B17" i="9"/>
  <c r="D17" i="9" s="1"/>
  <c r="C10" i="9"/>
  <c r="C28" i="9" s="1"/>
  <c r="B10" i="9"/>
  <c r="B31" i="9" s="1"/>
  <c r="D9" i="9"/>
  <c r="D8" i="9"/>
  <c r="B19" i="9" s="1"/>
  <c r="D19" i="9" s="1"/>
  <c r="D7" i="9"/>
  <c r="C18" i="9" s="1"/>
  <c r="D6" i="9"/>
  <c r="D5" i="9"/>
  <c r="C16" i="9" s="1"/>
  <c r="C29" i="9" l="1"/>
  <c r="D27" i="9"/>
  <c r="C30" i="9"/>
  <c r="B16" i="9"/>
  <c r="D16" i="9" s="1"/>
  <c r="C21" i="9"/>
  <c r="B28" i="9"/>
  <c r="D30" i="9"/>
  <c r="B29" i="9"/>
  <c r="D10" i="9"/>
  <c r="B11" i="9"/>
  <c r="B27" i="9"/>
  <c r="C11" i="9"/>
  <c r="C27" i="9"/>
  <c r="C32" i="9" s="1"/>
  <c r="B30" i="9"/>
  <c r="C8" i="1"/>
  <c r="D8" i="1"/>
  <c r="B8" i="1"/>
  <c r="E5" i="1"/>
  <c r="E6" i="1"/>
  <c r="E7" i="1"/>
  <c r="E4" i="1"/>
  <c r="B32" i="9" l="1"/>
  <c r="D11" i="9"/>
  <c r="C22" i="9" s="1"/>
  <c r="D29" i="9"/>
  <c r="D31" i="9"/>
  <c r="D28" i="9"/>
  <c r="D32" i="9" s="1"/>
  <c r="B21" i="9"/>
  <c r="D21" i="9" s="1"/>
  <c r="E8" i="1"/>
  <c r="F4" i="1" s="1"/>
  <c r="G5" i="1"/>
  <c r="G6" i="1"/>
  <c r="G4" i="1"/>
  <c r="H5" i="1"/>
  <c r="H6" i="1"/>
  <c r="H7" i="1"/>
  <c r="H4" i="1"/>
  <c r="B22" i="9" l="1"/>
  <c r="D22" i="9" s="1"/>
  <c r="F5" i="1"/>
  <c r="F6" i="1"/>
  <c r="F7" i="1"/>
</calcChain>
</file>

<file path=xl/sharedStrings.xml><?xml version="1.0" encoding="utf-8"?>
<sst xmlns="http://schemas.openxmlformats.org/spreadsheetml/2006/main" count="89" uniqueCount="52">
  <si>
    <t>Automne</t>
  </si>
  <si>
    <t>Hiver</t>
  </si>
  <si>
    <t>Printemps</t>
  </si>
  <si>
    <t xml:space="preserve">Précipitations totales </t>
  </si>
  <si>
    <t>Evapotranspiration</t>
  </si>
  <si>
    <t>Flux entrant</t>
  </si>
  <si>
    <t>Ressource en eau</t>
  </si>
  <si>
    <t>Année</t>
  </si>
  <si>
    <t>Ressource en eau % saison</t>
  </si>
  <si>
    <t>Ecoulement % saison</t>
  </si>
  <si>
    <t>Graphique 1 : répartition saisonnière de l'apport d'eau douce renouvelable (moyenne 1990-2018)</t>
  </si>
  <si>
    <r>
      <rPr>
        <b/>
        <i/>
        <sz val="11"/>
        <color theme="1"/>
        <rFont val="Calibri"/>
        <family val="2"/>
        <scheme val="minor"/>
      </rPr>
      <t>Sources</t>
    </r>
    <r>
      <rPr>
        <i/>
        <sz val="11"/>
        <color theme="1"/>
        <rFont val="Calibri"/>
        <family val="2"/>
        <scheme val="minor"/>
      </rPr>
      <t xml:space="preserve"> : Météo France, précipitations totale, évaporation ; Banque Hydro, flux entrants. Traitements : SDES, 2021</t>
    </r>
  </si>
  <si>
    <t>En %</t>
  </si>
  <si>
    <t>Graphique 2 :répartition des volumes d'eau douce prélevés par usages et par milieux en 2018</t>
  </si>
  <si>
    <r>
      <t>En milliards de m</t>
    </r>
    <r>
      <rPr>
        <vertAlign val="superscript"/>
        <sz val="10"/>
        <color indexed="8"/>
        <rFont val="Arial"/>
        <family val="2"/>
      </rPr>
      <t>3</t>
    </r>
  </si>
  <si>
    <t>Eau de surface</t>
  </si>
  <si>
    <t>Eau souterraine</t>
  </si>
  <si>
    <t>Total</t>
  </si>
  <si>
    <t>Production d'eau potable</t>
  </si>
  <si>
    <t>Usages principalement agricoles</t>
  </si>
  <si>
    <t>Usages principalement industriels</t>
  </si>
  <si>
    <t>Alimentation des canaux</t>
  </si>
  <si>
    <t>Refroidissement des centrales de production d’électricité</t>
  </si>
  <si>
    <t>Total hors canaux et électricité</t>
  </si>
  <si>
    <t xml:space="preserve">Répartition des volumes prélevés selon le milieux </t>
  </si>
  <si>
    <t>Répartition des volumes prélevés selon l'usage</t>
  </si>
  <si>
    <r>
      <rPr>
        <b/>
        <sz val="10"/>
        <color indexed="8"/>
        <rFont val="Arial"/>
        <family val="2"/>
      </rPr>
      <t>Note</t>
    </r>
    <r>
      <rPr>
        <sz val="10"/>
        <color indexed="8"/>
        <rFont val="Arial"/>
        <family val="2"/>
      </rPr>
      <t xml:space="preserve"> : données déclarées auprès des Agences de l'eau, hors prélèvements en mer et en eau saumâtre, hors hydroélectricité.</t>
    </r>
  </si>
  <si>
    <r>
      <rPr>
        <b/>
        <sz val="10"/>
        <color indexed="8"/>
        <rFont val="Arial"/>
        <family val="2"/>
      </rPr>
      <t>Champ</t>
    </r>
    <r>
      <rPr>
        <sz val="10"/>
        <color indexed="8"/>
        <rFont val="Arial"/>
        <family val="2"/>
      </rPr>
      <t xml:space="preserve"> : France métropolitaine.</t>
    </r>
  </si>
  <si>
    <r>
      <rPr>
        <b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 xml:space="preserve"> : OFB - Banque nationale des prélèvements quantitatifs en eau (BNPE). Traitements : SDES, 2021</t>
    </r>
  </si>
  <si>
    <t>Graphique 3 : prélèvements et consommation d'eau douce en France, moyenne 2008-2018 (millions de m3)</t>
  </si>
  <si>
    <t>Prélèvements</t>
  </si>
  <si>
    <t>Consommation</t>
  </si>
  <si>
    <t>Répartition entre les usages</t>
  </si>
  <si>
    <t>Artois-Picardie</t>
  </si>
  <si>
    <t>Rhin-Meuse</t>
  </si>
  <si>
    <t>Rhone-Méditerranée</t>
  </si>
  <si>
    <t>Corse</t>
  </si>
  <si>
    <t>Adour-Garonne</t>
  </si>
  <si>
    <t>Loire-Bretagne</t>
  </si>
  <si>
    <t>Seine-Normandie</t>
  </si>
  <si>
    <t>Prélèvement pour l'eau potable</t>
  </si>
  <si>
    <t>Prélèvement pour l'agriculture</t>
  </si>
  <si>
    <t>Prélèvement pour industrie</t>
  </si>
  <si>
    <t>Prélèvement des centrales 
électriques (refroidissment)</t>
  </si>
  <si>
    <t>Consommation pour l'eau potable</t>
  </si>
  <si>
    <t>Consommation par l'agriculture</t>
  </si>
  <si>
    <t>Consommation par l'industrie</t>
  </si>
  <si>
    <t>Consommation des centrales 
électriques (refroidissment)</t>
  </si>
  <si>
    <r>
      <rPr>
        <b/>
        <i/>
        <sz val="11"/>
        <color theme="1"/>
        <rFont val="Calibri"/>
        <family val="2"/>
        <scheme val="minor"/>
      </rPr>
      <t>Sources</t>
    </r>
    <r>
      <rPr>
        <i/>
        <sz val="11"/>
        <color theme="1"/>
        <rFont val="Calibri"/>
        <family val="2"/>
        <scheme val="minor"/>
      </rPr>
      <t xml:space="preserve"> :  Office francais de la biodiversité  (OFB) - Banque nationale des prélèvements quantitatifs en eau (volumes prélevés), EDF (coefficients de consommation d'eau pour les centrales électriques nucléaires), Ifen, OIEau, Agences de l'eau - "Les prélèvements d'eau en France en 2001", Mars 2004 (coefficients de consommation par activités), OFB - Observatoire des services public d'eau et d'assainissement (taux de rendement des réseaux de distribution d'eau potable). Traitement SDES, 2021</t>
    </r>
  </si>
  <si>
    <t>Été</t>
  </si>
  <si>
    <r>
      <t>En milliards de m</t>
    </r>
    <r>
      <rPr>
        <vertAlign val="superscript"/>
        <sz val="11"/>
        <rFont val="Arial"/>
        <family val="2"/>
      </rPr>
      <t>3</t>
    </r>
  </si>
  <si>
    <r>
      <t>En millions de m</t>
    </r>
    <r>
      <rPr>
        <vertAlign val="superscript"/>
        <sz val="1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</si>
</sst>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6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2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3" fontId="13" fillId="0" borderId="0" xfId="0" applyNumberFormat="1" applyFont="1"/>
    <xf numFmtId="0" fontId="13" fillId="0" borderId="2" xfId="0" applyFont="1" applyBorder="1"/>
    <xf numFmtId="164" fontId="13" fillId="0" borderId="2" xfId="0" applyNumberFormat="1" applyFont="1" applyFill="1" applyBorder="1" applyAlignment="1">
      <alignment horizontal="right" indent="1"/>
    </xf>
    <xf numFmtId="3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3" fillId="0" borderId="2" xfId="0" applyFont="1" applyBorder="1" applyAlignment="1">
      <alignment wrapText="1"/>
    </xf>
    <xf numFmtId="0" fontId="12" fillId="0" borderId="2" xfId="0" applyFont="1" applyBorder="1"/>
    <xf numFmtId="164" fontId="12" fillId="0" borderId="2" xfId="0" applyNumberFormat="1" applyFont="1" applyFill="1" applyBorder="1" applyAlignment="1">
      <alignment horizontal="right" indent="1"/>
    </xf>
    <xf numFmtId="9" fontId="13" fillId="0" borderId="0" xfId="5" applyFont="1" applyFill="1" applyAlignment="1">
      <alignment horizontal="center"/>
    </xf>
    <xf numFmtId="9" fontId="13" fillId="0" borderId="0" xfId="5" applyFont="1" applyAlignment="1">
      <alignment horizontal="center"/>
    </xf>
    <xf numFmtId="0" fontId="13" fillId="0" borderId="0" xfId="0" applyFont="1" applyAlignment="1">
      <alignment horizontal="right" vertical="center"/>
    </xf>
    <xf numFmtId="9" fontId="13" fillId="0" borderId="2" xfId="5" applyFont="1" applyFill="1" applyBorder="1" applyAlignment="1">
      <alignment horizontal="right" indent="1"/>
    </xf>
    <xf numFmtId="9" fontId="13" fillId="0" borderId="2" xfId="5" applyFont="1" applyBorder="1" applyAlignment="1">
      <alignment horizontal="right" indent="1"/>
    </xf>
    <xf numFmtId="0" fontId="17" fillId="0" borderId="0" xfId="0" applyFont="1"/>
    <xf numFmtId="0" fontId="8" fillId="3" borderId="0" xfId="0" applyFont="1" applyFill="1"/>
    <xf numFmtId="0" fontId="0" fillId="3" borderId="0" xfId="0" applyFill="1"/>
    <xf numFmtId="0" fontId="3" fillId="3" borderId="0" xfId="0" applyFont="1" applyFill="1"/>
    <xf numFmtId="9" fontId="3" fillId="3" borderId="0" xfId="0" applyNumberFormat="1" applyFont="1" applyFill="1"/>
    <xf numFmtId="0" fontId="6" fillId="3" borderId="0" xfId="0" applyFont="1" applyFill="1"/>
    <xf numFmtId="0" fontId="4" fillId="3" borderId="0" xfId="0" applyFont="1" applyFill="1"/>
    <xf numFmtId="0" fontId="19" fillId="3" borderId="0" xfId="0" applyFont="1" applyFill="1"/>
    <xf numFmtId="0" fontId="0" fillId="3" borderId="2" xfId="0" applyFill="1" applyBorder="1"/>
    <xf numFmtId="0" fontId="0" fillId="3" borderId="3" xfId="0" applyFill="1" applyBorder="1"/>
    <xf numFmtId="0" fontId="0" fillId="3" borderId="2" xfId="0" applyFill="1" applyBorder="1" applyAlignment="1">
      <alignment horizontal="center" vertical="center"/>
    </xf>
    <xf numFmtId="0" fontId="20" fillId="0" borderId="0" xfId="0" applyFont="1"/>
    <xf numFmtId="0" fontId="18" fillId="3" borderId="0" xfId="0" applyFont="1" applyFill="1"/>
    <xf numFmtId="2" fontId="0" fillId="3" borderId="0" xfId="0" applyNumberFormat="1" applyFill="1"/>
    <xf numFmtId="9" fontId="5" fillId="3" borderId="0" xfId="0" applyNumberFormat="1" applyFont="1" applyFill="1"/>
    <xf numFmtId="0" fontId="22" fillId="3" borderId="0" xfId="0" applyFont="1" applyFill="1"/>
    <xf numFmtId="0" fontId="0" fillId="3" borderId="3" xfId="0" applyNumberFormat="1" applyFill="1" applyBorder="1" applyAlignment="1">
      <alignment vertical="top" wrapText="1"/>
    </xf>
    <xf numFmtId="3" fontId="0" fillId="3" borderId="2" xfId="0" applyNumberFormat="1" applyFill="1" applyBorder="1"/>
    <xf numFmtId="9" fontId="0" fillId="3" borderId="2" xfId="5" applyFont="1" applyFill="1" applyBorder="1"/>
    <xf numFmtId="0" fontId="0" fillId="3" borderId="2" xfId="0" applyFill="1" applyBorder="1" applyAlignment="1">
      <alignment wrapText="1"/>
    </xf>
    <xf numFmtId="0" fontId="9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6" fillId="3" borderId="0" xfId="0" applyFont="1" applyFill="1" applyAlignment="1">
      <alignment vertical="top" wrapText="1"/>
    </xf>
  </cellXfs>
  <cellStyles count="6">
    <cellStyle name="Commentaire 2" xfId="1"/>
    <cellStyle name="Normal" xfId="0" builtinId="0"/>
    <cellStyle name="Normal 2" xfId="2"/>
    <cellStyle name="Normal 3" xfId="3"/>
    <cellStyle name="Normal 3 2" xfId="4"/>
    <cellStyle name="Pourcentage" xfId="5" builtinId="5"/>
  </cellStyles>
  <dxfs count="0"/>
  <tableStyles count="0" defaultTableStyle="TableStyleMedium2" defaultPivotStyle="PivotStyleMedium9"/>
  <colors>
    <mruColors>
      <color rgb="FF91AE4F"/>
      <color rgb="FF5770BE"/>
      <color rgb="FF7D4E5B"/>
      <color rgb="FFFF6F4C"/>
      <color rgb="FF169B62"/>
      <color rgb="FFFDCF41"/>
      <color rgb="FFD99694"/>
      <color rgb="FFE46C0A"/>
      <color rgb="FFFFC000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693962536187538"/>
          <c:y val="0.10479971693679135"/>
          <c:w val="0.49364592374160399"/>
          <c:h val="0.7479182707795328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6F4C"/>
              </a:solidFill>
            </c:spPr>
            <c:extLst>
              <c:ext xmlns:c16="http://schemas.microsoft.com/office/drawing/2014/chart" uri="{C3380CC4-5D6E-409C-BE32-E72D297353CC}">
                <c16:uniqueId val="{00000001-9662-4C5E-9FF0-1AB3BDCB4EB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662-4C5E-9FF0-1AB3BDCB4EB5}"/>
              </c:ext>
            </c:extLst>
          </c:dPt>
          <c:dPt>
            <c:idx val="2"/>
            <c:bubble3D val="0"/>
            <c:spPr>
              <a:solidFill>
                <a:srgbClr val="169B62"/>
              </a:solidFill>
            </c:spPr>
            <c:extLst>
              <c:ext xmlns:c16="http://schemas.microsoft.com/office/drawing/2014/chart" uri="{C3380CC4-5D6E-409C-BE32-E72D297353CC}">
                <c16:uniqueId val="{00000005-9662-4C5E-9FF0-1AB3BDCB4EB5}"/>
              </c:ext>
            </c:extLst>
          </c:dPt>
          <c:dPt>
            <c:idx val="3"/>
            <c:bubble3D val="0"/>
            <c:spPr>
              <a:solidFill>
                <a:srgbClr val="FDCF41"/>
              </a:solidFill>
            </c:spPr>
            <c:extLst>
              <c:ext xmlns:c16="http://schemas.microsoft.com/office/drawing/2014/chart" uri="{C3380CC4-5D6E-409C-BE32-E72D297353CC}">
                <c16:uniqueId val="{00000007-9662-4C5E-9FF0-1AB3BDCB4EB5}"/>
              </c:ext>
            </c:extLst>
          </c:dPt>
          <c:dLbls>
            <c:dLbl>
              <c:idx val="0"/>
              <c:layout>
                <c:manualLayout>
                  <c:x val="2.4544771099592449E-3"/>
                  <c:y val="2.7168134333709772E-2"/>
                </c:manualLayout>
              </c:layout>
              <c:tx>
                <c:rich>
                  <a:bodyPr/>
                  <a:lstStyle/>
                  <a:p>
                    <a:r>
                      <a:rPr lang="en-US" sz="1000" baseline="0"/>
                      <a:t>40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62-4C5E-9FF0-1AB3BDCB4EB5}"/>
                </c:ext>
              </c:extLst>
            </c:dLbl>
            <c:dLbl>
              <c:idx val="1"/>
              <c:layout>
                <c:manualLayout>
                  <c:x val="-1.5234123372769359E-2"/>
                  <c:y val="-2.327097919505225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48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62-4C5E-9FF0-1AB3BDCB4EB5}"/>
                </c:ext>
              </c:extLst>
            </c:dLbl>
            <c:dLbl>
              <c:idx val="2"/>
              <c:layout>
                <c:manualLayout>
                  <c:x val="1.7878368219047995E-3"/>
                  <c:y val="-1.299051712885839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662-4C5E-9FF0-1AB3BDCB4EB5}"/>
                </c:ext>
              </c:extLst>
            </c:dLbl>
            <c:dLbl>
              <c:idx val="3"/>
              <c:layout>
                <c:manualLayout>
                  <c:x val="-7.3700991145924781E-17"/>
                  <c:y val="-1.355595028109144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2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662-4C5E-9FF0-1AB3BDCB4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baseline="0">
                    <a:solidFill>
                      <a:schemeClr val="bg1"/>
                    </a:solidFill>
                    <a:latin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'Graphique 1'!$A$4:$A$7</c:f>
              <c:strCache>
                <c:ptCount val="4"/>
                <c:pt idx="0">
                  <c:v>Automne</c:v>
                </c:pt>
                <c:pt idx="1">
                  <c:v>Hiver</c:v>
                </c:pt>
                <c:pt idx="2">
                  <c:v>Printemps</c:v>
                </c:pt>
                <c:pt idx="3">
                  <c:v>Été</c:v>
                </c:pt>
              </c:strCache>
            </c:strRef>
          </c:cat>
          <c:val>
            <c:numRef>
              <c:f>'Graphique 1'!$F$4:$F$7</c:f>
              <c:numCache>
                <c:formatCode>General</c:formatCode>
                <c:ptCount val="4"/>
                <c:pt idx="0">
                  <c:v>0.40134257634257631</c:v>
                </c:pt>
                <c:pt idx="1">
                  <c:v>0.4857318357318357</c:v>
                </c:pt>
                <c:pt idx="2">
                  <c:v>9.6893646893646837E-2</c:v>
                </c:pt>
                <c:pt idx="3">
                  <c:v>1.6031941031941031E-2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62-4C5E-9FF0-1AB3BDCB4EB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b"/>
      <c:layout/>
      <c:overlay val="0"/>
      <c:txPr>
        <a:bodyPr/>
        <a:lstStyle/>
        <a:p>
          <a:pPr rtl="0">
            <a:defRPr sz="1000" baseline="0">
              <a:latin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410579528811741E-2"/>
          <c:y val="4.738303419019408E-2"/>
          <c:w val="0.94116781911290603"/>
          <c:h val="0.72060585185412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2'!$B$4</c:f>
              <c:strCache>
                <c:ptCount val="1"/>
                <c:pt idx="0">
                  <c:v>Eau de surface</c:v>
                </c:pt>
              </c:strCache>
            </c:strRef>
          </c:tx>
          <c:spPr>
            <a:solidFill>
              <a:srgbClr val="5770B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2'!$A$5:$A$9</c:f>
              <c:strCache>
                <c:ptCount val="5"/>
                <c:pt idx="0">
                  <c:v>Production d'eau potable</c:v>
                </c:pt>
                <c:pt idx="1">
                  <c:v>Usages principalement agricoles</c:v>
                </c:pt>
                <c:pt idx="2">
                  <c:v>Usages principalement industriels</c:v>
                </c:pt>
                <c:pt idx="3">
                  <c:v>Alimentation des canaux</c:v>
                </c:pt>
                <c:pt idx="4">
                  <c:v>Refroidissement des centrales de production d’électricité</c:v>
                </c:pt>
              </c:strCache>
            </c:strRef>
          </c:cat>
          <c:val>
            <c:numRef>
              <c:f>'Graphique 2'!$B$5:$B$9</c:f>
              <c:numCache>
                <c:formatCode>#\ ##0.0</c:formatCode>
                <c:ptCount val="5"/>
                <c:pt idx="0">
                  <c:v>1.772775685</c:v>
                </c:pt>
                <c:pt idx="1">
                  <c:v>1.7440429460000002</c:v>
                </c:pt>
                <c:pt idx="2">
                  <c:v>1.5440934340000001</c:v>
                </c:pt>
                <c:pt idx="3">
                  <c:v>5.3949674930000002</c:v>
                </c:pt>
                <c:pt idx="4">
                  <c:v>16.041814058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5-4A67-9D74-C1225BB515E3}"/>
            </c:ext>
          </c:extLst>
        </c:ser>
        <c:ser>
          <c:idx val="1"/>
          <c:order val="1"/>
          <c:tx>
            <c:strRef>
              <c:f>'Graphique 2'!$C$4</c:f>
              <c:strCache>
                <c:ptCount val="1"/>
                <c:pt idx="0">
                  <c:v>Eau souterraine</c:v>
                </c:pt>
              </c:strCache>
            </c:strRef>
          </c:tx>
          <c:spPr>
            <a:solidFill>
              <a:srgbClr val="91AE4F"/>
            </a:solidFill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B5-4A67-9D74-C1225BB515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B5-4A67-9D74-C1225BB515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2'!$A$5:$A$9</c:f>
              <c:strCache>
                <c:ptCount val="5"/>
                <c:pt idx="0">
                  <c:v>Production d'eau potable</c:v>
                </c:pt>
                <c:pt idx="1">
                  <c:v>Usages principalement agricoles</c:v>
                </c:pt>
                <c:pt idx="2">
                  <c:v>Usages principalement industriels</c:v>
                </c:pt>
                <c:pt idx="3">
                  <c:v>Alimentation des canaux</c:v>
                </c:pt>
                <c:pt idx="4">
                  <c:v>Refroidissement des centrales de production d’électricité</c:v>
                </c:pt>
              </c:strCache>
            </c:strRef>
          </c:cat>
          <c:val>
            <c:numRef>
              <c:f>'Graphique 2'!$C$5:$C$9</c:f>
              <c:numCache>
                <c:formatCode>#\ ##0.0</c:formatCode>
                <c:ptCount val="5"/>
                <c:pt idx="0">
                  <c:v>3.5434549070000001</c:v>
                </c:pt>
                <c:pt idx="1">
                  <c:v>1.242747805</c:v>
                </c:pt>
                <c:pt idx="2">
                  <c:v>0.95685814700000005</c:v>
                </c:pt>
                <c:pt idx="3">
                  <c:v>1.3845532000000001E-2</c:v>
                </c:pt>
                <c:pt idx="4">
                  <c:v>3.4872050000000002E-3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B5-4A67-9D74-C1225BB5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3843328"/>
        <c:axId val="242235008"/>
      </c:barChart>
      <c:catAx>
        <c:axId val="38384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42235008"/>
        <c:crosses val="autoZero"/>
        <c:auto val="1"/>
        <c:lblAlgn val="ctr"/>
        <c:lblOffset val="100"/>
        <c:noMultiLvlLbl val="0"/>
      </c:catAx>
      <c:valAx>
        <c:axId val="242235008"/>
        <c:scaling>
          <c:orientation val="minMax"/>
          <c:max val="18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8384332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38515088078282522"/>
          <c:y val="0.87740722354763112"/>
          <c:w val="0.26443570119699678"/>
          <c:h val="9.587023293106639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87682967507329E-2"/>
          <c:y val="1.7465693784137419E-2"/>
          <c:w val="0.90658453093588998"/>
          <c:h val="0.66368335790455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3'!$A$5</c:f>
              <c:strCache>
                <c:ptCount val="1"/>
                <c:pt idx="0">
                  <c:v>Prélèvement pour l'eau potable</c:v>
                </c:pt>
              </c:strCache>
            </c:strRef>
          </c:tx>
          <c:spPr>
            <a:solidFill>
              <a:srgbClr val="5770BE"/>
            </a:solidFill>
          </c:spPr>
          <c:invertIfNegative val="0"/>
          <c:cat>
            <c:strRef>
              <c:f>'Graphique 3'!$B$4:$O$4</c:f>
              <c:strCache>
                <c:ptCount val="12"/>
                <c:pt idx="0">
                  <c:v>Artois-Picardie</c:v>
                </c:pt>
                <c:pt idx="1">
                  <c:v>Rhin-Meuse</c:v>
                </c:pt>
                <c:pt idx="2">
                  <c:v>Rhone-Méditerranée</c:v>
                </c:pt>
                <c:pt idx="3">
                  <c:v>Adour-Garonne</c:v>
                </c:pt>
                <c:pt idx="4">
                  <c:v>Loire-Bretagne</c:v>
                </c:pt>
                <c:pt idx="5">
                  <c:v>Seine-Normandie</c:v>
                </c:pt>
                <c:pt idx="6">
                  <c:v>Artois-Picardie</c:v>
                </c:pt>
                <c:pt idx="7">
                  <c:v>Rhin-Meuse</c:v>
                </c:pt>
                <c:pt idx="8">
                  <c:v>Rhone-Méditerranée</c:v>
                </c:pt>
                <c:pt idx="9">
                  <c:v>Adour-Garonne</c:v>
                </c:pt>
                <c:pt idx="10">
                  <c:v>Loire-Bretagne</c:v>
                </c:pt>
                <c:pt idx="11">
                  <c:v>Seine-Normandie</c:v>
                </c:pt>
              </c:strCache>
            </c:strRef>
          </c:cat>
          <c:val>
            <c:numRef>
              <c:f>'Graphique 3'!$B$5:$O$5</c:f>
              <c:numCache>
                <c:formatCode>#,##0</c:formatCode>
                <c:ptCount val="12"/>
                <c:pt idx="0">
                  <c:v>318.04571118181815</c:v>
                </c:pt>
                <c:pt idx="1">
                  <c:v>323.12711100000001</c:v>
                </c:pt>
                <c:pt idx="2">
                  <c:v>1553.4482799090908</c:v>
                </c:pt>
                <c:pt idx="3">
                  <c:v>717.12425481818184</c:v>
                </c:pt>
                <c:pt idx="4">
                  <c:v>962.90666965727269</c:v>
                </c:pt>
                <c:pt idx="5">
                  <c:v>1439.0536201238458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4-4E98-9D0E-42F60E9157AD}"/>
            </c:ext>
          </c:extLst>
        </c:ser>
        <c:ser>
          <c:idx val="1"/>
          <c:order val="1"/>
          <c:tx>
            <c:strRef>
              <c:f>'Graphique 3'!$A$6</c:f>
              <c:strCache>
                <c:ptCount val="1"/>
                <c:pt idx="0">
                  <c:v>Prélèvement pour l'agriculture</c:v>
                </c:pt>
              </c:strCache>
            </c:strRef>
          </c:tx>
          <c:spPr>
            <a:solidFill>
              <a:srgbClr val="169B62"/>
            </a:solidFill>
          </c:spPr>
          <c:invertIfNegative val="0"/>
          <c:cat>
            <c:strRef>
              <c:f>'Graphique 3'!$B$4:$O$4</c:f>
              <c:strCache>
                <c:ptCount val="12"/>
                <c:pt idx="0">
                  <c:v>Artois-Picardie</c:v>
                </c:pt>
                <c:pt idx="1">
                  <c:v>Rhin-Meuse</c:v>
                </c:pt>
                <c:pt idx="2">
                  <c:v>Rhone-Méditerranée</c:v>
                </c:pt>
                <c:pt idx="3">
                  <c:v>Adour-Garonne</c:v>
                </c:pt>
                <c:pt idx="4">
                  <c:v>Loire-Bretagne</c:v>
                </c:pt>
                <c:pt idx="5">
                  <c:v>Seine-Normandie</c:v>
                </c:pt>
                <c:pt idx="6">
                  <c:v>Artois-Picardie</c:v>
                </c:pt>
                <c:pt idx="7">
                  <c:v>Rhin-Meuse</c:v>
                </c:pt>
                <c:pt idx="8">
                  <c:v>Rhone-Méditerranée</c:v>
                </c:pt>
                <c:pt idx="9">
                  <c:v>Adour-Garonne</c:v>
                </c:pt>
                <c:pt idx="10">
                  <c:v>Loire-Bretagne</c:v>
                </c:pt>
                <c:pt idx="11">
                  <c:v>Seine-Normandie</c:v>
                </c:pt>
              </c:strCache>
            </c:strRef>
          </c:cat>
          <c:val>
            <c:numRef>
              <c:f>'Graphique 3'!$B$6:$O$6</c:f>
              <c:numCache>
                <c:formatCode>#,##0</c:formatCode>
                <c:ptCount val="12"/>
                <c:pt idx="0">
                  <c:v>33.258594090909085</c:v>
                </c:pt>
                <c:pt idx="1">
                  <c:v>91.183409909090898</c:v>
                </c:pt>
                <c:pt idx="2">
                  <c:v>1196.5479613636362</c:v>
                </c:pt>
                <c:pt idx="3">
                  <c:v>860.11620893340535</c:v>
                </c:pt>
                <c:pt idx="4">
                  <c:v>539.38471039126091</c:v>
                </c:pt>
                <c:pt idx="5">
                  <c:v>122.92449826545455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4-4E98-9D0E-42F60E9157AD}"/>
            </c:ext>
          </c:extLst>
        </c:ser>
        <c:ser>
          <c:idx val="2"/>
          <c:order val="2"/>
          <c:tx>
            <c:strRef>
              <c:f>'Graphique 3'!$A$7</c:f>
              <c:strCache>
                <c:ptCount val="1"/>
                <c:pt idx="0">
                  <c:v>Prélèvement pour industrie</c:v>
                </c:pt>
              </c:strCache>
            </c:strRef>
          </c:tx>
          <c:spPr>
            <a:solidFill>
              <a:srgbClr val="FF6F4C"/>
            </a:solidFill>
          </c:spPr>
          <c:invertIfNegative val="0"/>
          <c:cat>
            <c:strRef>
              <c:f>'Graphique 3'!$B$4:$O$4</c:f>
              <c:strCache>
                <c:ptCount val="12"/>
                <c:pt idx="0">
                  <c:v>Artois-Picardie</c:v>
                </c:pt>
                <c:pt idx="1">
                  <c:v>Rhin-Meuse</c:v>
                </c:pt>
                <c:pt idx="2">
                  <c:v>Rhone-Méditerranée</c:v>
                </c:pt>
                <c:pt idx="3">
                  <c:v>Adour-Garonne</c:v>
                </c:pt>
                <c:pt idx="4">
                  <c:v>Loire-Bretagne</c:v>
                </c:pt>
                <c:pt idx="5">
                  <c:v>Seine-Normandie</c:v>
                </c:pt>
                <c:pt idx="6">
                  <c:v>Artois-Picardie</c:v>
                </c:pt>
                <c:pt idx="7">
                  <c:v>Rhin-Meuse</c:v>
                </c:pt>
                <c:pt idx="8">
                  <c:v>Rhone-Méditerranée</c:v>
                </c:pt>
                <c:pt idx="9">
                  <c:v>Adour-Garonne</c:v>
                </c:pt>
                <c:pt idx="10">
                  <c:v>Loire-Bretagne</c:v>
                </c:pt>
                <c:pt idx="11">
                  <c:v>Seine-Normandie</c:v>
                </c:pt>
              </c:strCache>
            </c:strRef>
          </c:cat>
          <c:val>
            <c:numRef>
              <c:f>'Graphique 3'!$B$7:$O$7</c:f>
              <c:numCache>
                <c:formatCode>#,##0</c:formatCode>
                <c:ptCount val="12"/>
                <c:pt idx="0">
                  <c:v>156.73806027272721</c:v>
                </c:pt>
                <c:pt idx="1">
                  <c:v>673.23344381818185</c:v>
                </c:pt>
                <c:pt idx="2">
                  <c:v>874.87105263636363</c:v>
                </c:pt>
                <c:pt idx="3">
                  <c:v>208.16566793909089</c:v>
                </c:pt>
                <c:pt idx="4">
                  <c:v>153.56582459010906</c:v>
                </c:pt>
                <c:pt idx="5">
                  <c:v>648.79200622818178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74-4E98-9D0E-42F60E9157AD}"/>
            </c:ext>
          </c:extLst>
        </c:ser>
        <c:ser>
          <c:idx val="3"/>
          <c:order val="3"/>
          <c:tx>
            <c:strRef>
              <c:f>'Graphique 3'!$A$8</c:f>
              <c:strCache>
                <c:ptCount val="1"/>
                <c:pt idx="0">
                  <c:v>Prélèvement des centrales 
électriques (refroidissment)</c:v>
                </c:pt>
              </c:strCache>
            </c:strRef>
          </c:tx>
          <c:spPr>
            <a:solidFill>
              <a:srgbClr val="7D4E5B"/>
            </a:solidFill>
          </c:spPr>
          <c:invertIfNegative val="0"/>
          <c:cat>
            <c:strRef>
              <c:f>'Graphique 3'!$B$4:$O$4</c:f>
              <c:strCache>
                <c:ptCount val="12"/>
                <c:pt idx="0">
                  <c:v>Artois-Picardie</c:v>
                </c:pt>
                <c:pt idx="1">
                  <c:v>Rhin-Meuse</c:v>
                </c:pt>
                <c:pt idx="2">
                  <c:v>Rhone-Méditerranée</c:v>
                </c:pt>
                <c:pt idx="3">
                  <c:v>Adour-Garonne</c:v>
                </c:pt>
                <c:pt idx="4">
                  <c:v>Loire-Bretagne</c:v>
                </c:pt>
                <c:pt idx="5">
                  <c:v>Seine-Normandie</c:v>
                </c:pt>
                <c:pt idx="6">
                  <c:v>Artois-Picardie</c:v>
                </c:pt>
                <c:pt idx="7">
                  <c:v>Rhin-Meuse</c:v>
                </c:pt>
                <c:pt idx="8">
                  <c:v>Rhone-Méditerranée</c:v>
                </c:pt>
                <c:pt idx="9">
                  <c:v>Adour-Garonne</c:v>
                </c:pt>
                <c:pt idx="10">
                  <c:v>Loire-Bretagne</c:v>
                </c:pt>
                <c:pt idx="11">
                  <c:v>Seine-Normandie</c:v>
                </c:pt>
              </c:strCache>
            </c:strRef>
          </c:cat>
          <c:val>
            <c:numRef>
              <c:f>'Graphique 3'!$B$8:$O$8</c:f>
              <c:numCache>
                <c:formatCode>#,##0</c:formatCode>
                <c:ptCount val="12"/>
                <c:pt idx="0">
                  <c:v>1.8310439999999999</c:v>
                </c:pt>
                <c:pt idx="1">
                  <c:v>2826.4189201818181</c:v>
                </c:pt>
                <c:pt idx="2">
                  <c:v>11856.245891363635</c:v>
                </c:pt>
                <c:pt idx="3">
                  <c:v>200.5238527272727</c:v>
                </c:pt>
                <c:pt idx="4">
                  <c:v>1706.6598566363637</c:v>
                </c:pt>
                <c:pt idx="5">
                  <c:v>494.39055775545455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74-4E98-9D0E-42F60E9157AD}"/>
            </c:ext>
          </c:extLst>
        </c:ser>
        <c:ser>
          <c:idx val="4"/>
          <c:order val="4"/>
          <c:tx>
            <c:strRef>
              <c:f>'Graphique 3'!$A$9</c:f>
              <c:strCache>
                <c:ptCount val="1"/>
                <c:pt idx="0">
                  <c:v>Consommation pour l'eau potable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'Graphique 3'!$B$4:$O$4</c:f>
              <c:strCache>
                <c:ptCount val="12"/>
                <c:pt idx="0">
                  <c:v>Artois-Picardie</c:v>
                </c:pt>
                <c:pt idx="1">
                  <c:v>Rhin-Meuse</c:v>
                </c:pt>
                <c:pt idx="2">
                  <c:v>Rhone-Méditerranée</c:v>
                </c:pt>
                <c:pt idx="3">
                  <c:v>Adour-Garonne</c:v>
                </c:pt>
                <c:pt idx="4">
                  <c:v>Loire-Bretagne</c:v>
                </c:pt>
                <c:pt idx="5">
                  <c:v>Seine-Normandie</c:v>
                </c:pt>
                <c:pt idx="6">
                  <c:v>Artois-Picardie</c:v>
                </c:pt>
                <c:pt idx="7">
                  <c:v>Rhin-Meuse</c:v>
                </c:pt>
                <c:pt idx="8">
                  <c:v>Rhone-Méditerranée</c:v>
                </c:pt>
                <c:pt idx="9">
                  <c:v>Adour-Garonne</c:v>
                </c:pt>
                <c:pt idx="10">
                  <c:v>Loire-Bretagne</c:v>
                </c:pt>
                <c:pt idx="11">
                  <c:v>Seine-Normandie</c:v>
                </c:pt>
              </c:strCache>
            </c:strRef>
          </c:cat>
          <c:val>
            <c:numRef>
              <c:f>'Graphique 3'!$B$9:$O$9</c:f>
              <c:numCache>
                <c:formatCode>General</c:formatCode>
                <c:ptCount val="12"/>
                <c:pt idx="6" formatCode="#,##0">
                  <c:v>67.175249883333322</c:v>
                </c:pt>
                <c:pt idx="7" formatCode="#,##0">
                  <c:v>71.172914562727271</c:v>
                </c:pt>
                <c:pt idx="8" formatCode="#,##0">
                  <c:v>365.97544310445471</c:v>
                </c:pt>
                <c:pt idx="9" formatCode="#,##0">
                  <c:v>165.18119278327271</c:v>
                </c:pt>
                <c:pt idx="10" formatCode="#,##0">
                  <c:v>166.3637402934601</c:v>
                </c:pt>
                <c:pt idx="11" formatCode="#,##0">
                  <c:v>270.89668434979899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74-4E98-9D0E-42F60E9157AD}"/>
            </c:ext>
          </c:extLst>
        </c:ser>
        <c:ser>
          <c:idx val="5"/>
          <c:order val="5"/>
          <c:tx>
            <c:strRef>
              <c:f>'Graphique 3'!$A$10</c:f>
              <c:strCache>
                <c:ptCount val="1"/>
                <c:pt idx="0">
                  <c:v>Consommation par l'agriculture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'Graphique 3'!$B$4:$O$4</c:f>
              <c:strCache>
                <c:ptCount val="12"/>
                <c:pt idx="0">
                  <c:v>Artois-Picardie</c:v>
                </c:pt>
                <c:pt idx="1">
                  <c:v>Rhin-Meuse</c:v>
                </c:pt>
                <c:pt idx="2">
                  <c:v>Rhone-Méditerranée</c:v>
                </c:pt>
                <c:pt idx="3">
                  <c:v>Adour-Garonne</c:v>
                </c:pt>
                <c:pt idx="4">
                  <c:v>Loire-Bretagne</c:v>
                </c:pt>
                <c:pt idx="5">
                  <c:v>Seine-Normandie</c:v>
                </c:pt>
                <c:pt idx="6">
                  <c:v>Artois-Picardie</c:v>
                </c:pt>
                <c:pt idx="7">
                  <c:v>Rhin-Meuse</c:v>
                </c:pt>
                <c:pt idx="8">
                  <c:v>Rhone-Méditerranée</c:v>
                </c:pt>
                <c:pt idx="9">
                  <c:v>Adour-Garonne</c:v>
                </c:pt>
                <c:pt idx="10">
                  <c:v>Loire-Bretagne</c:v>
                </c:pt>
                <c:pt idx="11">
                  <c:v>Seine-Normandie</c:v>
                </c:pt>
              </c:strCache>
            </c:strRef>
          </c:cat>
          <c:val>
            <c:numRef>
              <c:f>'Graphique 3'!$B$10:$O$10</c:f>
              <c:numCache>
                <c:formatCode>General</c:formatCode>
                <c:ptCount val="12"/>
                <c:pt idx="6" formatCode="#,##0">
                  <c:v>33.258594090909085</c:v>
                </c:pt>
                <c:pt idx="7" formatCode="#,##0">
                  <c:v>91.183409909090898</c:v>
                </c:pt>
                <c:pt idx="8" formatCode="#,##0">
                  <c:v>684.41872242545458</c:v>
                </c:pt>
                <c:pt idx="9" formatCode="#,##0">
                  <c:v>858.89214133522364</c:v>
                </c:pt>
                <c:pt idx="10" formatCode="#,##0">
                  <c:v>539.38471039126091</c:v>
                </c:pt>
                <c:pt idx="11" formatCode="#,##0">
                  <c:v>122.88415337090908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74-4E98-9D0E-42F60E9157AD}"/>
            </c:ext>
          </c:extLst>
        </c:ser>
        <c:ser>
          <c:idx val="6"/>
          <c:order val="6"/>
          <c:tx>
            <c:strRef>
              <c:f>'Graphique 3'!$A$11</c:f>
              <c:strCache>
                <c:ptCount val="1"/>
                <c:pt idx="0">
                  <c:v>Consommation par l'industrie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'Graphique 3'!$B$4:$O$4</c:f>
              <c:strCache>
                <c:ptCount val="12"/>
                <c:pt idx="0">
                  <c:v>Artois-Picardie</c:v>
                </c:pt>
                <c:pt idx="1">
                  <c:v>Rhin-Meuse</c:v>
                </c:pt>
                <c:pt idx="2">
                  <c:v>Rhone-Méditerranée</c:v>
                </c:pt>
                <c:pt idx="3">
                  <c:v>Adour-Garonne</c:v>
                </c:pt>
                <c:pt idx="4">
                  <c:v>Loire-Bretagne</c:v>
                </c:pt>
                <c:pt idx="5">
                  <c:v>Seine-Normandie</c:v>
                </c:pt>
                <c:pt idx="6">
                  <c:v>Artois-Picardie</c:v>
                </c:pt>
                <c:pt idx="7">
                  <c:v>Rhin-Meuse</c:v>
                </c:pt>
                <c:pt idx="8">
                  <c:v>Rhone-Méditerranée</c:v>
                </c:pt>
                <c:pt idx="9">
                  <c:v>Adour-Garonne</c:v>
                </c:pt>
                <c:pt idx="10">
                  <c:v>Loire-Bretagne</c:v>
                </c:pt>
                <c:pt idx="11">
                  <c:v>Seine-Normandie</c:v>
                </c:pt>
              </c:strCache>
            </c:strRef>
          </c:cat>
          <c:val>
            <c:numRef>
              <c:f>'Graphique 3'!$B$11:$O$11</c:f>
              <c:numCache>
                <c:formatCode>General</c:formatCode>
                <c:ptCount val="12"/>
                <c:pt idx="6" formatCode="#,##0">
                  <c:v>10.971664219090908</c:v>
                </c:pt>
                <c:pt idx="7" formatCode="#,##0">
                  <c:v>47.126341067272726</c:v>
                </c:pt>
                <c:pt idx="8" formatCode="#,##0">
                  <c:v>61.234523229090918</c:v>
                </c:pt>
                <c:pt idx="9" formatCode="#,##0">
                  <c:v>14.571596755736369</c:v>
                </c:pt>
                <c:pt idx="10" formatCode="#,##0">
                  <c:v>10.749607721307637</c:v>
                </c:pt>
                <c:pt idx="11" formatCode="#,##0">
                  <c:v>45.415440435972748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74-4E98-9D0E-42F60E9157AD}"/>
            </c:ext>
          </c:extLst>
        </c:ser>
        <c:ser>
          <c:idx val="7"/>
          <c:order val="7"/>
          <c:tx>
            <c:strRef>
              <c:f>'Graphique 3'!$A$12</c:f>
              <c:strCache>
                <c:ptCount val="1"/>
                <c:pt idx="0">
                  <c:v>Consommation des centrales 
électriques (refroidissment)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'Graphique 3'!$B$4:$O$4</c:f>
              <c:strCache>
                <c:ptCount val="12"/>
                <c:pt idx="0">
                  <c:v>Artois-Picardie</c:v>
                </c:pt>
                <c:pt idx="1">
                  <c:v>Rhin-Meuse</c:v>
                </c:pt>
                <c:pt idx="2">
                  <c:v>Rhone-Méditerranée</c:v>
                </c:pt>
                <c:pt idx="3">
                  <c:v>Adour-Garonne</c:v>
                </c:pt>
                <c:pt idx="4">
                  <c:v>Loire-Bretagne</c:v>
                </c:pt>
                <c:pt idx="5">
                  <c:v>Seine-Normandie</c:v>
                </c:pt>
                <c:pt idx="6">
                  <c:v>Artois-Picardie</c:v>
                </c:pt>
                <c:pt idx="7">
                  <c:v>Rhin-Meuse</c:v>
                </c:pt>
                <c:pt idx="8">
                  <c:v>Rhone-Méditerranée</c:v>
                </c:pt>
                <c:pt idx="9">
                  <c:v>Adour-Garonne</c:v>
                </c:pt>
                <c:pt idx="10">
                  <c:v>Loire-Bretagne</c:v>
                </c:pt>
                <c:pt idx="11">
                  <c:v>Seine-Normandie</c:v>
                </c:pt>
              </c:strCache>
            </c:strRef>
          </c:cat>
          <c:val>
            <c:numRef>
              <c:f>'Graphique 3'!$B$12:$O$12</c:f>
              <c:numCache>
                <c:formatCode>General</c:formatCode>
                <c:ptCount val="12"/>
                <c:pt idx="6" formatCode="#,##0">
                  <c:v>1.2817307999999999E-2</c:v>
                </c:pt>
                <c:pt idx="7" formatCode="#,##0">
                  <c:v>275.98915831666665</c:v>
                </c:pt>
                <c:pt idx="8" formatCode="#,##0">
                  <c:v>987.40888737978787</c:v>
                </c:pt>
                <c:pt idx="9" formatCode="#,##0">
                  <c:v>66.839009281818193</c:v>
                </c:pt>
                <c:pt idx="10" formatCode="#,##0">
                  <c:v>257.1014494991212</c:v>
                </c:pt>
                <c:pt idx="11" formatCode="#,##0">
                  <c:v>48.654054179730601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74-4E98-9D0E-42F60E915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380416"/>
        <c:axId val="223377600"/>
      </c:barChart>
      <c:catAx>
        <c:axId val="22438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920000"/>
          <a:lstStyle/>
          <a:p>
            <a:pPr>
              <a:defRPr sz="1000" baseline="0">
                <a:latin typeface="Arial" panose="020B0604020202020204" pitchFamily="34" charset="0"/>
              </a:defRPr>
            </a:pPr>
            <a:endParaRPr lang="fr-FR"/>
          </a:p>
        </c:txPr>
        <c:crossAx val="223377600"/>
        <c:crosses val="autoZero"/>
        <c:auto val="1"/>
        <c:lblAlgn val="ctr"/>
        <c:lblOffset val="100"/>
        <c:noMultiLvlLbl val="0"/>
      </c:catAx>
      <c:valAx>
        <c:axId val="223377600"/>
        <c:scaling>
          <c:orientation val="minMax"/>
          <c:max val="35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 baseline="0">
                <a:latin typeface="Arial" panose="020B0604020202020204" pitchFamily="34" charset="0"/>
              </a:defRPr>
            </a:pPr>
            <a:endParaRPr lang="fr-FR"/>
          </a:p>
        </c:txPr>
        <c:crossAx val="224380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8671957192609587E-2"/>
          <c:y val="0.86432124896715556"/>
          <c:w val="0.92842486465574448"/>
          <c:h val="0.11705368040280974"/>
        </c:manualLayout>
      </c:layout>
      <c:overlay val="0"/>
      <c:txPr>
        <a:bodyPr/>
        <a:lstStyle/>
        <a:p>
          <a:pPr>
            <a:defRPr sz="1000" baseline="0">
              <a:latin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869950</xdr:colOff>
      <xdr:row>17</xdr:row>
      <xdr:rowOff>19050</xdr:rowOff>
    </xdr:from>
    <xdr:to>
      <xdr:col>6</xdr:col>
      <xdr:colOff>330200</xdr:colOff>
      <xdr:row>38</xdr:row>
      <xdr:rowOff>28574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4</xdr:row>
      <xdr:rowOff>67732</xdr:rowOff>
    </xdr:from>
    <xdr:to>
      <xdr:col>17</xdr:col>
      <xdr:colOff>486832</xdr:colOff>
      <xdr:row>27</xdr:row>
      <xdr:rowOff>42334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600080</xdr:colOff>
      <xdr:row>15</xdr:row>
      <xdr:rowOff>95249</xdr:rowOff>
    </xdr:from>
    <xdr:to>
      <xdr:col>15</xdr:col>
      <xdr:colOff>504824</xdr:colOff>
      <xdr:row>44</xdr:row>
      <xdr:rowOff>123824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0.55394</cdr:x>
      <cdr:y>0.14765</cdr:y>
    </cdr:from>
    <cdr:to>
      <cdr:x>0.9798</cdr:x>
      <cdr:y>0.20325</cdr:y>
    </cdr:to>
    <cdr:sp macro="" textlink="">
      <cdr:nvSpPr>
        <cdr:cNvPr id="3" name="AutoShape 2"/>
        <cdr:cNvSpPr>
          <a:spLocks xmlns:a="http://schemas.openxmlformats.org/drawingml/2006/main"/>
        </cdr:cNvSpPr>
      </cdr:nvSpPr>
      <cdr:spPr bwMode="auto">
        <a:xfrm xmlns:a="http://schemas.openxmlformats.org/drawingml/2006/main" rot="5400000">
          <a:off x="6962152" y="-913563"/>
          <a:ext cx="337945" cy="3960000"/>
        </a:xfrm>
        <a:prstGeom xmlns:a="http://schemas.openxmlformats.org/drawingml/2006/main" prst="leftBrace">
          <a:avLst>
            <a:gd name="adj1" fmla="val 104990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0.09847</cdr:x>
      <cdr:y>0.1489</cdr:y>
    </cdr:from>
    <cdr:to>
      <cdr:x>0.52432</cdr:x>
      <cdr:y>0.20449</cdr:y>
    </cdr:to>
    <cdr:sp macro="" textlink="">
      <cdr:nvSpPr>
        <cdr:cNvPr id="4" name="AutoShape 2"/>
        <cdr:cNvSpPr>
          <a:spLocks xmlns:a="http://schemas.openxmlformats.org/drawingml/2006/main"/>
        </cdr:cNvSpPr>
      </cdr:nvSpPr>
      <cdr:spPr bwMode="auto">
        <a:xfrm xmlns:a="http://schemas.openxmlformats.org/drawingml/2006/main" rot="5400000">
          <a:off x="2726704" y="-906003"/>
          <a:ext cx="337945" cy="3960000"/>
        </a:xfrm>
        <a:prstGeom xmlns:a="http://schemas.openxmlformats.org/drawingml/2006/main" prst="leftBrace">
          <a:avLst>
            <a:gd name="adj1" fmla="val 104990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0.61377</cdr:x>
      <cdr:y>0.10447</cdr:y>
    </cdr:from>
    <cdr:to>
      <cdr:x>0.92106</cdr:x>
      <cdr:y>0.148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5707440" y="635001"/>
          <a:ext cx="2857500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000" b="1" baseline="0">
              <a:latin typeface="Arial" panose="020B0604020202020204" pitchFamily="34" charset="0"/>
            </a:rPr>
            <a:t>Consommation</a:t>
          </a:r>
        </a:p>
      </cdr:txBody>
    </cdr:sp>
  </cdr:relSizeAnchor>
  <cdr:relSizeAnchor xmlns:cdr="http://schemas.openxmlformats.org/drawingml/2006/chartDrawing">
    <cdr:from>
      <cdr:x>0.19798</cdr:x>
      <cdr:y>0.10729</cdr:y>
    </cdr:from>
    <cdr:to>
      <cdr:x>0.45164</cdr:x>
      <cdr:y>0.15628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1937296" y="576052"/>
          <a:ext cx="2482150" cy="263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000" b="1" baseline="0">
              <a:latin typeface="Arial" panose="020B0604020202020204" pitchFamily="34" charset="0"/>
            </a:rPr>
            <a:t>Prélèvements</a:t>
          </a:r>
        </a:p>
      </cdr:txBody>
    </cdr:sp>
  </cdr:relSizeAnchor>
  <cdr:relSizeAnchor xmlns:cdr="http://schemas.openxmlformats.org/drawingml/2006/chartDrawing">
    <cdr:from>
      <cdr:x>0.2294</cdr:x>
      <cdr:y>0</cdr:y>
    </cdr:from>
    <cdr:to>
      <cdr:x>0.33572</cdr:x>
      <cdr:y>0.04532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2244721" y="0"/>
          <a:ext cx="1040402" cy="2433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 baseline="0">
              <a:latin typeface="Arial" panose="020B0604020202020204" pitchFamily="34" charset="0"/>
            </a:rPr>
            <a:t>     11 856</a:t>
          </a:r>
        </a:p>
      </cdr:txBody>
    </cdr:sp>
  </cdr:relSizeAnchor>
  <cdr:relSizeAnchor xmlns:cdr="http://schemas.openxmlformats.org/drawingml/2006/chartDrawing">
    <cdr:from>
      <cdr:x>0.07154</cdr:x>
      <cdr:y>0.05597</cdr:y>
    </cdr:from>
    <cdr:to>
      <cdr:x>0.12194</cdr:x>
      <cdr:y>0.09701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665238" y="340180"/>
          <a:ext cx="468691" cy="24946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/   /</a:t>
          </a:r>
        </a:p>
      </cdr:txBody>
    </cdr:sp>
  </cdr:relSizeAnchor>
  <cdr:relSizeAnchor xmlns:cdr="http://schemas.openxmlformats.org/drawingml/2006/chartDrawing">
    <cdr:from>
      <cdr:x>0.00406</cdr:x>
      <cdr:y>0.0199</cdr:y>
    </cdr:from>
    <cdr:to>
      <cdr:x>0.09268</cdr:x>
      <cdr:y>0.06343</cdr:y>
    </cdr:to>
    <cdr:sp macro="" textlink="">
      <cdr:nvSpPr>
        <cdr:cNvPr id="11" name="ZoneTexte 10"/>
        <cdr:cNvSpPr txBox="1"/>
      </cdr:nvSpPr>
      <cdr:spPr>
        <a:xfrm xmlns:a="http://schemas.openxmlformats.org/drawingml/2006/main">
          <a:off x="37798" y="120952"/>
          <a:ext cx="823988" cy="264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0.02361</cdr:x>
      <cdr:y>0.00121</cdr:y>
    </cdr:from>
    <cdr:to>
      <cdr:x>0.09352</cdr:x>
      <cdr:y>0.04225</cdr:y>
    </cdr:to>
    <cdr:sp macro="" textlink="">
      <cdr:nvSpPr>
        <cdr:cNvPr id="12" name="ZoneTexte 11"/>
        <cdr:cNvSpPr txBox="1"/>
      </cdr:nvSpPr>
      <cdr:spPr>
        <a:xfrm xmlns:a="http://schemas.openxmlformats.org/drawingml/2006/main">
          <a:off x="219705" y="7342"/>
          <a:ext cx="650444" cy="24955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1000" baseline="0">
              <a:latin typeface="Arial" panose="020B0604020202020204" pitchFamily="34" charset="0"/>
            </a:rPr>
            <a:t>12 000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tabSelected="1" workbookViewId="0">
      <selection activeCell="A51" sqref="A51"/>
    </sheetView>
  </sheetViews>
  <sheetFormatPr baseColWidth="10" defaultColWidth="9.140625" defaultRowHeight="15" x14ac:dyDescent="0.25"/>
  <cols>
    <col min="1" max="1" width="10.140625" style="27" bestFit="1" customWidth="1"/>
    <col min="2" max="2" width="20.42578125" style="27" bestFit="1" customWidth="1"/>
    <col min="3" max="3" width="17.85546875" style="27" bestFit="1" customWidth="1"/>
    <col min="4" max="4" width="11.7109375" style="27" bestFit="1" customWidth="1"/>
    <col min="5" max="5" width="23.42578125" style="27" bestFit="1" customWidth="1"/>
    <col min="6" max="6" width="24.7109375" style="27" bestFit="1" customWidth="1"/>
    <col min="7" max="8" width="9.140625" style="27"/>
    <col min="9" max="9" width="18.42578125" style="27" bestFit="1" customWidth="1"/>
    <col min="10" max="16384" width="9.140625" style="27"/>
  </cols>
  <sheetData>
    <row r="1" spans="1:9" ht="15.75" x14ac:dyDescent="0.25">
      <c r="A1" s="26" t="s">
        <v>10</v>
      </c>
    </row>
    <row r="2" spans="1:9" ht="15.75" x14ac:dyDescent="0.25">
      <c r="A2" s="32" t="s">
        <v>12</v>
      </c>
    </row>
    <row r="3" spans="1:9" x14ac:dyDescent="0.25">
      <c r="B3" s="34" t="s">
        <v>3</v>
      </c>
      <c r="C3" s="34" t="s">
        <v>4</v>
      </c>
      <c r="D3" s="34" t="s">
        <v>5</v>
      </c>
      <c r="E3" s="34" t="s">
        <v>6</v>
      </c>
      <c r="F3" s="34" t="s">
        <v>8</v>
      </c>
      <c r="I3" s="28" t="s">
        <v>9</v>
      </c>
    </row>
    <row r="4" spans="1:9" x14ac:dyDescent="0.25">
      <c r="A4" s="33" t="s">
        <v>0</v>
      </c>
      <c r="B4" s="35">
        <v>145.952</v>
      </c>
      <c r="C4" s="35">
        <v>56.863</v>
      </c>
      <c r="D4" s="35">
        <v>2.3849999999999998</v>
      </c>
      <c r="E4" s="35">
        <f>IF((B4-C4)&lt;0,D4,B4-C4+D4)</f>
        <v>91.474000000000004</v>
      </c>
      <c r="F4" s="35">
        <f>E4/$E$8</f>
        <v>0.40134257634257631</v>
      </c>
      <c r="G4" s="27">
        <f>+(B4-C4)/E4</f>
        <v>0.97392701751317312</v>
      </c>
      <c r="H4" s="27">
        <f>+D4/E4</f>
        <v>2.6072982486826855E-2</v>
      </c>
      <c r="I4" s="29"/>
    </row>
    <row r="5" spans="1:9" x14ac:dyDescent="0.25">
      <c r="A5" s="33" t="s">
        <v>1</v>
      </c>
      <c r="B5" s="35">
        <v>134.679</v>
      </c>
      <c r="C5" s="35">
        <v>26.847000000000001</v>
      </c>
      <c r="D5" s="35">
        <v>2.8759999999999999</v>
      </c>
      <c r="E5" s="35">
        <f t="shared" ref="E5:E7" si="0">IF((B5-C5)&lt;0,D5,B5-C5+D5)</f>
        <v>110.708</v>
      </c>
      <c r="F5" s="35">
        <f t="shared" ref="F5:F7" si="1">E5/$E$8</f>
        <v>0.4857318357318357</v>
      </c>
      <c r="G5" s="27">
        <f>+(B5-C5)/E5</f>
        <v>0.9740217509123098</v>
      </c>
      <c r="H5" s="27">
        <f>+D5/E5</f>
        <v>2.5978249087690138E-2</v>
      </c>
      <c r="I5" s="29"/>
    </row>
    <row r="6" spans="1:9" x14ac:dyDescent="0.25">
      <c r="A6" s="33" t="s">
        <v>2</v>
      </c>
      <c r="B6" s="35">
        <v>121.33499999999999</v>
      </c>
      <c r="C6" s="35">
        <v>102.227</v>
      </c>
      <c r="D6" s="35">
        <v>2.976</v>
      </c>
      <c r="E6" s="35">
        <f t="shared" si="0"/>
        <v>22.083999999999989</v>
      </c>
      <c r="F6" s="35">
        <f t="shared" si="1"/>
        <v>9.6893646893646837E-2</v>
      </c>
      <c r="G6" s="27">
        <f>+(B6-C6)/E6</f>
        <v>0.8652418040210107</v>
      </c>
      <c r="H6" s="27">
        <f>+D6/E6</f>
        <v>0.13475819597898939</v>
      </c>
      <c r="I6" s="29"/>
    </row>
    <row r="7" spans="1:9" x14ac:dyDescent="0.25">
      <c r="A7" s="33" t="s">
        <v>49</v>
      </c>
      <c r="B7" s="35">
        <v>107.94</v>
      </c>
      <c r="C7" s="35">
        <v>125.782</v>
      </c>
      <c r="D7" s="35">
        <v>3.6539999999999999</v>
      </c>
      <c r="E7" s="35">
        <f t="shared" si="0"/>
        <v>3.6539999999999999</v>
      </c>
      <c r="F7" s="35">
        <f t="shared" si="1"/>
        <v>1.6031941031941031E-2</v>
      </c>
      <c r="G7" s="27">
        <v>0</v>
      </c>
      <c r="H7" s="27">
        <f>+D7/E7</f>
        <v>1</v>
      </c>
      <c r="I7" s="29"/>
    </row>
    <row r="8" spans="1:9" x14ac:dyDescent="0.25">
      <c r="A8" s="33" t="s">
        <v>7</v>
      </c>
      <c r="B8" s="35">
        <f>SUM(B4:B7)</f>
        <v>509.90599999999995</v>
      </c>
      <c r="C8" s="35">
        <f t="shared" ref="C8:D8" si="2">SUM(C4:C7)</f>
        <v>311.71899999999999</v>
      </c>
      <c r="D8" s="35">
        <f t="shared" si="2"/>
        <v>11.890999999999998</v>
      </c>
      <c r="E8" s="35">
        <f>SUM(E4:E7)</f>
        <v>227.92000000000002</v>
      </c>
      <c r="F8" s="35"/>
    </row>
    <row r="10" spans="1:9" x14ac:dyDescent="0.25">
      <c r="A10" s="30" t="s">
        <v>11</v>
      </c>
    </row>
    <row r="12" spans="1:9" x14ac:dyDescent="0.25">
      <c r="A12" s="3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Normal="100" workbookViewId="0">
      <selection activeCell="A52" sqref="A52"/>
    </sheetView>
  </sheetViews>
  <sheetFormatPr baseColWidth="10" defaultColWidth="11.42578125" defaultRowHeight="14.25" x14ac:dyDescent="0.2"/>
  <cols>
    <col min="1" max="1" width="56" style="4" customWidth="1"/>
    <col min="2" max="2" width="16.5703125" style="3" customWidth="1"/>
    <col min="3" max="4" width="11.42578125" style="3"/>
    <col min="5" max="5" width="6" style="3" customWidth="1"/>
    <col min="6" max="6" width="8.7109375" style="3" customWidth="1"/>
    <col min="7" max="7" width="13.28515625" style="3" bestFit="1" customWidth="1"/>
    <col min="8" max="9" width="11.42578125" style="3"/>
    <col min="10" max="10" width="5" style="3" customWidth="1"/>
    <col min="11" max="14" width="11.42578125" style="3"/>
    <col min="15" max="16384" width="11.42578125" style="4"/>
  </cols>
  <sheetData>
    <row r="1" spans="1:17" s="2" customFormat="1" ht="20.25" x14ac:dyDescent="0.3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</row>
    <row r="2" spans="1:17" ht="16.5" x14ac:dyDescent="0.2">
      <c r="A2" s="36" t="s">
        <v>50</v>
      </c>
    </row>
    <row r="3" spans="1:17" s="8" customFormat="1" ht="12.75" x14ac:dyDescent="0.2">
      <c r="A3" s="5"/>
      <c r="B3" s="6"/>
      <c r="C3" s="6"/>
      <c r="D3" s="6"/>
      <c r="E3" s="6"/>
      <c r="F3" s="7"/>
      <c r="J3" s="6"/>
      <c r="K3" s="7"/>
    </row>
    <row r="4" spans="1:17" s="8" customFormat="1" ht="25.5" x14ac:dyDescent="0.2">
      <c r="A4" s="9" t="s">
        <v>14</v>
      </c>
      <c r="B4" s="10" t="s">
        <v>15</v>
      </c>
      <c r="C4" s="10" t="s">
        <v>16</v>
      </c>
      <c r="D4" s="11" t="s">
        <v>17</v>
      </c>
      <c r="E4" s="6"/>
      <c r="F4" s="6"/>
      <c r="J4" s="6"/>
      <c r="K4" s="6"/>
      <c r="P4" s="12"/>
    </row>
    <row r="5" spans="1:17" s="8" customFormat="1" ht="12.75" x14ac:dyDescent="0.2">
      <c r="A5" s="13" t="s">
        <v>18</v>
      </c>
      <c r="B5" s="14">
        <v>1.772775685</v>
      </c>
      <c r="C5" s="14">
        <v>3.5434549070000001</v>
      </c>
      <c r="D5" s="14">
        <f>SUM(B5:C5)</f>
        <v>5.3162305920000001</v>
      </c>
      <c r="E5" s="15"/>
      <c r="F5" s="16"/>
      <c r="J5" s="6"/>
      <c r="K5" s="6"/>
      <c r="Q5" s="12"/>
    </row>
    <row r="6" spans="1:17" s="8" customFormat="1" ht="12.75" x14ac:dyDescent="0.2">
      <c r="A6" s="13" t="s">
        <v>19</v>
      </c>
      <c r="B6" s="14">
        <v>1.7440429460000002</v>
      </c>
      <c r="C6" s="14">
        <v>1.242747805</v>
      </c>
      <c r="D6" s="14">
        <f t="shared" ref="D6:D11" si="0">SUM(B6:C6)</f>
        <v>2.986790751</v>
      </c>
      <c r="E6" s="15"/>
      <c r="F6" s="6"/>
      <c r="J6" s="6"/>
      <c r="K6" s="6"/>
      <c r="Q6" s="12"/>
    </row>
    <row r="7" spans="1:17" s="8" customFormat="1" ht="12.75" x14ac:dyDescent="0.2">
      <c r="A7" s="13" t="s">
        <v>20</v>
      </c>
      <c r="B7" s="14">
        <v>1.5440934340000001</v>
      </c>
      <c r="C7" s="14">
        <v>0.95685814700000005</v>
      </c>
      <c r="D7" s="14">
        <f t="shared" si="0"/>
        <v>2.5009515810000003</v>
      </c>
      <c r="E7" s="15"/>
      <c r="F7" s="6"/>
      <c r="J7" s="6"/>
      <c r="K7" s="6"/>
      <c r="Q7" s="12"/>
    </row>
    <row r="8" spans="1:17" s="8" customFormat="1" ht="12.75" x14ac:dyDescent="0.2">
      <c r="A8" s="17" t="s">
        <v>21</v>
      </c>
      <c r="B8" s="14">
        <v>5.3949674930000002</v>
      </c>
      <c r="C8" s="14">
        <v>1.3845532000000001E-2</v>
      </c>
      <c r="D8" s="14">
        <f t="shared" si="0"/>
        <v>5.4088130250000006</v>
      </c>
      <c r="E8" s="15"/>
      <c r="F8" s="6"/>
      <c r="J8" s="6"/>
      <c r="K8" s="6"/>
      <c r="Q8" s="12"/>
    </row>
    <row r="9" spans="1:17" s="8" customFormat="1" ht="12.75" x14ac:dyDescent="0.2">
      <c r="A9" s="13" t="s">
        <v>22</v>
      </c>
      <c r="B9" s="14">
        <v>16.041814058</v>
      </c>
      <c r="C9" s="14">
        <v>3.4872050000000002E-3</v>
      </c>
      <c r="D9" s="14">
        <f t="shared" si="0"/>
        <v>16.045301262999999</v>
      </c>
      <c r="E9" s="15"/>
      <c r="F9" s="6"/>
      <c r="J9" s="6"/>
      <c r="K9" s="6"/>
      <c r="Q9" s="12"/>
    </row>
    <row r="10" spans="1:17" s="8" customFormat="1" ht="12.75" x14ac:dyDescent="0.2">
      <c r="A10" s="18" t="s">
        <v>17</v>
      </c>
      <c r="B10" s="19">
        <f>SUM(B5:B9)</f>
        <v>26.497693615999999</v>
      </c>
      <c r="C10" s="19">
        <f>SUM(C5:C9)</f>
        <v>5.7603935960000001</v>
      </c>
      <c r="D10" s="19">
        <f t="shared" si="0"/>
        <v>32.258087212</v>
      </c>
      <c r="E10" s="15"/>
      <c r="F10" s="6"/>
      <c r="J10" s="6"/>
      <c r="K10" s="6"/>
      <c r="Q10" s="12"/>
    </row>
    <row r="11" spans="1:17" s="8" customFormat="1" ht="12.75" x14ac:dyDescent="0.2">
      <c r="A11" s="13" t="s">
        <v>23</v>
      </c>
      <c r="B11" s="14">
        <f>B10-SUM(B8:B9)</f>
        <v>5.0609120650000001</v>
      </c>
      <c r="C11" s="14">
        <f>C10-SUM(C8:C9)</f>
        <v>5.7430608589999999</v>
      </c>
      <c r="D11" s="14">
        <f t="shared" si="0"/>
        <v>10.803972924</v>
      </c>
      <c r="E11" s="15"/>
      <c r="F11" s="6"/>
      <c r="J11" s="6"/>
      <c r="K11" s="6"/>
      <c r="L11" s="20"/>
      <c r="M11" s="20"/>
      <c r="N11" s="21"/>
      <c r="Q11" s="12"/>
    </row>
    <row r="12" spans="1:17" s="8" customFormat="1" ht="12.75" x14ac:dyDescent="0.2">
      <c r="B12" s="6"/>
      <c r="C12" s="6"/>
      <c r="D12" s="15"/>
      <c r="E12" s="15"/>
      <c r="F12" s="6"/>
      <c r="G12" s="6"/>
      <c r="H12" s="6"/>
      <c r="I12" s="6"/>
      <c r="J12" s="6"/>
      <c r="K12" s="6"/>
      <c r="L12" s="6"/>
      <c r="M12" s="6"/>
      <c r="N12" s="6"/>
    </row>
    <row r="13" spans="1:17" s="8" customFormat="1" ht="26.25" customHeight="1" x14ac:dyDescent="0.2">
      <c r="B13" s="46" t="s">
        <v>24</v>
      </c>
      <c r="C13" s="46"/>
      <c r="D13" s="46"/>
      <c r="E13" s="15"/>
      <c r="F13" s="6"/>
      <c r="G13" s="6"/>
      <c r="H13" s="6"/>
      <c r="I13" s="6"/>
      <c r="J13" s="6"/>
      <c r="K13" s="6"/>
      <c r="L13" s="6"/>
      <c r="M13" s="6"/>
      <c r="N13" s="6"/>
    </row>
    <row r="14" spans="1:17" s="8" customFormat="1" ht="12.75" x14ac:dyDescent="0.2">
      <c r="B14" s="6"/>
      <c r="C14" s="6"/>
      <c r="D14" s="6"/>
      <c r="E14" s="15"/>
      <c r="F14" s="6"/>
      <c r="G14" s="6"/>
      <c r="H14" s="6"/>
      <c r="I14" s="6"/>
      <c r="J14" s="6"/>
      <c r="K14" s="6"/>
      <c r="L14" s="6"/>
      <c r="M14" s="6"/>
      <c r="N14" s="6"/>
    </row>
    <row r="15" spans="1:17" s="8" customFormat="1" ht="25.5" x14ac:dyDescent="0.2">
      <c r="A15" s="9" t="s">
        <v>12</v>
      </c>
      <c r="B15" s="10" t="s">
        <v>15</v>
      </c>
      <c r="C15" s="10" t="s">
        <v>16</v>
      </c>
      <c r="D15" s="11" t="s">
        <v>17</v>
      </c>
      <c r="E15" s="15"/>
      <c r="F15" s="6"/>
      <c r="G15" s="6"/>
      <c r="H15" s="6"/>
      <c r="I15" s="6"/>
      <c r="J15" s="6"/>
      <c r="K15" s="6"/>
      <c r="L15" s="22"/>
      <c r="M15" s="6"/>
      <c r="N15" s="6"/>
    </row>
    <row r="16" spans="1:17" s="8" customFormat="1" ht="12.75" x14ac:dyDescent="0.2">
      <c r="A16" s="13" t="s">
        <v>18</v>
      </c>
      <c r="B16" s="23">
        <f t="shared" ref="B16:C22" si="1">B5/$D5</f>
        <v>0.33346478380146233</v>
      </c>
      <c r="C16" s="23">
        <f t="shared" si="1"/>
        <v>0.66653521619853773</v>
      </c>
      <c r="D16" s="24">
        <f>SUM(B16:C16)</f>
        <v>1</v>
      </c>
      <c r="E16" s="15"/>
      <c r="F16" s="6"/>
      <c r="G16" s="6"/>
      <c r="H16" s="6"/>
      <c r="I16" s="6"/>
      <c r="J16" s="6"/>
      <c r="K16" s="6"/>
      <c r="L16" s="6"/>
      <c r="M16" s="6"/>
      <c r="N16" s="6"/>
    </row>
    <row r="17" spans="1:14" s="8" customFormat="1" ht="12.75" x14ac:dyDescent="0.2">
      <c r="A17" s="13" t="s">
        <v>19</v>
      </c>
      <c r="B17" s="23">
        <f t="shared" si="1"/>
        <v>0.58391869112895889</v>
      </c>
      <c r="C17" s="23">
        <f t="shared" si="1"/>
        <v>0.41608130887104117</v>
      </c>
      <c r="D17" s="24">
        <f t="shared" ref="D17:D22" si="2">SUM(B17:C17)</f>
        <v>1</v>
      </c>
      <c r="E17" s="15"/>
      <c r="F17" s="6"/>
      <c r="G17" s="6"/>
      <c r="H17" s="6"/>
      <c r="I17" s="6"/>
      <c r="J17" s="6"/>
      <c r="K17" s="6"/>
      <c r="L17" s="6"/>
      <c r="M17" s="6"/>
      <c r="N17" s="6"/>
    </row>
    <row r="18" spans="1:14" s="8" customFormat="1" ht="12.75" x14ac:dyDescent="0.2">
      <c r="A18" s="13" t="s">
        <v>20</v>
      </c>
      <c r="B18" s="23">
        <f t="shared" si="1"/>
        <v>0.61740237025404454</v>
      </c>
      <c r="C18" s="23">
        <f t="shared" si="1"/>
        <v>0.38259762974595546</v>
      </c>
      <c r="D18" s="24">
        <f t="shared" si="2"/>
        <v>1</v>
      </c>
      <c r="E18" s="15"/>
      <c r="F18" s="6"/>
      <c r="G18" s="6"/>
      <c r="H18" s="6"/>
      <c r="I18" s="6"/>
      <c r="J18" s="6"/>
      <c r="K18" s="6"/>
      <c r="L18" s="6"/>
      <c r="M18" s="6"/>
      <c r="N18" s="6"/>
    </row>
    <row r="19" spans="1:14" s="8" customFormat="1" ht="12.75" x14ac:dyDescent="0.2">
      <c r="A19" s="17" t="s">
        <v>21</v>
      </c>
      <c r="B19" s="23">
        <f t="shared" si="1"/>
        <v>0.99744019030866748</v>
      </c>
      <c r="C19" s="23">
        <f t="shared" si="1"/>
        <v>2.5598096913324155E-3</v>
      </c>
      <c r="D19" s="24">
        <f t="shared" si="2"/>
        <v>0.99999999999999989</v>
      </c>
      <c r="E19" s="15"/>
      <c r="F19" s="6"/>
      <c r="G19" s="6"/>
      <c r="H19" s="6"/>
      <c r="I19" s="6"/>
      <c r="J19" s="6"/>
      <c r="K19" s="6"/>
      <c r="L19" s="6"/>
      <c r="M19" s="6"/>
      <c r="N19" s="6"/>
    </row>
    <row r="20" spans="1:14" s="8" customFormat="1" ht="12.75" x14ac:dyDescent="0.2">
      <c r="A20" s="13" t="s">
        <v>22</v>
      </c>
      <c r="B20" s="23">
        <f t="shared" si="1"/>
        <v>0.9997826650342776</v>
      </c>
      <c r="C20" s="23">
        <f t="shared" si="1"/>
        <v>2.1733496572241956E-4</v>
      </c>
      <c r="D20" s="24">
        <f t="shared" si="2"/>
        <v>1</v>
      </c>
      <c r="E20" s="15"/>
      <c r="F20" s="6"/>
      <c r="G20" s="6"/>
      <c r="H20" s="6"/>
      <c r="I20" s="6"/>
      <c r="J20" s="6"/>
      <c r="K20" s="6"/>
      <c r="L20" s="6"/>
      <c r="M20" s="6"/>
      <c r="N20" s="6"/>
    </row>
    <row r="21" spans="1:14" s="8" customFormat="1" ht="12.75" x14ac:dyDescent="0.2">
      <c r="A21" s="13" t="s">
        <v>17</v>
      </c>
      <c r="B21" s="23">
        <f t="shared" si="1"/>
        <v>0.82142792416231258</v>
      </c>
      <c r="C21" s="23">
        <f t="shared" si="1"/>
        <v>0.17857207583768747</v>
      </c>
      <c r="D21" s="24">
        <f t="shared" si="2"/>
        <v>1</v>
      </c>
      <c r="E21" s="15"/>
      <c r="F21" s="6"/>
      <c r="G21" s="6"/>
      <c r="H21" s="6"/>
      <c r="I21" s="6"/>
      <c r="J21" s="6"/>
      <c r="K21" s="6"/>
      <c r="L21" s="6"/>
      <c r="M21" s="6"/>
      <c r="N21" s="6"/>
    </row>
    <row r="22" spans="1:14" s="8" customFormat="1" ht="12.75" x14ac:dyDescent="0.2">
      <c r="A22" s="13" t="s">
        <v>23</v>
      </c>
      <c r="B22" s="23">
        <f t="shared" si="1"/>
        <v>0.46843065052094535</v>
      </c>
      <c r="C22" s="23">
        <f t="shared" si="1"/>
        <v>0.53156934947905465</v>
      </c>
      <c r="D22" s="24">
        <f t="shared" si="2"/>
        <v>1</v>
      </c>
      <c r="E22" s="15"/>
      <c r="F22" s="6"/>
      <c r="G22" s="6"/>
      <c r="H22" s="6"/>
      <c r="I22" s="6"/>
      <c r="J22" s="6"/>
      <c r="K22" s="6"/>
      <c r="L22" s="6"/>
      <c r="M22" s="6"/>
      <c r="N22" s="6"/>
    </row>
    <row r="23" spans="1:14" s="8" customFormat="1" ht="12.75" x14ac:dyDescent="0.2">
      <c r="B23" s="6"/>
      <c r="C23" s="6"/>
      <c r="D23" s="15"/>
      <c r="E23" s="15"/>
      <c r="F23" s="6"/>
      <c r="G23" s="6"/>
      <c r="H23" s="6"/>
      <c r="I23" s="6"/>
      <c r="J23" s="6"/>
      <c r="K23" s="6"/>
      <c r="L23" s="6"/>
      <c r="M23" s="6"/>
      <c r="N23" s="6"/>
    </row>
    <row r="24" spans="1:14" s="8" customFormat="1" ht="32.25" customHeight="1" x14ac:dyDescent="0.2">
      <c r="B24" s="46" t="s">
        <v>25</v>
      </c>
      <c r="C24" s="46"/>
      <c r="D24" s="46"/>
      <c r="E24" s="15"/>
      <c r="F24" s="6"/>
      <c r="G24" s="6"/>
      <c r="H24" s="6"/>
      <c r="I24" s="6"/>
      <c r="J24" s="6"/>
      <c r="K24" s="6"/>
      <c r="L24" s="6"/>
      <c r="M24" s="6"/>
      <c r="N24" s="6"/>
    </row>
    <row r="25" spans="1:14" s="8" customFormat="1" ht="12.75" x14ac:dyDescent="0.2">
      <c r="B25" s="6"/>
      <c r="C25" s="6"/>
      <c r="D25" s="6"/>
      <c r="E25" s="15"/>
      <c r="F25" s="6"/>
      <c r="G25" s="6"/>
      <c r="H25" s="6"/>
      <c r="I25" s="6"/>
      <c r="J25" s="6"/>
      <c r="K25" s="6"/>
      <c r="L25" s="6"/>
      <c r="M25" s="6"/>
      <c r="N25" s="6"/>
    </row>
    <row r="26" spans="1:14" s="8" customFormat="1" ht="25.5" x14ac:dyDescent="0.2">
      <c r="A26" s="9" t="s">
        <v>12</v>
      </c>
      <c r="B26" s="10" t="s">
        <v>15</v>
      </c>
      <c r="C26" s="10" t="s">
        <v>16</v>
      </c>
      <c r="D26" s="11" t="s">
        <v>17</v>
      </c>
      <c r="E26" s="15"/>
      <c r="F26" s="6"/>
      <c r="G26" s="6"/>
      <c r="H26" s="6"/>
      <c r="I26" s="6"/>
      <c r="J26" s="6"/>
      <c r="K26" s="6"/>
      <c r="L26" s="6"/>
      <c r="M26" s="6"/>
      <c r="N26" s="6"/>
    </row>
    <row r="27" spans="1:14" s="8" customFormat="1" ht="12.75" x14ac:dyDescent="0.2">
      <c r="A27" s="13" t="s">
        <v>18</v>
      </c>
      <c r="B27" s="23">
        <f t="shared" ref="B27:D31" si="3">B5/B$10</f>
        <v>6.6903018454766636E-2</v>
      </c>
      <c r="C27" s="23">
        <f t="shared" si="3"/>
        <v>0.61514110936109723</v>
      </c>
      <c r="D27" s="23">
        <f t="shared" si="3"/>
        <v>0.16480303240120089</v>
      </c>
      <c r="E27" s="15"/>
      <c r="F27" s="6"/>
      <c r="G27" s="6"/>
      <c r="H27" s="6"/>
      <c r="I27" s="6"/>
      <c r="J27" s="6"/>
      <c r="K27" s="6"/>
      <c r="L27" s="6"/>
      <c r="M27" s="6"/>
      <c r="N27" s="6"/>
    </row>
    <row r="28" spans="1:14" s="8" customFormat="1" ht="12.75" x14ac:dyDescent="0.2">
      <c r="A28" s="13" t="s">
        <v>19</v>
      </c>
      <c r="B28" s="23">
        <f t="shared" si="3"/>
        <v>6.5818669778372765E-2</v>
      </c>
      <c r="C28" s="23">
        <f t="shared" si="3"/>
        <v>0.21574008516761084</v>
      </c>
      <c r="D28" s="23">
        <f t="shared" si="3"/>
        <v>9.2590448136953232E-2</v>
      </c>
      <c r="E28" s="15"/>
      <c r="F28" s="6"/>
      <c r="G28" s="6"/>
      <c r="H28" s="6"/>
      <c r="I28" s="6"/>
      <c r="J28" s="6"/>
      <c r="K28" s="6"/>
      <c r="L28" s="6"/>
      <c r="M28" s="6"/>
      <c r="N28" s="6"/>
    </row>
    <row r="29" spans="1:14" s="8" customFormat="1" ht="12.75" x14ac:dyDescent="0.2">
      <c r="A29" s="13" t="s">
        <v>20</v>
      </c>
      <c r="B29" s="23">
        <f t="shared" si="3"/>
        <v>5.8272748427721129E-2</v>
      </c>
      <c r="C29" s="23">
        <f t="shared" si="3"/>
        <v>0.16610985535162726</v>
      </c>
      <c r="D29" s="23">
        <f t="shared" si="3"/>
        <v>7.7529444463453709E-2</v>
      </c>
      <c r="E29" s="15"/>
      <c r="F29" s="6"/>
      <c r="G29" s="6"/>
      <c r="H29" s="6"/>
      <c r="I29" s="6"/>
      <c r="J29" s="6"/>
      <c r="K29" s="6"/>
      <c r="L29" s="6"/>
      <c r="M29" s="6"/>
      <c r="N29" s="6"/>
    </row>
    <row r="30" spans="1:14" s="8" customFormat="1" ht="12.75" x14ac:dyDescent="0.2">
      <c r="A30" s="17" t="s">
        <v>21</v>
      </c>
      <c r="B30" s="23">
        <f t="shared" si="3"/>
        <v>0.20360139909468869</v>
      </c>
      <c r="C30" s="23">
        <f t="shared" si="3"/>
        <v>2.4035739518935471E-3</v>
      </c>
      <c r="D30" s="23">
        <f t="shared" si="3"/>
        <v>0.16767308580491169</v>
      </c>
      <c r="E30" s="15"/>
      <c r="F30" s="6"/>
      <c r="G30" s="6"/>
      <c r="H30" s="6"/>
      <c r="I30" s="6"/>
      <c r="J30" s="6"/>
      <c r="K30" s="6"/>
      <c r="L30" s="6"/>
      <c r="M30" s="6"/>
      <c r="N30" s="6"/>
    </row>
    <row r="31" spans="1:14" s="8" customFormat="1" ht="12.75" x14ac:dyDescent="0.2">
      <c r="A31" s="13" t="s">
        <v>22</v>
      </c>
      <c r="B31" s="23">
        <f t="shared" si="3"/>
        <v>0.60540416424445087</v>
      </c>
      <c r="C31" s="23">
        <f t="shared" si="3"/>
        <v>6.0537616777115799E-4</v>
      </c>
      <c r="D31" s="23">
        <f t="shared" si="3"/>
        <v>0.4974039891934805</v>
      </c>
      <c r="E31" s="15"/>
      <c r="F31" s="6"/>
      <c r="G31" s="6"/>
      <c r="H31" s="6"/>
      <c r="I31" s="6"/>
      <c r="J31" s="6"/>
      <c r="K31" s="6"/>
      <c r="L31" s="6"/>
      <c r="M31" s="6"/>
      <c r="N31" s="6"/>
    </row>
    <row r="32" spans="1:14" s="8" customFormat="1" ht="12.75" x14ac:dyDescent="0.2">
      <c r="A32" s="13" t="s">
        <v>17</v>
      </c>
      <c r="B32" s="23">
        <f>SUM(B27:B31)</f>
        <v>1</v>
      </c>
      <c r="C32" s="23">
        <f>SUM(C27:C31)</f>
        <v>0.99999999999999989</v>
      </c>
      <c r="D32" s="23">
        <f>SUM(D27:D31)</f>
        <v>1</v>
      </c>
      <c r="E32" s="15"/>
      <c r="F32" s="6"/>
      <c r="G32" s="6"/>
      <c r="H32" s="6"/>
      <c r="I32" s="6"/>
      <c r="J32" s="6"/>
      <c r="K32" s="6"/>
      <c r="L32" s="6"/>
      <c r="M32" s="6"/>
      <c r="N32" s="6"/>
    </row>
    <row r="33" spans="1:14" s="8" customFormat="1" ht="12.75" x14ac:dyDescent="0.2">
      <c r="B33" s="6"/>
      <c r="C33" s="6"/>
      <c r="D33" s="15"/>
      <c r="E33" s="15"/>
      <c r="F33" s="6"/>
      <c r="G33" s="6"/>
      <c r="H33" s="6"/>
      <c r="I33" s="6"/>
      <c r="J33" s="6"/>
      <c r="K33" s="6"/>
      <c r="L33" s="6"/>
      <c r="M33" s="6"/>
      <c r="N33" s="6"/>
    </row>
    <row r="34" spans="1:14" s="8" customFormat="1" ht="12.75" x14ac:dyDescent="0.2">
      <c r="B34" s="6"/>
      <c r="C34" s="6"/>
      <c r="D34" s="15"/>
      <c r="E34" s="15"/>
      <c r="F34" s="6"/>
      <c r="G34" s="6"/>
      <c r="H34" s="6"/>
      <c r="I34" s="6"/>
      <c r="J34" s="6"/>
      <c r="K34" s="6"/>
      <c r="L34" s="6"/>
      <c r="M34" s="6"/>
      <c r="N34" s="6"/>
    </row>
    <row r="35" spans="1:14" s="8" customFormat="1" ht="12.75" x14ac:dyDescent="0.2">
      <c r="A35" s="8" t="s">
        <v>26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s="8" customFormat="1" ht="12.75" x14ac:dyDescent="0.2">
      <c r="A36" s="8" t="s">
        <v>27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8" customFormat="1" ht="12.75" x14ac:dyDescent="0.2">
      <c r="A37" s="25" t="s">
        <v>28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</sheetData>
  <mergeCells count="3">
    <mergeCell ref="A1:L1"/>
    <mergeCell ref="B13:D13"/>
    <mergeCell ref="B24:D24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showGridLines="0" zoomScaleNormal="100" workbookViewId="0">
      <selection activeCell="A20" sqref="A20"/>
    </sheetView>
  </sheetViews>
  <sheetFormatPr baseColWidth="10" defaultRowHeight="15" outlineLevelCol="1" x14ac:dyDescent="0.25"/>
  <cols>
    <col min="1" max="1" width="37.5703125" style="27" customWidth="1"/>
    <col min="2" max="2" width="11.5703125" style="27" bestFit="1" customWidth="1"/>
    <col min="3" max="3" width="12.28515625" style="27" bestFit="1" customWidth="1"/>
    <col min="4" max="4" width="15.5703125" style="27" customWidth="1"/>
    <col min="5" max="5" width="11.5703125" style="27" hidden="1" customWidth="1" outlineLevel="1"/>
    <col min="6" max="6" width="11.5703125" style="27" bestFit="1" customWidth="1" collapsed="1"/>
    <col min="7" max="8" width="12.28515625" style="27" bestFit="1" customWidth="1"/>
    <col min="9" max="11" width="11.42578125" style="27"/>
    <col min="12" max="12" width="11.42578125" style="27" hidden="1" customWidth="1" outlineLevel="1"/>
    <col min="13" max="13" width="11.42578125" style="27" collapsed="1"/>
    <col min="14" max="15" width="11.42578125" style="27"/>
    <col min="16" max="16" width="13.28515625" style="27" bestFit="1" customWidth="1"/>
    <col min="17" max="16384" width="11.42578125" style="27"/>
  </cols>
  <sheetData>
    <row r="1" spans="1:23" ht="15.75" x14ac:dyDescent="0.25">
      <c r="A1" s="37" t="s">
        <v>29</v>
      </c>
    </row>
    <row r="2" spans="1:23" ht="17.25" x14ac:dyDescent="0.25">
      <c r="A2" s="40" t="s">
        <v>51</v>
      </c>
    </row>
    <row r="3" spans="1:23" x14ac:dyDescent="0.25">
      <c r="B3" s="47" t="s">
        <v>30</v>
      </c>
      <c r="C3" s="47"/>
      <c r="D3" s="47"/>
      <c r="E3" s="47"/>
      <c r="F3" s="47"/>
      <c r="G3" s="47"/>
      <c r="H3" s="47"/>
      <c r="I3" s="47" t="s">
        <v>31</v>
      </c>
      <c r="J3" s="47"/>
      <c r="K3" s="47"/>
      <c r="L3" s="47"/>
      <c r="M3" s="47"/>
      <c r="N3" s="47"/>
      <c r="O3" s="47"/>
      <c r="P3" s="33" t="s">
        <v>17</v>
      </c>
      <c r="Q3" s="47" t="s">
        <v>32</v>
      </c>
      <c r="R3" s="47"/>
      <c r="S3" s="47"/>
      <c r="T3" s="47"/>
      <c r="U3" s="47"/>
      <c r="V3" s="47"/>
      <c r="W3" s="47"/>
    </row>
    <row r="4" spans="1:23" ht="45" x14ac:dyDescent="0.25">
      <c r="B4" s="41" t="s">
        <v>33</v>
      </c>
      <c r="C4" s="41" t="s">
        <v>34</v>
      </c>
      <c r="D4" s="41" t="s">
        <v>35</v>
      </c>
      <c r="E4" s="41" t="s">
        <v>36</v>
      </c>
      <c r="F4" s="41" t="s">
        <v>37</v>
      </c>
      <c r="G4" s="41" t="s">
        <v>38</v>
      </c>
      <c r="H4" s="41" t="s">
        <v>39</v>
      </c>
      <c r="I4" s="41" t="s">
        <v>33</v>
      </c>
      <c r="J4" s="41" t="s">
        <v>34</v>
      </c>
      <c r="K4" s="41" t="s">
        <v>35</v>
      </c>
      <c r="L4" s="41" t="s">
        <v>36</v>
      </c>
      <c r="M4" s="41" t="s">
        <v>37</v>
      </c>
      <c r="N4" s="41" t="s">
        <v>38</v>
      </c>
      <c r="O4" s="41" t="s">
        <v>39</v>
      </c>
      <c r="P4" s="34"/>
      <c r="Q4" s="41" t="s">
        <v>33</v>
      </c>
      <c r="R4" s="41" t="s">
        <v>34</v>
      </c>
      <c r="S4" s="41" t="s">
        <v>35</v>
      </c>
      <c r="T4" s="41" t="s">
        <v>36</v>
      </c>
      <c r="U4" s="41" t="s">
        <v>37</v>
      </c>
      <c r="V4" s="41" t="s">
        <v>38</v>
      </c>
      <c r="W4" s="41" t="s">
        <v>39</v>
      </c>
    </row>
    <row r="5" spans="1:23" x14ac:dyDescent="0.25">
      <c r="A5" s="33" t="s">
        <v>40</v>
      </c>
      <c r="B5" s="42">
        <v>318.04571118181815</v>
      </c>
      <c r="C5" s="42">
        <v>323.12711100000001</v>
      </c>
      <c r="D5" s="42">
        <v>1553.4482799090908</v>
      </c>
      <c r="E5" s="42">
        <v>46.416740545454545</v>
      </c>
      <c r="F5" s="42">
        <v>717.12425481818184</v>
      </c>
      <c r="G5" s="42">
        <v>962.90666965727269</v>
      </c>
      <c r="H5" s="42">
        <v>1439.0536201238458</v>
      </c>
      <c r="I5" s="42"/>
      <c r="J5" s="42"/>
      <c r="K5" s="42"/>
      <c r="L5" s="42"/>
      <c r="M5" s="42"/>
      <c r="N5" s="42"/>
      <c r="O5" s="42"/>
      <c r="P5" s="42">
        <f>SUM(B5:H5)</f>
        <v>5360.1223872356641</v>
      </c>
      <c r="Q5" s="43">
        <f>B5/SUM(B$5:B$8)</f>
        <v>0.62377387254877981</v>
      </c>
      <c r="R5" s="43">
        <f t="shared" ref="R5:R8" si="0">C5/SUM(C$5:C$8)</f>
        <v>8.2557530692451933E-2</v>
      </c>
      <c r="S5" s="43">
        <f t="shared" ref="S5:W8" si="1">D5/SUM(D$5:D$8)</f>
        <v>0.10034474015646984</v>
      </c>
      <c r="T5" s="43">
        <f t="shared" si="1"/>
        <v>0.46086713839035287</v>
      </c>
      <c r="U5" s="43">
        <f t="shared" si="1"/>
        <v>0.36110248621295743</v>
      </c>
      <c r="V5" s="43">
        <f t="shared" si="1"/>
        <v>0.28636484279789964</v>
      </c>
      <c r="W5" s="43">
        <f t="shared" si="1"/>
        <v>0.53196604161107508</v>
      </c>
    </row>
    <row r="6" spans="1:23" x14ac:dyDescent="0.25">
      <c r="A6" s="33" t="s">
        <v>41</v>
      </c>
      <c r="B6" s="42">
        <v>33.258594090909085</v>
      </c>
      <c r="C6" s="42">
        <v>91.183409909090898</v>
      </c>
      <c r="D6" s="42">
        <v>1196.5479613636362</v>
      </c>
      <c r="E6" s="42">
        <v>53.045196363636364</v>
      </c>
      <c r="F6" s="42">
        <v>860.11620893340535</v>
      </c>
      <c r="G6" s="42">
        <v>539.38471039126091</v>
      </c>
      <c r="H6" s="42">
        <v>122.92449826545455</v>
      </c>
      <c r="I6" s="42"/>
      <c r="J6" s="42"/>
      <c r="K6" s="42"/>
      <c r="L6" s="42"/>
      <c r="M6" s="42"/>
      <c r="N6" s="42"/>
      <c r="O6" s="42"/>
      <c r="P6" s="42">
        <f>SUM(B6:H6)</f>
        <v>2896.4605793173932</v>
      </c>
      <c r="Q6" s="43">
        <f t="shared" ref="Q6:Q8" si="2">B6/SUM(B$5:B$8)</f>
        <v>6.5229120539073981E-2</v>
      </c>
      <c r="R6" s="43">
        <f t="shared" si="0"/>
        <v>2.3296953136848358E-2</v>
      </c>
      <c r="S6" s="43">
        <f t="shared" si="1"/>
        <v>7.7290821857818284E-2</v>
      </c>
      <c r="T6" s="43">
        <f t="shared" si="1"/>
        <v>0.52668040810671368</v>
      </c>
      <c r="U6" s="43">
        <f t="shared" si="1"/>
        <v>0.43310500152677522</v>
      </c>
      <c r="V6" s="43">
        <f t="shared" si="1"/>
        <v>0.16041099585877963</v>
      </c>
      <c r="W6" s="43">
        <f t="shared" si="1"/>
        <v>4.5440738166291308E-2</v>
      </c>
    </row>
    <row r="7" spans="1:23" x14ac:dyDescent="0.25">
      <c r="A7" s="33" t="s">
        <v>42</v>
      </c>
      <c r="B7" s="42">
        <v>156.73806027272721</v>
      </c>
      <c r="C7" s="42">
        <v>673.23344381818185</v>
      </c>
      <c r="D7" s="42">
        <v>874.87105263636363</v>
      </c>
      <c r="E7" s="42">
        <v>1.1233020909090907</v>
      </c>
      <c r="F7" s="42">
        <v>208.16566793909089</v>
      </c>
      <c r="G7" s="42">
        <v>153.56582459010906</v>
      </c>
      <c r="H7" s="42">
        <v>648.79200622818178</v>
      </c>
      <c r="I7" s="42"/>
      <c r="J7" s="42"/>
      <c r="K7" s="42"/>
      <c r="L7" s="42"/>
      <c r="M7" s="42"/>
      <c r="N7" s="42"/>
      <c r="O7" s="42"/>
      <c r="P7" s="42">
        <f>SUM(B7:H7)</f>
        <v>2716.4893575755636</v>
      </c>
      <c r="Q7" s="43">
        <f t="shared" si="2"/>
        <v>0.30740583317034942</v>
      </c>
      <c r="R7" s="43">
        <f t="shared" si="0"/>
        <v>0.17200813181288482</v>
      </c>
      <c r="S7" s="43">
        <f t="shared" si="1"/>
        <v>5.6512154014133398E-2</v>
      </c>
      <c r="T7" s="43">
        <f t="shared" si="1"/>
        <v>1.1153153239577673E-2</v>
      </c>
      <c r="U7" s="43">
        <f t="shared" si="1"/>
        <v>0.10482024521126379</v>
      </c>
      <c r="V7" s="43">
        <f t="shared" si="1"/>
        <v>4.5669901978692015E-2</v>
      </c>
      <c r="W7" s="43">
        <f t="shared" si="1"/>
        <v>0.2398349238386345</v>
      </c>
    </row>
    <row r="8" spans="1:23" ht="30" x14ac:dyDescent="0.25">
      <c r="A8" s="44" t="s">
        <v>43</v>
      </c>
      <c r="B8" s="42">
        <v>1.8310439999999999</v>
      </c>
      <c r="C8" s="42">
        <v>2826.4189201818181</v>
      </c>
      <c r="D8" s="42">
        <v>11856.245891363635</v>
      </c>
      <c r="E8" s="42">
        <v>0.13086045454545453</v>
      </c>
      <c r="F8" s="42">
        <v>200.5238527272727</v>
      </c>
      <c r="G8" s="42">
        <v>1706.6598566363637</v>
      </c>
      <c r="H8" s="42">
        <v>494.39055775545455</v>
      </c>
      <c r="I8" s="42"/>
      <c r="J8" s="42"/>
      <c r="K8" s="42"/>
      <c r="L8" s="42"/>
      <c r="M8" s="42"/>
      <c r="N8" s="42"/>
      <c r="O8" s="42"/>
      <c r="P8" s="42">
        <f>SUM(B8:H8)</f>
        <v>17086.200983119088</v>
      </c>
      <c r="Q8" s="43">
        <f t="shared" si="2"/>
        <v>3.5911737417967174E-3</v>
      </c>
      <c r="R8" s="43">
        <f t="shared" si="0"/>
        <v>0.72213738435781483</v>
      </c>
      <c r="S8" s="43">
        <f t="shared" si="1"/>
        <v>0.76585228397157834</v>
      </c>
      <c r="T8" s="43">
        <f t="shared" si="1"/>
        <v>1.2993002633557471E-3</v>
      </c>
      <c r="U8" s="43">
        <f t="shared" si="1"/>
        <v>0.1009722670490035</v>
      </c>
      <c r="V8" s="43">
        <f t="shared" si="1"/>
        <v>0.50755425936462872</v>
      </c>
      <c r="W8" s="43">
        <f t="shared" si="1"/>
        <v>0.18275829638399915</v>
      </c>
    </row>
    <row r="9" spans="1:23" x14ac:dyDescent="0.25">
      <c r="A9" s="33" t="s">
        <v>44</v>
      </c>
      <c r="B9" s="33"/>
      <c r="C9" s="33"/>
      <c r="D9" s="33"/>
      <c r="E9" s="33"/>
      <c r="F9" s="33"/>
      <c r="G9" s="33"/>
      <c r="H9" s="33"/>
      <c r="I9" s="42">
        <v>67.175249883333322</v>
      </c>
      <c r="J9" s="42">
        <v>71.172914562727271</v>
      </c>
      <c r="K9" s="42">
        <v>365.97544310445471</v>
      </c>
      <c r="L9" s="42">
        <v>12.536395604909092</v>
      </c>
      <c r="M9" s="42">
        <v>165.18119278327271</v>
      </c>
      <c r="N9" s="42">
        <v>166.3637402934601</v>
      </c>
      <c r="O9" s="42">
        <v>270.89668434979899</v>
      </c>
      <c r="P9" s="42">
        <f>SUM(I9:O9)</f>
        <v>1119.3016205819561</v>
      </c>
      <c r="Q9" s="43">
        <f>I9/SUM(I$9:I$12)</f>
        <v>0.60291024462155873</v>
      </c>
      <c r="R9" s="43">
        <f t="shared" ref="R9:W12" si="3">J9/SUM(J$9:J$12)</f>
        <v>0.14660565467518055</v>
      </c>
      <c r="S9" s="43">
        <f t="shared" si="3"/>
        <v>0.17435392642073239</v>
      </c>
      <c r="T9" s="43">
        <f t="shared" si="3"/>
        <v>0.19090689459601101</v>
      </c>
      <c r="U9" s="43">
        <f t="shared" si="3"/>
        <v>0.14941980320397563</v>
      </c>
      <c r="V9" s="43">
        <f t="shared" si="3"/>
        <v>0.1708749223296317</v>
      </c>
      <c r="W9" s="43">
        <f t="shared" si="3"/>
        <v>0.5552864606085669</v>
      </c>
    </row>
    <row r="10" spans="1:23" x14ac:dyDescent="0.25">
      <c r="A10" s="33" t="s">
        <v>45</v>
      </c>
      <c r="B10" s="33"/>
      <c r="C10" s="33"/>
      <c r="D10" s="33"/>
      <c r="E10" s="33"/>
      <c r="F10" s="33"/>
      <c r="G10" s="33"/>
      <c r="H10" s="33"/>
      <c r="I10" s="42">
        <v>33.258594090909085</v>
      </c>
      <c r="J10" s="42">
        <v>91.183409909090898</v>
      </c>
      <c r="K10" s="42">
        <v>684.41872242545458</v>
      </c>
      <c r="L10" s="42">
        <v>53.045196363636364</v>
      </c>
      <c r="M10" s="42">
        <v>858.89214133522364</v>
      </c>
      <c r="N10" s="42">
        <v>539.38471039126091</v>
      </c>
      <c r="O10" s="42">
        <v>122.88415337090908</v>
      </c>
      <c r="P10" s="42">
        <f>SUM(I10:O10)</f>
        <v>2383.0669278864848</v>
      </c>
      <c r="Q10" s="43">
        <f t="shared" ref="Q10:Q12" si="4">I10/SUM(I$9:I$12)</f>
        <v>0.29850200980188923</v>
      </c>
      <c r="R10" s="43">
        <f t="shared" si="3"/>
        <v>0.18782430911208381</v>
      </c>
      <c r="S10" s="43">
        <f t="shared" si="3"/>
        <v>0.3260631111161208</v>
      </c>
      <c r="T10" s="43">
        <f t="shared" si="3"/>
        <v>0.80778351530737835</v>
      </c>
      <c r="U10" s="43">
        <f t="shared" si="3"/>
        <v>0.77693769229608323</v>
      </c>
      <c r="V10" s="43">
        <f t="shared" si="3"/>
        <v>0.55401086998475457</v>
      </c>
      <c r="W10" s="43">
        <f t="shared" si="3"/>
        <v>0.25188904306448379</v>
      </c>
    </row>
    <row r="11" spans="1:23" x14ac:dyDescent="0.25">
      <c r="A11" s="33" t="s">
        <v>46</v>
      </c>
      <c r="B11" s="33"/>
      <c r="C11" s="33"/>
      <c r="D11" s="33"/>
      <c r="E11" s="33"/>
      <c r="F11" s="33"/>
      <c r="G11" s="33"/>
      <c r="H11" s="33"/>
      <c r="I11" s="42">
        <v>10.971664219090908</v>
      </c>
      <c r="J11" s="42">
        <v>47.126341067272726</v>
      </c>
      <c r="K11" s="42">
        <v>61.234523229090918</v>
      </c>
      <c r="L11" s="42">
        <v>8.5081601818181821E-2</v>
      </c>
      <c r="M11" s="42">
        <v>14.571596755736369</v>
      </c>
      <c r="N11" s="42">
        <v>10.749607721307637</v>
      </c>
      <c r="O11" s="42">
        <v>45.415440435972748</v>
      </c>
      <c r="P11" s="42">
        <f>SUM(I11:O11)</f>
        <v>190.15425503028951</v>
      </c>
      <c r="Q11" s="43">
        <f t="shared" si="4"/>
        <v>9.8472707875686141E-2</v>
      </c>
      <c r="R11" s="43">
        <f t="shared" si="3"/>
        <v>9.707327748288605E-2</v>
      </c>
      <c r="S11" s="43">
        <f t="shared" si="3"/>
        <v>2.9172666523546838E-2</v>
      </c>
      <c r="T11" s="43">
        <f t="shared" si="3"/>
        <v>1.2956407010642672E-3</v>
      </c>
      <c r="U11" s="43">
        <f t="shared" si="3"/>
        <v>1.3181192622010802E-2</v>
      </c>
      <c r="V11" s="43">
        <f t="shared" si="3"/>
        <v>1.1041098145619531E-2</v>
      </c>
      <c r="W11" s="43">
        <f t="shared" si="3"/>
        <v>9.3092978369962873E-2</v>
      </c>
    </row>
    <row r="12" spans="1:23" ht="30" x14ac:dyDescent="0.25">
      <c r="A12" s="44" t="s">
        <v>47</v>
      </c>
      <c r="B12" s="33"/>
      <c r="C12" s="33"/>
      <c r="D12" s="33"/>
      <c r="E12" s="33"/>
      <c r="F12" s="33"/>
      <c r="G12" s="33"/>
      <c r="H12" s="33"/>
      <c r="I12" s="42">
        <v>1.2817307999999999E-2</v>
      </c>
      <c r="J12" s="42">
        <v>275.98915831666665</v>
      </c>
      <c r="K12" s="42">
        <v>987.40888737978787</v>
      </c>
      <c r="L12" s="42">
        <v>9.160231818181819E-4</v>
      </c>
      <c r="M12" s="42">
        <v>66.839009281818193</v>
      </c>
      <c r="N12" s="42">
        <v>257.1014494991212</v>
      </c>
      <c r="O12" s="42">
        <v>48.654054179730601</v>
      </c>
      <c r="P12" s="42">
        <f>SUM(I12:O12)</f>
        <v>1636.0062919883062</v>
      </c>
      <c r="Q12" s="43">
        <f t="shared" si="4"/>
        <v>1.150377008658833E-4</v>
      </c>
      <c r="R12" s="43">
        <f t="shared" si="3"/>
        <v>0.56849675872984962</v>
      </c>
      <c r="S12" s="43">
        <f t="shared" si="3"/>
        <v>0.47041029593959993</v>
      </c>
      <c r="T12" s="43">
        <f t="shared" si="3"/>
        <v>1.3949395546387146E-5</v>
      </c>
      <c r="U12" s="43">
        <f t="shared" si="3"/>
        <v>6.0461311877930267E-2</v>
      </c>
      <c r="V12" s="43">
        <f t="shared" si="3"/>
        <v>0.26407310953999436</v>
      </c>
      <c r="W12" s="43">
        <f t="shared" si="3"/>
        <v>9.9731517956986399E-2</v>
      </c>
    </row>
    <row r="14" spans="1:23" ht="48.75" customHeight="1" x14ac:dyDescent="0.25">
      <c r="A14" s="48" t="s">
        <v>48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23" x14ac:dyDescent="0.25">
      <c r="F15" s="38"/>
      <c r="M15" s="38"/>
    </row>
    <row r="16" spans="1:23" x14ac:dyDescent="0.25">
      <c r="F16" s="38"/>
      <c r="M16" s="38"/>
      <c r="P16" s="39">
        <f>P12/P8</f>
        <v>9.5750149117680164E-2</v>
      </c>
    </row>
    <row r="17" spans="6:13" x14ac:dyDescent="0.25">
      <c r="F17" s="38"/>
      <c r="M17" s="38"/>
    </row>
  </sheetData>
  <mergeCells count="4">
    <mergeCell ref="B3:H3"/>
    <mergeCell ref="I3:O3"/>
    <mergeCell ref="Q3:W3"/>
    <mergeCell ref="A14:O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Graphique 1</vt:lpstr>
      <vt:lpstr>Graphique 2</vt:lpstr>
      <vt:lpstr>Graphique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1 : eau, ressource et utilisation</dc:title>
  <dc:subject>Bilan environnemental de la France - Édition 2021</dc:subject>
  <dc:creator/>
  <cp:keywords>information environnementale, économie verte, ressource naturelle, société, indicateur</cp:keywords>
  <cp:lastModifiedBy/>
  <dcterms:created xsi:type="dcterms:W3CDTF">2006-09-16T00:00:00Z</dcterms:created>
  <dcterms:modified xsi:type="dcterms:W3CDTF">2022-03-16T23:03:43Z</dcterms:modified>
</cp:coreProperties>
</file>