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sebastien.thiriat\Downloads\onre\"/>
    </mc:Choice>
  </mc:AlternateContent>
  <bookViews>
    <workbookView xWindow="0" yWindow="0" windowWidth="20490" windowHeight="5820"/>
  </bookViews>
  <sheets>
    <sheet name="Graph. 1 Log-Eco Total" sheetId="3" r:id="rId1"/>
    <sheet name="Tab. 1 log-Eco Total" sheetId="25" r:id="rId2"/>
    <sheet name="Graph. 2 Log-Eco hors fenetre" sheetId="6" r:id="rId3"/>
    <sheet name="Tab. 2 Log-Eco hors fenetre" sheetId="26" r:id="rId4"/>
    <sheet name="Graph. 3 Gestes Total" sheetId="24" r:id="rId5"/>
    <sheet name="Tab. 3 Gestes Total" sheetId="27" r:id="rId6"/>
    <sheet name="Graph. 4 &amp; 5 Gestes par aide" sheetId="1" r:id="rId7"/>
    <sheet name="Tab. 4 Gestes CITE" sheetId="28" r:id="rId8"/>
    <sheet name="Tab. 5 Gestes CEE" sheetId="29" r:id="rId9"/>
    <sheet name="Graph. 6a Gestes Maisons" sheetId="7" r:id="rId10"/>
    <sheet name="Graph. 6b Gestes Collectif" sheetId="14" r:id="rId11"/>
    <sheet name="Graph. 7 &amp; 8 Date de construct." sheetId="18" r:id="rId12"/>
    <sheet name="Graph 9 Zone climatique" sheetId="13" r:id="rId13"/>
    <sheet name="Graph 10  Type de commune" sheetId="23" r:id="rId14"/>
    <sheet name="Cartes 2 Département" sheetId="22" r:id="rId15"/>
    <sheet name="Grapf. 11 Statut d'occupation" sheetId="19" r:id="rId16"/>
    <sheet name="Graph. 12 à 15 Déciles revenu" sheetId="20" r:id="rId17"/>
    <sheet name="Tab 6. Habiter mieux Agilité" sheetId="36" r:id="rId18"/>
    <sheet name="Tab. 7 MaPrimeRénov' " sheetId="31" r:id="rId19"/>
    <sheet name="Tab. 8 EPTZ" sheetId="37" r:id="rId20"/>
    <sheet name="Tab. 9 Tremi connaisance aides" sheetId="38" r:id="rId21"/>
    <sheet name="Tab. 10 log-Eco Maisons" sheetId="30" r:id="rId22"/>
    <sheet name="Tab. 11 log-Eco Logt. coll." sheetId="32" r:id="rId23"/>
    <sheet name="Tab.12 log éco travaux total" sheetId="33" r:id="rId24"/>
    <sheet name="Tab.13 log éco travaux Maisons" sheetId="34" r:id="rId25"/>
    <sheet name="Tab.14 log éco travaux Logt col" sheetId="35" r:id="rId2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7" i="22" l="1"/>
  <c r="U7" i="22"/>
  <c r="V7" i="22"/>
  <c r="T8" i="22"/>
  <c r="U8" i="22"/>
  <c r="V8" i="22"/>
  <c r="T9" i="22"/>
  <c r="U9" i="22"/>
  <c r="V9" i="22"/>
  <c r="T10" i="22"/>
  <c r="U10" i="22"/>
  <c r="V10" i="22"/>
  <c r="T11" i="22"/>
  <c r="U11" i="22"/>
  <c r="V11" i="22"/>
  <c r="T12" i="22"/>
  <c r="U12" i="22"/>
  <c r="V12" i="22"/>
  <c r="T13" i="22"/>
  <c r="U13" i="22"/>
  <c r="V13" i="22"/>
  <c r="T14" i="22"/>
  <c r="U14" i="22"/>
  <c r="V14" i="22"/>
  <c r="T15" i="22"/>
  <c r="U15" i="22"/>
  <c r="V15" i="22"/>
  <c r="T16" i="22"/>
  <c r="U16" i="22"/>
  <c r="V16" i="22"/>
  <c r="T17" i="22"/>
  <c r="U17" i="22"/>
  <c r="V17" i="22"/>
  <c r="T18" i="22"/>
  <c r="U18" i="22"/>
  <c r="V18" i="22"/>
  <c r="T19" i="22"/>
  <c r="U19" i="22"/>
  <c r="V19" i="22"/>
  <c r="T20" i="22"/>
  <c r="U20" i="22"/>
  <c r="V20" i="22"/>
  <c r="T21" i="22"/>
  <c r="U21" i="22"/>
  <c r="V21" i="22"/>
  <c r="T22" i="22"/>
  <c r="U22" i="22"/>
  <c r="V22" i="22"/>
  <c r="T23" i="22"/>
  <c r="U23" i="22"/>
  <c r="V23" i="22"/>
  <c r="T24" i="22"/>
  <c r="U24" i="22"/>
  <c r="V24" i="22"/>
  <c r="T25" i="22"/>
  <c r="U25" i="22"/>
  <c r="V25" i="22"/>
  <c r="T26" i="22"/>
  <c r="U26" i="22"/>
  <c r="V26" i="22"/>
  <c r="T27" i="22"/>
  <c r="U27" i="22"/>
  <c r="V27" i="22"/>
  <c r="T28" i="22"/>
  <c r="U28" i="22"/>
  <c r="V28" i="22"/>
  <c r="T29" i="22"/>
  <c r="U29" i="22"/>
  <c r="V29" i="22"/>
  <c r="T30" i="22"/>
  <c r="U30" i="22"/>
  <c r="V30" i="22"/>
  <c r="T31" i="22"/>
  <c r="U31" i="22"/>
  <c r="V31" i="22"/>
  <c r="T32" i="22"/>
  <c r="U32" i="22"/>
  <c r="V32" i="22"/>
  <c r="T33" i="22"/>
  <c r="U33" i="22"/>
  <c r="V33" i="22"/>
  <c r="T34" i="22"/>
  <c r="U34" i="22"/>
  <c r="V34" i="22"/>
  <c r="T35" i="22"/>
  <c r="U35" i="22"/>
  <c r="V35" i="22"/>
  <c r="T36" i="22"/>
  <c r="U36" i="22"/>
  <c r="V36" i="22"/>
  <c r="T37" i="22"/>
  <c r="U37" i="22"/>
  <c r="V37" i="22"/>
  <c r="T38" i="22"/>
  <c r="U38" i="22"/>
  <c r="V38" i="22"/>
  <c r="T39" i="22"/>
  <c r="U39" i="22"/>
  <c r="V39" i="22"/>
  <c r="T40" i="22"/>
  <c r="U40" i="22"/>
  <c r="V40" i="22"/>
  <c r="T41" i="22"/>
  <c r="U41" i="22"/>
  <c r="V41" i="22"/>
  <c r="T42" i="22"/>
  <c r="U42" i="22"/>
  <c r="V42" i="22"/>
  <c r="T43" i="22"/>
  <c r="U43" i="22"/>
  <c r="V43" i="22"/>
  <c r="T44" i="22"/>
  <c r="U44" i="22"/>
  <c r="V44" i="22"/>
  <c r="T45" i="22"/>
  <c r="U45" i="22"/>
  <c r="V45" i="22"/>
  <c r="T46" i="22"/>
  <c r="U46" i="22"/>
  <c r="V46" i="22"/>
  <c r="T47" i="22"/>
  <c r="U47" i="22"/>
  <c r="V47" i="22"/>
  <c r="T48" i="22"/>
  <c r="U48" i="22"/>
  <c r="V48" i="22"/>
  <c r="T49" i="22"/>
  <c r="U49" i="22"/>
  <c r="V49" i="22"/>
  <c r="T50" i="22"/>
  <c r="U50" i="22"/>
  <c r="V50" i="22"/>
  <c r="T51" i="22"/>
  <c r="U51" i="22"/>
  <c r="V51" i="22"/>
  <c r="T52" i="22"/>
  <c r="U52" i="22"/>
  <c r="V52" i="22"/>
  <c r="T53" i="22"/>
  <c r="U53" i="22"/>
  <c r="V53" i="22"/>
  <c r="T54" i="22"/>
  <c r="U54" i="22"/>
  <c r="V54" i="22"/>
  <c r="T55" i="22"/>
  <c r="U55" i="22"/>
  <c r="V55" i="22"/>
  <c r="T56" i="22"/>
  <c r="U56" i="22"/>
  <c r="V56" i="22"/>
  <c r="T57" i="22"/>
  <c r="U57" i="22"/>
  <c r="V57" i="22"/>
  <c r="T58" i="22"/>
  <c r="U58" i="22"/>
  <c r="V58" i="22"/>
  <c r="T59" i="22"/>
  <c r="U59" i="22"/>
  <c r="V59" i="22"/>
  <c r="T60" i="22"/>
  <c r="U60" i="22"/>
  <c r="V60" i="22"/>
  <c r="T61" i="22"/>
  <c r="U61" i="22"/>
  <c r="V61" i="22"/>
  <c r="T62" i="22"/>
  <c r="U62" i="22"/>
  <c r="V62" i="22"/>
  <c r="T63" i="22"/>
  <c r="U63" i="22"/>
  <c r="V63" i="22"/>
  <c r="T64" i="22"/>
  <c r="U64" i="22"/>
  <c r="V64" i="22"/>
  <c r="T65" i="22"/>
  <c r="U65" i="22"/>
  <c r="V65" i="22"/>
  <c r="T66" i="22"/>
  <c r="U66" i="22"/>
  <c r="V66" i="22"/>
  <c r="T67" i="22"/>
  <c r="U67" i="22"/>
  <c r="V67" i="22"/>
  <c r="T68" i="22"/>
  <c r="U68" i="22"/>
  <c r="V68" i="22"/>
  <c r="T69" i="22"/>
  <c r="U69" i="22"/>
  <c r="V69" i="22"/>
  <c r="T70" i="22"/>
  <c r="U70" i="22"/>
  <c r="V70" i="22"/>
  <c r="T71" i="22"/>
  <c r="U71" i="22"/>
  <c r="V71" i="22"/>
  <c r="T72" i="22"/>
  <c r="U72" i="22"/>
  <c r="V72" i="22"/>
  <c r="T73" i="22"/>
  <c r="U73" i="22"/>
  <c r="V73" i="22"/>
  <c r="T74" i="22"/>
  <c r="U74" i="22"/>
  <c r="V74" i="22"/>
  <c r="T75" i="22"/>
  <c r="U75" i="22"/>
  <c r="V75" i="22"/>
  <c r="T76" i="22"/>
  <c r="U76" i="22"/>
  <c r="V76" i="22"/>
  <c r="T77" i="22"/>
  <c r="U77" i="22"/>
  <c r="V77" i="22"/>
  <c r="T78" i="22"/>
  <c r="U78" i="22"/>
  <c r="V78" i="22"/>
  <c r="T79" i="22"/>
  <c r="U79" i="22"/>
  <c r="V79" i="22"/>
  <c r="T80" i="22"/>
  <c r="U80" i="22"/>
  <c r="V80" i="22"/>
  <c r="T81" i="22"/>
  <c r="U81" i="22"/>
  <c r="V81" i="22"/>
  <c r="T82" i="22"/>
  <c r="U82" i="22"/>
  <c r="V82" i="22"/>
  <c r="T83" i="22"/>
  <c r="U83" i="22"/>
  <c r="V83" i="22"/>
  <c r="T84" i="22"/>
  <c r="U84" i="22"/>
  <c r="V84" i="22"/>
  <c r="T85" i="22"/>
  <c r="U85" i="22"/>
  <c r="V85" i="22"/>
  <c r="T86" i="22"/>
  <c r="U86" i="22"/>
  <c r="V86" i="22"/>
  <c r="T87" i="22"/>
  <c r="U87" i="22"/>
  <c r="V87" i="22"/>
  <c r="T88" i="22"/>
  <c r="U88" i="22"/>
  <c r="V88" i="22"/>
  <c r="T89" i="22"/>
  <c r="U89" i="22"/>
  <c r="V89" i="22"/>
  <c r="T90" i="22"/>
  <c r="U90" i="22"/>
  <c r="V90" i="22"/>
  <c r="T91" i="22"/>
  <c r="U91" i="22"/>
  <c r="V91" i="22"/>
  <c r="T92" i="22"/>
  <c r="U92" i="22"/>
  <c r="V92" i="22"/>
  <c r="T93" i="22"/>
  <c r="U93" i="22"/>
  <c r="V93" i="22"/>
  <c r="T94" i="22"/>
  <c r="U94" i="22"/>
  <c r="V94" i="22"/>
  <c r="T95" i="22"/>
  <c r="U95" i="22"/>
  <c r="V95" i="22"/>
  <c r="T96" i="22"/>
  <c r="U96" i="22"/>
  <c r="V96" i="22"/>
  <c r="T97" i="22"/>
  <c r="U97" i="22"/>
  <c r="V97" i="22"/>
  <c r="T98" i="22"/>
  <c r="U98" i="22"/>
  <c r="V98" i="22"/>
  <c r="T99" i="22"/>
  <c r="U99" i="22"/>
  <c r="V99" i="22"/>
  <c r="T100" i="22"/>
  <c r="U100" i="22"/>
  <c r="V100" i="22"/>
  <c r="T101" i="22"/>
  <c r="U101" i="22"/>
  <c r="V101" i="22"/>
  <c r="T102" i="22"/>
  <c r="U102" i="22"/>
  <c r="V102" i="22"/>
  <c r="U6" i="22"/>
  <c r="V6" i="22"/>
  <c r="T6" i="22"/>
  <c r="O102" i="22"/>
  <c r="P102" i="22"/>
  <c r="N102" i="22"/>
  <c r="L102" i="22"/>
  <c r="M102" i="22"/>
  <c r="K102" i="22"/>
  <c r="C22" i="1" l="1"/>
  <c r="D22" i="1"/>
  <c r="B22" i="1"/>
  <c r="C21" i="1"/>
  <c r="D21" i="1"/>
  <c r="B21" i="1"/>
  <c r="D20" i="1"/>
  <c r="C20" i="1"/>
  <c r="B20" i="1"/>
  <c r="C19" i="1"/>
  <c r="D19" i="1"/>
  <c r="B19" i="1"/>
  <c r="C18" i="1"/>
  <c r="D18" i="1"/>
  <c r="B18" i="1"/>
  <c r="C17" i="1"/>
  <c r="D17" i="1"/>
  <c r="B17" i="1"/>
  <c r="C25" i="29"/>
  <c r="D25" i="29"/>
  <c r="E25" i="29"/>
  <c r="C22" i="29"/>
  <c r="D22" i="29"/>
  <c r="E22" i="29"/>
  <c r="D9" i="24"/>
  <c r="E9" i="24"/>
  <c r="D10" i="24"/>
  <c r="E10" i="24"/>
  <c r="C10" i="24"/>
  <c r="C9" i="24"/>
  <c r="D7" i="24"/>
  <c r="E7" i="24"/>
  <c r="D8" i="24"/>
  <c r="E8" i="24"/>
  <c r="C8" i="24"/>
  <c r="C7" i="24"/>
  <c r="D5" i="24"/>
  <c r="E5" i="24"/>
  <c r="D6" i="24"/>
  <c r="E6" i="24"/>
  <c r="C6" i="24"/>
  <c r="C5" i="24"/>
  <c r="D3" i="24"/>
  <c r="E3" i="24"/>
  <c r="D4" i="24"/>
  <c r="E4" i="24"/>
  <c r="C4" i="24"/>
  <c r="C3" i="24"/>
  <c r="D10" i="6"/>
  <c r="E10" i="6"/>
  <c r="D11" i="6"/>
  <c r="E11" i="6"/>
  <c r="C11" i="6"/>
  <c r="C10" i="6"/>
  <c r="D6" i="6"/>
  <c r="E6" i="6"/>
  <c r="D7" i="6"/>
  <c r="E7" i="6"/>
  <c r="C7" i="6"/>
  <c r="C6" i="6"/>
  <c r="D11" i="3"/>
  <c r="E11" i="3"/>
  <c r="C11" i="3"/>
  <c r="D9" i="3"/>
  <c r="E9" i="3"/>
  <c r="C9" i="3"/>
  <c r="D7" i="3"/>
  <c r="E7" i="3"/>
  <c r="C7" i="3"/>
  <c r="D5" i="3"/>
  <c r="E5" i="3"/>
  <c r="C5" i="3"/>
  <c r="D10" i="3"/>
  <c r="E10" i="3"/>
  <c r="C10" i="3"/>
  <c r="D6" i="3"/>
  <c r="E6" i="3"/>
  <c r="C6" i="3"/>
  <c r="M3" i="23" l="1"/>
  <c r="L3" i="23"/>
  <c r="K3" i="23"/>
  <c r="M1" i="23"/>
  <c r="L1" i="23"/>
  <c r="K1" i="23"/>
  <c r="B1" i="23" l="1"/>
  <c r="I1" i="23"/>
  <c r="J3" i="23"/>
  <c r="J1" i="23"/>
  <c r="P101" i="22"/>
  <c r="O101" i="22"/>
  <c r="N101" i="22"/>
  <c r="P100" i="22"/>
  <c r="O100" i="22"/>
  <c r="N100" i="22"/>
  <c r="P99" i="22"/>
  <c r="O99" i="22"/>
  <c r="N99" i="22"/>
  <c r="P98" i="22"/>
  <c r="O98" i="22"/>
  <c r="N98" i="22"/>
  <c r="P97" i="22"/>
  <c r="O97" i="22"/>
  <c r="N97" i="22"/>
  <c r="P96" i="22"/>
  <c r="O96" i="22"/>
  <c r="N96" i="22"/>
  <c r="P95" i="22"/>
  <c r="O95" i="22"/>
  <c r="N95" i="22"/>
  <c r="P94" i="22"/>
  <c r="O94" i="22"/>
  <c r="N94" i="22"/>
  <c r="P93" i="22"/>
  <c r="O93" i="22"/>
  <c r="N93" i="22"/>
  <c r="P92" i="22"/>
  <c r="O92" i="22"/>
  <c r="N92" i="22"/>
  <c r="P91" i="22"/>
  <c r="O91" i="22"/>
  <c r="N91" i="22"/>
  <c r="P90" i="22"/>
  <c r="O90" i="22"/>
  <c r="N90" i="22"/>
  <c r="P89" i="22"/>
  <c r="O89" i="22"/>
  <c r="N89" i="22"/>
  <c r="P88" i="22"/>
  <c r="O88" i="22"/>
  <c r="N88" i="22"/>
  <c r="P87" i="22"/>
  <c r="O87" i="22"/>
  <c r="N87" i="22"/>
  <c r="P86" i="22"/>
  <c r="O86" i="22"/>
  <c r="N86" i="22"/>
  <c r="P85" i="22"/>
  <c r="O85" i="22"/>
  <c r="N85" i="22"/>
  <c r="P84" i="22"/>
  <c r="O84" i="22"/>
  <c r="N84" i="22"/>
  <c r="P83" i="22"/>
  <c r="O83" i="22"/>
  <c r="N83" i="22"/>
  <c r="P82" i="22"/>
  <c r="O82" i="22"/>
  <c r="N82" i="22"/>
  <c r="P81" i="22"/>
  <c r="O81" i="22"/>
  <c r="N81" i="22"/>
  <c r="P80" i="22"/>
  <c r="O80" i="22"/>
  <c r="N80" i="22"/>
  <c r="P79" i="22"/>
  <c r="O79" i="22"/>
  <c r="N79" i="22"/>
  <c r="P78" i="22"/>
  <c r="O78" i="22"/>
  <c r="N78" i="22"/>
  <c r="P77" i="22"/>
  <c r="O77" i="22"/>
  <c r="N77" i="22"/>
  <c r="P76" i="22"/>
  <c r="O76" i="22"/>
  <c r="N76" i="22"/>
  <c r="P75" i="22"/>
  <c r="O75" i="22"/>
  <c r="N75" i="22"/>
  <c r="P74" i="22"/>
  <c r="O74" i="22"/>
  <c r="N74" i="22"/>
  <c r="P73" i="22"/>
  <c r="O73" i="22"/>
  <c r="N73" i="22"/>
  <c r="P72" i="22"/>
  <c r="O72" i="22"/>
  <c r="N72" i="22"/>
  <c r="P71" i="22"/>
  <c r="O71" i="22"/>
  <c r="N71" i="22"/>
  <c r="P70" i="22"/>
  <c r="O70" i="22"/>
  <c r="N70" i="22"/>
  <c r="P69" i="22"/>
  <c r="O69" i="22"/>
  <c r="N69" i="22"/>
  <c r="P68" i="22"/>
  <c r="O68" i="22"/>
  <c r="N68" i="22"/>
  <c r="P67" i="22"/>
  <c r="O67" i="22"/>
  <c r="N67" i="22"/>
  <c r="P66" i="22"/>
  <c r="O66" i="22"/>
  <c r="N66" i="22"/>
  <c r="P65" i="22"/>
  <c r="O65" i="22"/>
  <c r="N65" i="22"/>
  <c r="P64" i="22"/>
  <c r="O64" i="22"/>
  <c r="N64" i="22"/>
  <c r="P63" i="22"/>
  <c r="O63" i="22"/>
  <c r="N63" i="22"/>
  <c r="P62" i="22"/>
  <c r="O62" i="22"/>
  <c r="N62" i="22"/>
  <c r="P61" i="22"/>
  <c r="O61" i="22"/>
  <c r="N61" i="22"/>
  <c r="P60" i="22"/>
  <c r="O60" i="22"/>
  <c r="N60" i="22"/>
  <c r="P59" i="22"/>
  <c r="O59" i="22"/>
  <c r="N59" i="22"/>
  <c r="P58" i="22"/>
  <c r="O58" i="22"/>
  <c r="N58" i="22"/>
  <c r="P57" i="22"/>
  <c r="O57" i="22"/>
  <c r="N57" i="22"/>
  <c r="P56" i="22"/>
  <c r="O56" i="22"/>
  <c r="N56" i="22"/>
  <c r="P55" i="22"/>
  <c r="O55" i="22"/>
  <c r="N55" i="22"/>
  <c r="P54" i="22"/>
  <c r="O54" i="22"/>
  <c r="N54" i="22"/>
  <c r="P53" i="22"/>
  <c r="O53" i="22"/>
  <c r="N53" i="22"/>
  <c r="P52" i="22"/>
  <c r="O52" i="22"/>
  <c r="N52" i="22"/>
  <c r="P51" i="22"/>
  <c r="O51" i="22"/>
  <c r="N51" i="22"/>
  <c r="P50" i="22"/>
  <c r="O50" i="22"/>
  <c r="N50" i="22"/>
  <c r="P49" i="22"/>
  <c r="O49" i="22"/>
  <c r="N49" i="22"/>
  <c r="P48" i="22"/>
  <c r="O48" i="22"/>
  <c r="N48" i="22"/>
  <c r="P47" i="22"/>
  <c r="O47" i="22"/>
  <c r="N47" i="22"/>
  <c r="P46" i="22"/>
  <c r="O46" i="22"/>
  <c r="N46" i="22"/>
  <c r="P45" i="22"/>
  <c r="O45" i="22"/>
  <c r="N45" i="22"/>
  <c r="P44" i="22"/>
  <c r="O44" i="22"/>
  <c r="N44" i="22"/>
  <c r="P43" i="22"/>
  <c r="O43" i="22"/>
  <c r="N43" i="22"/>
  <c r="P42" i="22"/>
  <c r="O42" i="22"/>
  <c r="N42" i="22"/>
  <c r="P41" i="22"/>
  <c r="O41" i="22"/>
  <c r="N41" i="22"/>
  <c r="P40" i="22"/>
  <c r="O40" i="22"/>
  <c r="N40" i="22"/>
  <c r="P39" i="22"/>
  <c r="O39" i="22"/>
  <c r="N39" i="22"/>
  <c r="P38" i="22"/>
  <c r="O38" i="22"/>
  <c r="N38" i="22"/>
  <c r="P37" i="22"/>
  <c r="O37" i="22"/>
  <c r="N37" i="22"/>
  <c r="P36" i="22"/>
  <c r="O36" i="22"/>
  <c r="N36" i="22"/>
  <c r="P35" i="22"/>
  <c r="O35" i="22"/>
  <c r="N35" i="22"/>
  <c r="P34" i="22"/>
  <c r="O34" i="22"/>
  <c r="N34" i="22"/>
  <c r="P33" i="22"/>
  <c r="O33" i="22"/>
  <c r="N33" i="22"/>
  <c r="P32" i="22"/>
  <c r="O32" i="22"/>
  <c r="N32" i="22"/>
  <c r="P31" i="22"/>
  <c r="O31" i="22"/>
  <c r="N31" i="22"/>
  <c r="P30" i="22"/>
  <c r="O30" i="22"/>
  <c r="N30" i="22"/>
  <c r="P29" i="22"/>
  <c r="O29" i="22"/>
  <c r="N29" i="22"/>
  <c r="P28" i="22"/>
  <c r="O28" i="22"/>
  <c r="N28" i="22"/>
  <c r="P27" i="22"/>
  <c r="O27" i="22"/>
  <c r="N27" i="22"/>
  <c r="P26" i="22"/>
  <c r="O26" i="22"/>
  <c r="N26" i="22"/>
  <c r="P25" i="22"/>
  <c r="O25" i="22"/>
  <c r="N25" i="22"/>
  <c r="P24" i="22"/>
  <c r="O24" i="22"/>
  <c r="N24" i="22"/>
  <c r="P23" i="22"/>
  <c r="O23" i="22"/>
  <c r="N23" i="22"/>
  <c r="P22" i="22"/>
  <c r="O22" i="22"/>
  <c r="N22" i="22"/>
  <c r="P21" i="22"/>
  <c r="O21" i="22"/>
  <c r="N21" i="22"/>
  <c r="P20" i="22"/>
  <c r="O20" i="22"/>
  <c r="N20" i="22"/>
  <c r="P19" i="22"/>
  <c r="O19" i="22"/>
  <c r="N19" i="22"/>
  <c r="P18" i="22"/>
  <c r="O18" i="22"/>
  <c r="N18" i="22"/>
  <c r="P17" i="22"/>
  <c r="O17" i="22"/>
  <c r="N17" i="22"/>
  <c r="P16" i="22"/>
  <c r="O16" i="22"/>
  <c r="N16" i="22"/>
  <c r="P15" i="22"/>
  <c r="O15" i="22"/>
  <c r="N15" i="22"/>
  <c r="P14" i="22"/>
  <c r="O14" i="22"/>
  <c r="N14" i="22"/>
  <c r="P13" i="22"/>
  <c r="O13" i="22"/>
  <c r="N13" i="22"/>
  <c r="P12" i="22"/>
  <c r="O12" i="22"/>
  <c r="N12" i="22"/>
  <c r="P11" i="22"/>
  <c r="O11" i="22"/>
  <c r="N11" i="22"/>
  <c r="P10" i="22"/>
  <c r="O10" i="22"/>
  <c r="N10" i="22"/>
  <c r="P9" i="22"/>
  <c r="O9" i="22"/>
  <c r="N9" i="22"/>
  <c r="P8" i="22"/>
  <c r="O8" i="22"/>
  <c r="N8" i="22"/>
  <c r="P7" i="22"/>
  <c r="O7" i="22"/>
  <c r="N7" i="22"/>
  <c r="P6" i="22"/>
  <c r="O6" i="22"/>
  <c r="N6" i="22"/>
  <c r="B3" i="23" l="1"/>
  <c r="I3" i="23"/>
  <c r="C3" i="23"/>
  <c r="D3" i="23"/>
  <c r="C1" i="23"/>
  <c r="C5" i="23"/>
  <c r="H3" i="23"/>
  <c r="I5" i="23"/>
  <c r="H1" i="23"/>
  <c r="D1" i="23" l="1"/>
</calcChain>
</file>

<file path=xl/sharedStrings.xml><?xml version="1.0" encoding="utf-8"?>
<sst xmlns="http://schemas.openxmlformats.org/spreadsheetml/2006/main" count="802" uniqueCount="337">
  <si>
    <t>type de travaux</t>
  </si>
  <si>
    <t>Année</t>
  </si>
  <si>
    <t>Total</t>
  </si>
  <si>
    <t>CITE</t>
  </si>
  <si>
    <t>CEE</t>
  </si>
  <si>
    <t>Ventilation</t>
  </si>
  <si>
    <t>Type de travaux</t>
  </si>
  <si>
    <t>Type d'aide</t>
  </si>
  <si>
    <t>Economies d'énergie</t>
  </si>
  <si>
    <t>Isolation toiture, murs, planchers</t>
  </si>
  <si>
    <t>Isolation fenêtres, volets, portes</t>
  </si>
  <si>
    <t xml:space="preserve">Chauffage, eau chaude sanitaire </t>
  </si>
  <si>
    <t>Isolation fenêtres, volets,  portes</t>
  </si>
  <si>
    <t>Isolation fenêtres, portes</t>
  </si>
  <si>
    <t>Individuel</t>
  </si>
  <si>
    <t>Collectif</t>
  </si>
  <si>
    <t>Avant 1948</t>
  </si>
  <si>
    <t>1949-1974</t>
  </si>
  <si>
    <t>1975-1981</t>
  </si>
  <si>
    <t>1982-1989</t>
  </si>
  <si>
    <t>1990-2000</t>
  </si>
  <si>
    <t>2001-2011</t>
  </si>
  <si>
    <t>Après 2012</t>
  </si>
  <si>
    <t>Type de communes</t>
  </si>
  <si>
    <t>Paris</t>
  </si>
  <si>
    <t>Banlieue parisienne</t>
  </si>
  <si>
    <t>H3</t>
  </si>
  <si>
    <t>Pôles secondaires</t>
  </si>
  <si>
    <t>collectif</t>
  </si>
  <si>
    <t xml:space="preserve">Communes périurbaines de l'aire urbaine parisienne </t>
  </si>
  <si>
    <t>Villes centre des aires &gt; 700 000 hab.</t>
  </si>
  <si>
    <t>Banlieues des aires &gt; 700 000 hab.</t>
  </si>
  <si>
    <t>Villes centre des aires &lt; 700 000 hab.</t>
  </si>
  <si>
    <t>Banlieues des aires &lt; 700 000 hab.</t>
  </si>
  <si>
    <t>Communes périurbaines des aires &lt; 700 000 hab.</t>
  </si>
  <si>
    <t>en %</t>
  </si>
  <si>
    <t>Logement collectif</t>
  </si>
  <si>
    <t>Propriétaire</t>
  </si>
  <si>
    <t>Vacant</t>
  </si>
  <si>
    <t>Maison individuelles</t>
  </si>
  <si>
    <t>D01</t>
  </si>
  <si>
    <t>D02</t>
  </si>
  <si>
    <t>D03</t>
  </si>
  <si>
    <t>D04</t>
  </si>
  <si>
    <t>D05</t>
  </si>
  <si>
    <t>D06</t>
  </si>
  <si>
    <t>D07</t>
  </si>
  <si>
    <t>D08</t>
  </si>
  <si>
    <t>D09</t>
  </si>
  <si>
    <t>D10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</si>
  <si>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</si>
  <si>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</si>
  <si>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</si>
  <si>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</si>
  <si>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</si>
  <si>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</si>
  <si>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</si>
  <si>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</si>
  <si>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</si>
  <si>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</si>
  <si>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</si>
  <si>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</si>
  <si>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</si>
  <si>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</si>
  <si>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</si>
  <si>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</si>
  <si>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</si>
  <si>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</si>
  <si>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</si>
  <si>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</si>
  <si>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</si>
  <si>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</si>
  <si>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</si>
  <si>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</si>
  <si>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</si>
  <si>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</si>
  <si>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</si>
  <si>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</si>
  <si>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2A</t>
  </si>
  <si>
    <t>2B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</si>
  <si>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</si>
  <si>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</si>
  <si>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</si>
  <si>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</si>
  <si>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</si>
  <si>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</si>
  <si>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</si>
  <si>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</si>
  <si>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</si>
  <si>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</si>
  <si>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</si>
  <si>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</si>
  <si>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</si>
  <si>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</si>
  <si>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</si>
  <si>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</si>
  <si>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</si>
  <si>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</si>
  <si>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</si>
  <si>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</si>
  <si>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</si>
  <si>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</si>
  <si>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</si>
  <si>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</si>
  <si>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</si>
  <si>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</si>
  <si>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</si>
  <si>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</si>
  <si>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</si>
  <si>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</si>
  <si>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</si>
  <si>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</si>
  <si>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</si>
  <si>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</si>
  <si>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</si>
  <si>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</si>
  <si>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</si>
  <si>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</si>
  <si>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</si>
  <si>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</si>
  <si>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</si>
  <si>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</si>
  <si>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</si>
  <si>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</si>
  <si>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</si>
  <si>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</si>
  <si>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</si>
  <si>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</si>
  <si>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</si>
  <si>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</si>
  <si>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</si>
  <si>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</si>
  <si>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</si>
  <si>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</si>
  <si>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</si>
  <si>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</si>
  <si>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</si>
  <si>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</si>
  <si>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</si>
  <si>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</si>
  <si>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</si>
  <si>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</si>
  <si>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</si>
  <si>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</si>
  <si>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</si>
  <si>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</si>
  <si>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Autres*</t>
  </si>
  <si>
    <t>Logements collectifs</t>
  </si>
  <si>
    <t>Pompes à chaleur (PAC)</t>
  </si>
  <si>
    <t>Eau chaude sanitaire</t>
  </si>
  <si>
    <t>Parc en surfaces habitables</t>
  </si>
  <si>
    <t>HMS</t>
  </si>
  <si>
    <t>gain individuel</t>
  </si>
  <si>
    <t>Gain collectif</t>
  </si>
  <si>
    <t>Gain total</t>
  </si>
  <si>
    <t>Surf. individuel</t>
  </si>
  <si>
    <t>Surf. collectif</t>
  </si>
  <si>
    <t>Surf. total</t>
  </si>
  <si>
    <t>Locataire HLM</t>
  </si>
  <si>
    <t>Locataire autre</t>
  </si>
  <si>
    <t>H1b</t>
  </si>
  <si>
    <t>H1a</t>
  </si>
  <si>
    <t>H1c</t>
  </si>
  <si>
    <t>H2a</t>
  </si>
  <si>
    <t>H2b</t>
  </si>
  <si>
    <t>H2c</t>
  </si>
  <si>
    <t>H2d</t>
  </si>
  <si>
    <t>* Ventilation, raccordement réseaux de chaleur</t>
  </si>
  <si>
    <t>Chauffage hors PAC</t>
  </si>
  <si>
    <t>Maisons individuelles</t>
  </si>
  <si>
    <t>Total aides</t>
  </si>
  <si>
    <t>2016-2019</t>
  </si>
  <si>
    <t>maisons</t>
  </si>
  <si>
    <t>tous logements</t>
  </si>
  <si>
    <t>Zone_climatique</t>
  </si>
  <si>
    <t>Hors attraction des villes</t>
  </si>
  <si>
    <t>&lt;700 000</t>
  </si>
  <si>
    <t>AU Paris</t>
  </si>
  <si>
    <t>Graphique 1 : nombre de logements aidés et économies d’énergie associées</t>
  </si>
  <si>
    <r>
      <t>Source :</t>
    </r>
    <r>
      <rPr>
        <i/>
        <sz val="10"/>
        <color theme="1"/>
        <rFont val="Calibri"/>
        <family val="2"/>
        <scheme val="minor"/>
      </rPr>
      <t xml:space="preserve"> fichiers d’aides à la rénovation (DGFip, Anah, DGEC), calculs SDES </t>
    </r>
  </si>
  <si>
    <t>Champ : France métropolitaine</t>
  </si>
  <si>
    <t>Graphique 2 : nombre de logements aidés et économies d’énergie associées</t>
  </si>
  <si>
    <t>Nb logements (en milliers)</t>
  </si>
  <si>
    <t>Economies d'énergie (en TWh)</t>
  </si>
  <si>
    <t>Graphique 4 : économies d'énergie par type de gestes aidés dans le cadre du CITE (en TWh/an)</t>
  </si>
  <si>
    <t>Graphique 5 : économies d'énergie par type de gestes aidés dans le cadre des CEE (en TWh/an)</t>
  </si>
  <si>
    <t xml:space="preserve">Graphique 6a : économies d’énergie par types de gestes </t>
  </si>
  <si>
    <t xml:space="preserve">Graphique 6b : économies d’énergie par types de gestes </t>
  </si>
  <si>
    <t>Graphique 7 : répartition des économies d’énergie et surfaces habitables du parc par type de logement et date de construction (en %)</t>
  </si>
  <si>
    <r>
      <t>Graphique 3</t>
    </r>
    <r>
      <rPr>
        <b/>
        <sz val="10.5"/>
        <color theme="1"/>
        <rFont val="Calibri"/>
        <family val="2"/>
        <scheme val="minor"/>
      </rPr>
      <t xml:space="preserve"> : économies d'énergie par type de gestes aidés dans le </t>
    </r>
    <r>
      <rPr>
        <b/>
        <sz val="11"/>
        <color theme="1"/>
        <rFont val="Calibri"/>
        <family val="2"/>
        <scheme val="minor"/>
      </rPr>
      <t>cadre des CEE et du CITE</t>
    </r>
    <r>
      <rPr>
        <b/>
        <sz val="11"/>
        <color theme="1"/>
        <rFont val="Marianne"/>
        <family val="3"/>
      </rPr>
      <t xml:space="preserve"> </t>
    </r>
    <r>
      <rPr>
        <b/>
        <sz val="11"/>
        <color theme="1"/>
        <rFont val="Calibri"/>
        <family val="2"/>
        <scheme val="minor"/>
      </rPr>
      <t>(en TWh)</t>
    </r>
  </si>
  <si>
    <t>Economies d'énergie par date de construction dans les maisons individuelles</t>
  </si>
  <si>
    <t xml:space="preserve">Graphique 8 : économies d’énergie rapportées à la surface habitable du parc par type de logement et date de construction </t>
  </si>
  <si>
    <t>en MWh pour 100 m²</t>
  </si>
  <si>
    <t>Champ : France métropolitaine.</t>
  </si>
  <si>
    <t xml:space="preserve">Source : DGFip, calculs SDES </t>
  </si>
  <si>
    <t xml:space="preserve">Source : fichiers d’aides à la rénovation (DGEC), calculs SDES </t>
  </si>
  <si>
    <t xml:space="preserve">Source : fichiers d’aides à la rénovation (DGFip, Anah, DGEC), Taxe d’habitation, calculs SDES </t>
  </si>
  <si>
    <t>Graphique 9 : économies d’énergie rapportées à la surface habitable, entre 2016 et 2019</t>
  </si>
  <si>
    <t>par type de logement et zone climatique (en MWh/an pour 100 m²)</t>
  </si>
  <si>
    <t>Graphique 10 : économies d’énergie par type de communes, entre 2016 et 2019</t>
  </si>
  <si>
    <t>France métropolitaine</t>
  </si>
  <si>
    <t>(en %)</t>
  </si>
  <si>
    <t xml:space="preserve">Source : fichiers d’aides à la rénovation (DGFip, Anah, DGEC), calculs SDES </t>
  </si>
  <si>
    <t>Communes périurbaines des aires &gt; 700 000 hab.</t>
  </si>
  <si>
    <t>Département</t>
  </si>
  <si>
    <t>(en MWh/an pour 100 m²)</t>
  </si>
  <si>
    <t xml:space="preserve">Source : fichiers d’aides à la rénovation (DGFip, Anah, DGEC), Taxe d’habitation, Fidéli 2019, calculs SDES </t>
  </si>
  <si>
    <t>Graphique 11 : économies d’énergie 2016-2019, par statut d’occupation du logement</t>
  </si>
  <si>
    <t xml:space="preserve">Graphique 12 : économies d’énergie 2016 et 2019 des CITE, CEE ou Habiter mieux, </t>
  </si>
  <si>
    <t>Source : fichiers d’aides à la rénovation (DGFip, Anah, DGEC), Fidéli 2019, calculs SDES</t>
  </si>
  <si>
    <t>par déciles de revenus disponibles par unité de consommation (en %)</t>
  </si>
  <si>
    <t xml:space="preserve">Décile de revenus </t>
  </si>
  <si>
    <t>Graphique 13 : économies d’énergie 2016-2019 des CEE, CITE ou HMS, par déciles de revenus et type de logement</t>
  </si>
  <si>
    <t>Source : fichiers d’aides à la rénovation (DGEC), Fidéli 2019, calculs SDES</t>
  </si>
  <si>
    <t>Graphique 14 : économies d’énergie, entre 2016 et 2019, par déciles de revenus selon le type d’aide</t>
  </si>
  <si>
    <t>Graphique 15 : économies d’énergie 2016-2019 des CEE, par déciles de revenus et type de logement</t>
  </si>
  <si>
    <t>« Habiter mieux Sérénité » (HMS)</t>
  </si>
  <si>
    <r>
      <t xml:space="preserve">2019 </t>
    </r>
    <r>
      <rPr>
        <b/>
        <vertAlign val="superscript"/>
        <sz val="10"/>
        <color rgb="FF000000"/>
        <rFont val="Calibri"/>
        <family val="2"/>
        <scheme val="minor"/>
      </rPr>
      <t>(2)</t>
    </r>
  </si>
  <si>
    <r>
      <t xml:space="preserve">Total </t>
    </r>
    <r>
      <rPr>
        <b/>
        <i/>
        <vertAlign val="superscript"/>
        <sz val="10"/>
        <color rgb="FF000000"/>
        <rFont val="Calibri"/>
        <family val="2"/>
        <scheme val="minor"/>
      </rPr>
      <t>(4)</t>
    </r>
    <r>
      <rPr>
        <b/>
        <i/>
        <sz val="10"/>
        <color rgb="FF000000"/>
        <rFont val="Calibri"/>
        <family val="2"/>
        <scheme val="minor"/>
      </rPr>
      <t xml:space="preserve"> CITE, CEE</t>
    </r>
  </si>
  <si>
    <r>
      <t>Total</t>
    </r>
    <r>
      <rPr>
        <b/>
        <i/>
        <vertAlign val="superscript"/>
        <sz val="10"/>
        <color rgb="FF000000"/>
        <rFont val="Calibri"/>
        <family val="2"/>
        <scheme val="minor"/>
      </rPr>
      <t>(4)</t>
    </r>
    <r>
      <rPr>
        <b/>
        <sz val="10"/>
        <color rgb="FF000000"/>
        <rFont val="Calibri"/>
        <family val="2"/>
        <scheme val="minor"/>
      </rPr>
      <t xml:space="preserve"> CITE, CEE, HMS</t>
    </r>
  </si>
  <si>
    <t xml:space="preserve">(3) L’identification du nombre de logements concernés par les rénovations est plus délicate dans le collectif. </t>
  </si>
  <si>
    <t>(4) Les totaux comptabilisent les logements bénéficiant d’au moins une des aides mentionnées. Ces totaux sont inférieurs à la somme des aides prises séparément du fait de possibles cumuls d’aides.</t>
  </si>
  <si>
    <t xml:space="preserve"> (1) Ne sont comptabilisés ici que les aides ayant généré des économies d’énergie. </t>
  </si>
  <si>
    <t>Source : fichiers d’aides à la rénovation (DGFip, Anah, DGEC), calculs SDES</t>
  </si>
  <si>
    <t>Tableau 1 : nombre de logements ayant bénéficié d'aides à la rénovation(1) et économies d'énergie conventionnelles associées</t>
  </si>
  <si>
    <t>Tous types de travaux en France métropolitaine</t>
  </si>
  <si>
    <t>Tableau 2 : nombre de logements ayant bénéficié d'aides à la rénovation(1) et économies d'énergie conventionnelles associées</t>
  </si>
  <si>
    <t>Tous travaux hors fenêtres-volets-portes</t>
  </si>
  <si>
    <t>Éco. d’énergie/logt aidé</t>
  </si>
  <si>
    <t>Raccordement réseau de chaleur</t>
  </si>
  <si>
    <t>et économies d'énergie conventionnelles associées (en MWh/an), par types de travaux</t>
  </si>
  <si>
    <t xml:space="preserve">Tableau 3 : nombre de logements ayant bénéficié d'un CITE ou de CEE (hors doubles comptes) </t>
  </si>
  <si>
    <t xml:space="preserve"> et économies d'énergie conventionnelles associées (en MWh/an), par type de travaux</t>
  </si>
  <si>
    <t xml:space="preserve">Tableau 4 : nombre de logements ayant bénéficié d'un CITE </t>
  </si>
  <si>
    <t>Type de travaux*</t>
  </si>
  <si>
    <t>Isolation</t>
  </si>
  <si>
    <t xml:space="preserve">     Isolation toiture</t>
  </si>
  <si>
    <t>n.d.</t>
  </si>
  <si>
    <t xml:space="preserve">    Isolation murs extérieurs</t>
  </si>
  <si>
    <t xml:space="preserve">    Isolation planchers bas</t>
  </si>
  <si>
    <t>Chauffage-ECS</t>
  </si>
  <si>
    <t xml:space="preserve">* Le raccordement à un réseau de chaleur n'est pas pris en compte dans les économies d'énergie de ce tableau. </t>
  </si>
  <si>
    <t xml:space="preserve">  Chauffage hors PAC</t>
  </si>
  <si>
    <t xml:space="preserve">  Pompes à chaleur (PAC) </t>
  </si>
  <si>
    <t>Eau chaude sanitaire (ECS) </t>
  </si>
  <si>
    <t>et économies d'énergie conventionnelles associées (en MWh/an), par type de travaux</t>
  </si>
  <si>
    <t>Isolation toiture, murs, planchers </t>
  </si>
  <si>
    <t xml:space="preserve">     Isolation Toitures - Terrasses - Combles </t>
  </si>
  <si>
    <t xml:space="preserve">     Isolation murs </t>
  </si>
  <si>
    <t xml:space="preserve">     Isolation plancher bas </t>
  </si>
  <si>
    <t>Isolation fenêtres, portes </t>
  </si>
  <si>
    <t xml:space="preserve">  Chauffage hors PAC </t>
  </si>
  <si>
    <r>
      <t>Chauffage-ECS</t>
    </r>
    <r>
      <rPr>
        <sz val="10"/>
        <color rgb="FF000000"/>
        <rFont val="Calibri"/>
        <family val="2"/>
        <scheme val="minor"/>
      </rPr>
      <t> </t>
    </r>
  </si>
  <si>
    <r>
      <t>Ventilation</t>
    </r>
    <r>
      <rPr>
        <sz val="10"/>
        <color rgb="FF000000"/>
        <rFont val="Calibri"/>
        <family val="2"/>
        <scheme val="minor"/>
      </rPr>
      <t> </t>
    </r>
  </si>
  <si>
    <t xml:space="preserve">* Ne sont pas pris en compte dans les économies d'énergie de ce tableau le raccordement à un réseau de chaleur, la rénovation globale, la régulation par sonde de température extérieure, le robinet thermostatique, le système de régulation par programmation d'intermittence, le récupérateur de chaleur à condensation, l'optimiseur de relance en chauffage collectif, le système de variation électronique de vitesse sur une pompe. </t>
  </si>
  <si>
    <r>
      <t>Source :</t>
    </r>
    <r>
      <rPr>
        <i/>
        <sz val="10"/>
        <color theme="1"/>
        <rFont val="Calibri"/>
        <family val="2"/>
        <scheme val="minor"/>
      </rPr>
      <t xml:space="preserve"> fichier d’aides à la rénovation (DGEC), calculs SDES </t>
    </r>
  </si>
  <si>
    <t xml:space="preserve"> Maisons individuelles</t>
  </si>
  <si>
    <t>et économies d'énergie conventionnelles associées (en MWh/an)</t>
  </si>
  <si>
    <r>
      <t>Tableau 10 : nombre de logements ayant bénéficié d'aides à la rénovation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>,</t>
    </r>
  </si>
  <si>
    <t xml:space="preserve">Habiter mieux Sérénité (HMS)    </t>
  </si>
  <si>
    <r>
      <t>Total</t>
    </r>
    <r>
      <rPr>
        <b/>
        <vertAlign val="superscript"/>
        <sz val="10"/>
        <color rgb="FF000000"/>
        <rFont val="Calibri"/>
        <family val="2"/>
        <scheme val="minor"/>
      </rPr>
      <t>(4)</t>
    </r>
    <r>
      <rPr>
        <sz val="10"/>
        <color rgb="FF000000"/>
        <rFont val="Calibri"/>
        <family val="2"/>
        <scheme val="minor"/>
      </rPr>
      <t xml:space="preserve"> CITE, CEE</t>
    </r>
  </si>
  <si>
    <r>
      <t>Total</t>
    </r>
    <r>
      <rPr>
        <b/>
        <vertAlign val="superscript"/>
        <sz val="10"/>
        <color rgb="FF000000"/>
        <rFont val="Calibri"/>
        <family val="2"/>
        <scheme val="minor"/>
      </rPr>
      <t>(4)</t>
    </r>
    <r>
      <rPr>
        <b/>
        <sz val="10"/>
        <color rgb="FF000000"/>
        <rFont val="Calibri"/>
        <family val="2"/>
        <scheme val="minor"/>
      </rPr>
      <t xml:space="preserve"> CITE, CEE, HMS</t>
    </r>
  </si>
  <si>
    <t>(1) Ne sont comptabilisées ici que les aides ayant généré des économies</t>
  </si>
  <si>
    <r>
      <t>Tableau 11 : nombre de logements ayant bénéficié d'aides à la rénovation</t>
    </r>
    <r>
      <rPr>
        <b/>
        <vertAlign val="superscript"/>
        <sz val="11"/>
        <color theme="1"/>
        <rFont val="Calibri"/>
        <family val="2"/>
        <scheme val="minor"/>
      </rPr>
      <t>(1)</t>
    </r>
    <r>
      <rPr>
        <b/>
        <sz val="11"/>
        <color theme="1"/>
        <rFont val="Calibri"/>
        <family val="2"/>
        <scheme val="minor"/>
      </rPr>
      <t>,</t>
    </r>
  </si>
  <si>
    <t xml:space="preserve">Tableau 12 : nombre de logements aidés et économies d'énergie conventionnelles associées </t>
  </si>
  <si>
    <t xml:space="preserve">(en MWh/an), par types de travaux </t>
  </si>
  <si>
    <t>Tous logements</t>
  </si>
  <si>
    <r>
      <t>Champ : France métropolitaine</t>
    </r>
    <r>
      <rPr>
        <b/>
        <sz val="10.5"/>
        <color theme="1"/>
        <rFont val="Marianne"/>
        <family val="3"/>
      </rPr>
      <t/>
    </r>
  </si>
  <si>
    <r>
      <rPr>
        <sz val="10.5"/>
        <color theme="1"/>
        <rFont val="Calibri"/>
        <family val="2"/>
        <scheme val="minor"/>
      </rPr>
      <t xml:space="preserve"> </t>
    </r>
    <r>
      <rPr>
        <i/>
        <sz val="10"/>
        <color theme="1"/>
        <rFont val="Calibri"/>
        <family val="2"/>
        <scheme val="minor"/>
      </rPr>
      <t>Source : fichiers d’aides à la rénovation (DGFip, Anah, DGEC), calculs SDES</t>
    </r>
  </si>
  <si>
    <t xml:space="preserve">Tableau 13 : nombre de logements aidés et économies d'énergie conventionnelles associées </t>
  </si>
  <si>
    <t xml:space="preserve">Tableau 14 : nombre de logements aidés et économies d'énergie conventionnelles associées </t>
  </si>
  <si>
    <t xml:space="preserve">Tableau 7 : nombre de dossiers MaPrimeRénov’ en 2020, </t>
  </si>
  <si>
    <t xml:space="preserve">par types de travaux et économies d’énergie conventionnelles </t>
  </si>
  <si>
    <t>Eco d'énergie / dossier</t>
  </si>
  <si>
    <t>Source : Anah</t>
  </si>
  <si>
    <t>Tableau 6 : logements aidés par le programme « Habiter mieux Agilité »</t>
  </si>
  <si>
    <t>Type de geste</t>
  </si>
  <si>
    <t>% des logements</t>
  </si>
  <si>
    <t>PAC</t>
  </si>
  <si>
    <t>air eau</t>
  </si>
  <si>
    <t>air air</t>
  </si>
  <si>
    <t>autre</t>
  </si>
  <si>
    <t>Chaudière</t>
  </si>
  <si>
    <t>gaz</t>
  </si>
  <si>
    <t>bois granulés</t>
  </si>
  <si>
    <t>bois bûches</t>
  </si>
  <si>
    <t>fioul</t>
  </si>
  <si>
    <t>Poêle</t>
  </si>
  <si>
    <t>granulés</t>
  </si>
  <si>
    <t>bûches</t>
  </si>
  <si>
    <t>Isolation des combles</t>
  </si>
  <si>
    <t>Isolation des parois opaques</t>
  </si>
  <si>
    <t xml:space="preserve">Source : fichiers d’aides à la rénovation Anah, calculs SDES </t>
  </si>
  <si>
    <r>
      <t xml:space="preserve">Total (travaux </t>
    </r>
    <r>
      <rPr>
        <b/>
        <u/>
        <sz val="10"/>
        <color rgb="FF000000"/>
        <rFont val="Calibri"/>
        <family val="2"/>
        <scheme val="minor"/>
      </rPr>
      <t>réalisés</t>
    </r>
    <r>
      <rPr>
        <b/>
        <sz val="10"/>
        <color rgb="FF000000"/>
        <rFont val="Calibri"/>
        <family val="2"/>
        <scheme val="minor"/>
      </rPr>
      <t xml:space="preserve"> en 2020)</t>
    </r>
  </si>
  <si>
    <r>
      <t xml:space="preserve">Total (travaux </t>
    </r>
    <r>
      <rPr>
        <u/>
        <sz val="10"/>
        <color rgb="FF000000"/>
        <rFont val="Calibri"/>
        <family val="2"/>
        <scheme val="minor"/>
      </rPr>
      <t>engagés</t>
    </r>
    <r>
      <rPr>
        <sz val="10"/>
        <color rgb="FF000000"/>
        <rFont val="Calibri"/>
        <family val="2"/>
        <scheme val="minor"/>
      </rPr>
      <t xml:space="preserve"> en 2020)</t>
    </r>
  </si>
  <si>
    <t xml:space="preserve">Tableau 8 : nombre de travaux ayant bénéficié d'un éco-prêt à taux zéro </t>
  </si>
  <si>
    <t>et économies d'énergie conventionnelles associées</t>
  </si>
  <si>
    <t>en MWh/an</t>
  </si>
  <si>
    <t>Isolation toiture murs planchers</t>
  </si>
  <si>
    <t>Nombre travaux</t>
  </si>
  <si>
    <t>Fenêtres volets portes</t>
  </si>
  <si>
    <t>Nombre logements</t>
  </si>
  <si>
    <t xml:space="preserve">Source : SGFGAS, calculs SDES </t>
  </si>
  <si>
    <t xml:space="preserve"> par type de geste, en 2018 et 2019 (en %)</t>
  </si>
  <si>
    <t>Tableau 9 : connaissance des principales aides à la rénovation de 2019</t>
  </si>
  <si>
    <t>Ménages n’ayant effectué aucun geste entre 2017 et 2019</t>
  </si>
  <si>
    <t>Ménages ayant effectué au moins un geste entre 2017 et 2019</t>
  </si>
  <si>
    <t>Ensemble</t>
  </si>
  <si>
    <t>Les crédits ou réductions d’impôts spécifiques à la rénovation</t>
  </si>
  <si>
    <t>L'éco-prêt à taux zéro</t>
  </si>
  <si>
    <t>La TVA à 5,5 %</t>
  </si>
  <si>
    <t>Les certificats d’économies d’énergie</t>
  </si>
  <si>
    <t>Le programme « Habiter mieux » de l’Anah</t>
  </si>
  <si>
    <t>Au moins une de ces aides</t>
  </si>
  <si>
    <t>Au moins une aide à la rénovation**</t>
  </si>
  <si>
    <t>* « Ma situation financière ne me permet pas de réaliser de travaux » ou « Je ne suis pas sûr(e) que les économies réalisées justifient l’investissement dans des travaux » ou « Je suis certain(e) que les économies réalisées ne justifient pas l’investissement dans des travaux ».</t>
  </si>
  <si>
    <t>** Le questionnaire Tremi liste d’autres aides financières à la rénovation, notamment locales.</t>
  </si>
  <si>
    <t>Source : enquête Tremi 2020, calculs SDES</t>
  </si>
  <si>
    <t xml:space="preserve">« Habiter mieux Sérénité » (HMS)    </t>
  </si>
  <si>
    <t>Date de construction</t>
  </si>
  <si>
    <t>Statut d'occupation</t>
  </si>
  <si>
    <r>
      <t xml:space="preserve">dont </t>
    </r>
    <r>
      <rPr>
        <b/>
        <sz val="10"/>
        <color theme="1"/>
        <rFont val="Calibri"/>
        <family val="2"/>
        <scheme val="minor"/>
      </rPr>
      <t>« </t>
    </r>
    <r>
      <rPr>
        <b/>
        <i/>
        <sz val="10"/>
        <color theme="1"/>
        <rFont val="Calibri"/>
        <family val="2"/>
        <scheme val="minor"/>
      </rPr>
      <t>pour des raisons financières </t>
    </r>
    <r>
      <rPr>
        <b/>
        <sz val="10"/>
        <color theme="1"/>
        <rFont val="Calibri"/>
        <family val="2"/>
        <scheme val="minor"/>
      </rPr>
      <t>»</t>
    </r>
    <r>
      <rPr>
        <b/>
        <i/>
        <sz val="10"/>
        <color theme="1"/>
        <rFont val="Calibri"/>
        <family val="2"/>
        <scheme val="minor"/>
      </rPr>
      <t>*</t>
    </r>
  </si>
  <si>
    <t>Champ : France métropolitaine, ménages en maisons individuelles</t>
  </si>
  <si>
    <t xml:space="preserve">Cartes 2 : économies d’énergie 2016-2019 rapportées à la surface du parc des résidences principales </t>
  </si>
  <si>
    <t>Surface habitable du parc des résidences principales (en m²)</t>
  </si>
  <si>
    <t>Economies d'énergie rapportées à la surface habitable (en MWh pour 100 m²)</t>
  </si>
  <si>
    <t xml:space="preserve">Economies d'énergie </t>
  </si>
  <si>
    <t>Economies d'énergie (en MWh)</t>
  </si>
  <si>
    <t xml:space="preserve">Nb logements aidés </t>
  </si>
  <si>
    <r>
      <t xml:space="preserve">Nb logements aidés </t>
    </r>
    <r>
      <rPr>
        <b/>
        <vertAlign val="superscript"/>
        <sz val="10"/>
        <color rgb="FF000000"/>
        <rFont val="Calibri"/>
        <family val="2"/>
        <scheme val="minor"/>
      </rPr>
      <t xml:space="preserve">(3) </t>
    </r>
  </si>
  <si>
    <t>Nb logements aidés</t>
  </si>
  <si>
    <t>Economies d'énergie (en MWh/an)</t>
  </si>
  <si>
    <t>(2) Les chiffres relatifs au CEE 2019 ont été révisés à la hausse suite à l'intégration de remontées tardives (délai de 18 mois).</t>
  </si>
  <si>
    <t xml:space="preserve">Tableau 5 : nombre de logements ayant bénéficié de CEE </t>
  </si>
  <si>
    <t>sur la période 2016-2019</t>
  </si>
  <si>
    <r>
      <t xml:space="preserve">Nb logements aidés </t>
    </r>
    <r>
      <rPr>
        <vertAlign val="superscript"/>
        <sz val="10"/>
        <color rgb="FF000000"/>
        <rFont val="Calibri"/>
        <family val="2"/>
        <scheme val="minor"/>
      </rPr>
      <t xml:space="preserve">(3) </t>
    </r>
  </si>
  <si>
    <t xml:space="preserve">« Habiter mieux Sérénité » (HMS)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</si>
</sst>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.0%"/>
    <numFmt numFmtId="166" formatCode="0.0"/>
  </numFmts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1"/>
      <color theme="1"/>
      <name val="Marianne"/>
      <family val="3"/>
    </font>
    <font>
      <sz val="10.5"/>
      <color theme="1"/>
      <name val="Calibri"/>
      <family val="2"/>
      <scheme val="minor"/>
    </font>
    <font>
      <b/>
      <i/>
      <sz val="10"/>
      <color theme="1"/>
      <name val="Marianne"/>
      <family val="3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vertAlign val="superscript"/>
      <sz val="10"/>
      <color rgb="FF00000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vertAlign val="superscript"/>
      <sz val="10"/>
      <color rgb="FF000000"/>
      <name val="Calibri"/>
      <family val="2"/>
      <scheme val="minor"/>
    </font>
    <font>
      <b/>
      <sz val="10.5"/>
      <color theme="1"/>
      <name val="Marianne"/>
      <family val="3"/>
    </font>
    <font>
      <sz val="10"/>
      <color rgb="FF000000"/>
      <name val="Calibri"/>
      <family val="2"/>
    </font>
    <font>
      <i/>
      <sz val="9"/>
      <color theme="1"/>
      <name val="Calibri"/>
      <family val="2"/>
      <scheme val="minor"/>
    </font>
    <font>
      <b/>
      <sz val="10"/>
      <color rgb="FF000000"/>
      <name val="Calibri"/>
      <family val="2"/>
    </font>
    <font>
      <b/>
      <vertAlign val="superscript"/>
      <sz val="11"/>
      <color theme="1"/>
      <name val="Calibri"/>
      <family val="2"/>
      <scheme val="minor"/>
    </font>
    <font>
      <b/>
      <u/>
      <sz val="10"/>
      <color rgb="FF000000"/>
      <name val="Calibri"/>
      <family val="2"/>
      <scheme val="minor"/>
    </font>
    <font>
      <u/>
      <sz val="10"/>
      <color rgb="FF000000"/>
      <name val="Calibri"/>
      <family val="2"/>
      <scheme val="minor"/>
    </font>
    <font>
      <vertAlign val="superscript"/>
      <sz val="10"/>
      <color rgb="FF000000"/>
      <name val="Calibri"/>
      <family val="2"/>
      <scheme val="minor"/>
    </font>
    <font>
      <sz val="10.5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04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2" borderId="0" xfId="0" applyFont="1" applyFill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0" fillId="0" borderId="0" xfId="0" applyFont="1"/>
    <xf numFmtId="0" fontId="0" fillId="0" borderId="0" xfId="0" applyFill="1"/>
    <xf numFmtId="0" fontId="5" fillId="0" borderId="0" xfId="0" applyFont="1" applyFill="1"/>
    <xf numFmtId="3" fontId="3" fillId="0" borderId="1" xfId="0" applyNumberFormat="1" applyFont="1" applyFill="1" applyBorder="1"/>
    <xf numFmtId="0" fontId="2" fillId="0" borderId="0" xfId="0" applyFont="1" applyFill="1"/>
    <xf numFmtId="165" fontId="0" fillId="0" borderId="0" xfId="1" applyNumberFormat="1" applyFont="1"/>
    <xf numFmtId="0" fontId="7" fillId="0" borderId="1" xfId="0" applyFont="1" applyBorder="1"/>
    <xf numFmtId="0" fontId="0" fillId="0" borderId="0" xfId="0" applyAlignment="1">
      <alignment horizontal="center"/>
    </xf>
    <xf numFmtId="0" fontId="3" fillId="0" borderId="0" xfId="0" applyFont="1" applyBorder="1"/>
    <xf numFmtId="165" fontId="0" fillId="0" borderId="0" xfId="0" applyNumberFormat="1"/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vertical="center"/>
    </xf>
    <xf numFmtId="164" fontId="3" fillId="0" borderId="1" xfId="0" applyNumberFormat="1" applyFont="1" applyFill="1" applyBorder="1"/>
    <xf numFmtId="4" fontId="3" fillId="0" borderId="1" xfId="0" applyNumberFormat="1" applyFont="1" applyFill="1" applyBorder="1"/>
    <xf numFmtId="3" fontId="3" fillId="0" borderId="0" xfId="0" applyNumberFormat="1" applyFont="1" applyFill="1" applyBorder="1"/>
    <xf numFmtId="0" fontId="3" fillId="0" borderId="1" xfId="0" applyFont="1" applyFill="1" applyBorder="1" applyAlignment="1">
      <alignment vertical="center"/>
    </xf>
    <xf numFmtId="4" fontId="7" fillId="0" borderId="1" xfId="0" applyNumberFormat="1" applyFont="1" applyFill="1" applyBorder="1"/>
    <xf numFmtId="0" fontId="7" fillId="0" borderId="5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horizontal="left" vertical="center"/>
    </xf>
    <xf numFmtId="165" fontId="0" fillId="0" borderId="1" xfId="1" applyNumberFormat="1" applyFont="1" applyBorder="1" applyAlignment="1"/>
    <xf numFmtId="0" fontId="2" fillId="0" borderId="1" xfId="0" applyFont="1" applyBorder="1" applyAlignment="1">
      <alignment horizontal="left" vertical="center"/>
    </xf>
    <xf numFmtId="0" fontId="9" fillId="0" borderId="0" xfId="0" applyFont="1"/>
    <xf numFmtId="2" fontId="8" fillId="0" borderId="0" xfId="0" applyNumberFormat="1" applyFont="1" applyAlignment="1">
      <alignment horizontal="center"/>
    </xf>
    <xf numFmtId="165" fontId="8" fillId="0" borderId="1" xfId="1" applyNumberFormat="1" applyFont="1" applyBorder="1" applyAlignment="1"/>
    <xf numFmtId="165" fontId="7" fillId="0" borderId="1" xfId="1" applyNumberFormat="1" applyFont="1" applyBorder="1" applyAlignment="1">
      <alignment horizontal="center"/>
    </xf>
    <xf numFmtId="3" fontId="7" fillId="0" borderId="1" xfId="0" applyNumberFormat="1" applyFont="1" applyFill="1" applyBorder="1"/>
    <xf numFmtId="164" fontId="7" fillId="0" borderId="1" xfId="0" applyNumberFormat="1" applyFont="1" applyFill="1" applyBorder="1"/>
    <xf numFmtId="0" fontId="4" fillId="0" borderId="0" xfId="0" applyFont="1" applyAlignment="1">
      <alignment vertical="center"/>
    </xf>
    <xf numFmtId="0" fontId="11" fillId="0" borderId="0" xfId="0" applyFont="1"/>
    <xf numFmtId="0" fontId="1" fillId="0" borderId="0" xfId="0" applyFont="1" applyFill="1" applyAlignment="1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2" fillId="0" borderId="1" xfId="0" applyFont="1" applyBorder="1"/>
    <xf numFmtId="165" fontId="7" fillId="0" borderId="1" xfId="0" applyNumberFormat="1" applyFont="1" applyBorder="1"/>
    <xf numFmtId="165" fontId="3" fillId="0" borderId="0" xfId="0" applyNumberFormat="1" applyFont="1"/>
    <xf numFmtId="0" fontId="3" fillId="0" borderId="2" xfId="0" applyFont="1" applyBorder="1" applyAlignment="1">
      <alignment horizontal="left" vertical="top"/>
    </xf>
    <xf numFmtId="0" fontId="14" fillId="0" borderId="0" xfId="0" applyFont="1"/>
    <xf numFmtId="0" fontId="12" fillId="0" borderId="1" xfId="0" applyFont="1" applyBorder="1"/>
    <xf numFmtId="0" fontId="14" fillId="0" borderId="7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5" fillId="0" borderId="0" xfId="0" applyFont="1"/>
    <xf numFmtId="0" fontId="4" fillId="0" borderId="0" xfId="0" applyFont="1" applyAlignment="1"/>
    <xf numFmtId="0" fontId="3" fillId="0" borderId="1" xfId="0" applyFont="1" applyBorder="1" applyAlignment="1">
      <alignment vertical="center" wrapText="1"/>
    </xf>
    <xf numFmtId="2" fontId="7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165" fontId="3" fillId="0" borderId="1" xfId="1" applyNumberFormat="1" applyFont="1" applyBorder="1" applyAlignment="1">
      <alignment horizontal="center" vertical="top"/>
    </xf>
    <xf numFmtId="165" fontId="3" fillId="0" borderId="1" xfId="1" applyNumberFormat="1" applyFont="1" applyBorder="1" applyAlignment="1">
      <alignment horizontal="center"/>
    </xf>
    <xf numFmtId="165" fontId="3" fillId="0" borderId="5" xfId="1" applyNumberFormat="1" applyFont="1" applyBorder="1" applyAlignment="1">
      <alignment horizontal="center" vertical="top"/>
    </xf>
    <xf numFmtId="165" fontId="3" fillId="0" borderId="5" xfId="1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/>
    </xf>
    <xf numFmtId="0" fontId="3" fillId="0" borderId="5" xfId="0" applyFont="1" applyBorder="1" applyAlignment="1">
      <alignment horizontal="left" vertical="top" wrapText="1"/>
    </xf>
    <xf numFmtId="0" fontId="2" fillId="2" borderId="1" xfId="0" applyFont="1" applyFill="1" applyBorder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left"/>
    </xf>
    <xf numFmtId="0" fontId="2" fillId="0" borderId="1" xfId="0" applyFont="1" applyFill="1" applyBorder="1" applyAlignment="1">
      <alignment horizontal="left" vertical="top" wrapText="1"/>
    </xf>
    <xf numFmtId="165" fontId="2" fillId="0" borderId="1" xfId="1" applyNumberFormat="1" applyFont="1" applyBorder="1" applyAlignment="1">
      <alignment horizontal="center" vertical="top"/>
    </xf>
    <xf numFmtId="165" fontId="10" fillId="0" borderId="1" xfId="0" applyNumberFormat="1" applyFont="1" applyBorder="1"/>
    <xf numFmtId="0" fontId="4" fillId="0" borderId="0" xfId="0" applyFont="1"/>
    <xf numFmtId="0" fontId="4" fillId="0" borderId="0" xfId="0" applyFont="1" applyBorder="1" applyAlignment="1">
      <alignment horizontal="left" vertical="center"/>
    </xf>
    <xf numFmtId="3" fontId="10" fillId="0" borderId="1" xfId="0" applyNumberFormat="1" applyFont="1" applyFill="1" applyBorder="1"/>
    <xf numFmtId="164" fontId="10" fillId="0" borderId="1" xfId="0" applyNumberFormat="1" applyFont="1" applyFill="1" applyBorder="1"/>
    <xf numFmtId="0" fontId="11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2" fillId="0" borderId="1" xfId="0" applyNumberFormat="1" applyFont="1" applyBorder="1"/>
    <xf numFmtId="0" fontId="3" fillId="2" borderId="5" xfId="0" applyFont="1" applyFill="1" applyBorder="1"/>
    <xf numFmtId="0" fontId="2" fillId="2" borderId="6" xfId="0" applyFont="1" applyFill="1" applyBorder="1"/>
    <xf numFmtId="0" fontId="2" fillId="2" borderId="8" xfId="0" applyFont="1" applyFill="1" applyBorder="1"/>
    <xf numFmtId="0" fontId="12" fillId="0" borderId="0" xfId="0" applyFont="1" applyAlignment="1">
      <alignment horizontal="left" vertical="center"/>
    </xf>
    <xf numFmtId="165" fontId="7" fillId="0" borderId="1" xfId="1" applyNumberFormat="1" applyFont="1" applyBorder="1" applyAlignment="1"/>
    <xf numFmtId="165" fontId="10" fillId="0" borderId="1" xfId="1" applyNumberFormat="1" applyFont="1" applyBorder="1" applyAlignment="1"/>
    <xf numFmtId="165" fontId="2" fillId="0" borderId="1" xfId="1" applyNumberFormat="1" applyFont="1" applyBorder="1" applyAlignment="1"/>
    <xf numFmtId="165" fontId="2" fillId="0" borderId="1" xfId="0" applyNumberFormat="1" applyFont="1" applyBorder="1"/>
    <xf numFmtId="0" fontId="0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10" fillId="0" borderId="1" xfId="0" applyFont="1" applyBorder="1"/>
    <xf numFmtId="3" fontId="3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3" fontId="17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17" fillId="0" borderId="1" xfId="0" applyFont="1" applyBorder="1" applyAlignment="1">
      <alignment vertical="center"/>
    </xf>
    <xf numFmtId="0" fontId="2" fillId="3" borderId="1" xfId="0" applyFont="1" applyFill="1" applyBorder="1" applyAlignment="1">
      <alignment horizontal="justify" vertical="center"/>
    </xf>
    <xf numFmtId="0" fontId="2" fillId="3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/>
    </xf>
    <xf numFmtId="0" fontId="19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right" vertical="center"/>
    </xf>
    <xf numFmtId="0" fontId="11" fillId="0" borderId="0" xfId="0" applyFont="1" applyAlignment="1">
      <alignment horizontal="left"/>
    </xf>
    <xf numFmtId="0" fontId="17" fillId="3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24" fillId="0" borderId="0" xfId="0" applyFont="1" applyAlignment="1">
      <alignment vertical="center"/>
    </xf>
    <xf numFmtId="0" fontId="23" fillId="0" borderId="1" xfId="0" applyFont="1" applyBorder="1" applyAlignment="1">
      <alignment horizontal="left" vertical="center" indent="2"/>
    </xf>
    <xf numFmtId="0" fontId="23" fillId="0" borderId="1" xfId="0" applyFont="1" applyBorder="1" applyAlignment="1">
      <alignment horizontal="right" vertical="center" indent="2"/>
    </xf>
    <xf numFmtId="0" fontId="25" fillId="0" borderId="1" xfId="0" applyFont="1" applyBorder="1" applyAlignment="1">
      <alignment horizontal="right" vertical="center" indent="2"/>
    </xf>
    <xf numFmtId="0" fontId="17" fillId="3" borderId="1" xfId="0" applyFont="1" applyFill="1" applyBorder="1" applyAlignment="1">
      <alignment horizontal="center" vertical="center"/>
    </xf>
    <xf numFmtId="3" fontId="16" fillId="0" borderId="1" xfId="0" applyNumberFormat="1" applyFont="1" applyBorder="1" applyAlignment="1">
      <alignment horizontal="right" vertical="center" wrapText="1"/>
    </xf>
    <xf numFmtId="0" fontId="19" fillId="0" borderId="1" xfId="0" applyFont="1" applyBorder="1" applyAlignment="1">
      <alignment horizontal="right" vertical="center" wrapText="1"/>
    </xf>
    <xf numFmtId="0" fontId="16" fillId="0" borderId="1" xfId="0" applyFont="1" applyBorder="1" applyAlignment="1">
      <alignment horizontal="right" vertical="center" wrapText="1"/>
    </xf>
    <xf numFmtId="3" fontId="17" fillId="0" borderId="1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horizontal="right" vertical="center" wrapText="1"/>
    </xf>
    <xf numFmtId="0" fontId="19" fillId="0" borderId="0" xfId="0" applyFont="1"/>
    <xf numFmtId="0" fontId="20" fillId="0" borderId="0" xfId="0" applyFont="1"/>
    <xf numFmtId="0" fontId="17" fillId="0" borderId="1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justify" vertical="center" wrapText="1"/>
    </xf>
    <xf numFmtId="0" fontId="24" fillId="0" borderId="0" xfId="0" applyFont="1" applyAlignment="1"/>
    <xf numFmtId="0" fontId="19" fillId="0" borderId="1" xfId="0" applyFont="1" applyBorder="1"/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0" fontId="11" fillId="0" borderId="1" xfId="0" applyFont="1" applyBorder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 vertical="center"/>
    </xf>
    <xf numFmtId="0" fontId="3" fillId="2" borderId="1" xfId="0" applyFont="1" applyFill="1" applyBorder="1"/>
    <xf numFmtId="0" fontId="16" fillId="2" borderId="1" xfId="0" applyFont="1" applyFill="1" applyBorder="1" applyAlignment="1">
      <alignment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justify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right" vertical="center"/>
    </xf>
    <xf numFmtId="4" fontId="2" fillId="0" borderId="1" xfId="0" applyNumberFormat="1" applyFont="1" applyFill="1" applyBorder="1"/>
    <xf numFmtId="0" fontId="16" fillId="0" borderId="1" xfId="0" applyFont="1" applyBorder="1" applyAlignment="1">
      <alignment vertical="center"/>
    </xf>
    <xf numFmtId="0" fontId="20" fillId="0" borderId="1" xfId="0" applyFont="1" applyBorder="1" applyAlignment="1">
      <alignment vertical="center"/>
    </xf>
    <xf numFmtId="166" fontId="20" fillId="0" borderId="1" xfId="0" applyNumberFormat="1" applyFont="1" applyBorder="1" applyAlignment="1">
      <alignment horizontal="right" vertical="center"/>
    </xf>
    <xf numFmtId="166" fontId="4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/>
    </xf>
    <xf numFmtId="3" fontId="7" fillId="0" borderId="1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right" vertical="center"/>
    </xf>
    <xf numFmtId="164" fontId="2" fillId="0" borderId="1" xfId="0" applyNumberFormat="1" applyFont="1" applyFill="1" applyBorder="1" applyAlignment="1">
      <alignment horizontal="right"/>
    </xf>
    <xf numFmtId="166" fontId="11" fillId="0" borderId="1" xfId="0" applyNumberFormat="1" applyFont="1" applyBorder="1" applyAlignment="1">
      <alignment horizontal="right" vertical="center"/>
    </xf>
    <xf numFmtId="164" fontId="4" fillId="0" borderId="1" xfId="0" applyNumberFormat="1" applyFont="1" applyFill="1" applyBorder="1" applyAlignment="1">
      <alignment horizontal="right"/>
    </xf>
    <xf numFmtId="165" fontId="3" fillId="0" borderId="5" xfId="1" applyNumberFormat="1" applyFont="1" applyBorder="1" applyAlignment="1">
      <alignment horizontal="center" vertical="center" wrapText="1"/>
    </xf>
    <xf numFmtId="165" fontId="7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3" fontId="3" fillId="0" borderId="0" xfId="0" applyNumberFormat="1" applyFont="1"/>
    <xf numFmtId="165" fontId="7" fillId="0" borderId="1" xfId="1" applyNumberFormat="1" applyFont="1" applyBorder="1"/>
    <xf numFmtId="2" fontId="30" fillId="0" borderId="1" xfId="0" applyNumberFormat="1" applyFont="1" applyBorder="1" applyAlignment="1">
      <alignment horizontal="center"/>
    </xf>
    <xf numFmtId="166" fontId="19" fillId="0" borderId="1" xfId="0" applyNumberFormat="1" applyFont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6" fillId="0" borderId="1" xfId="0" applyFont="1" applyBorder="1" applyAlignment="1">
      <alignment horizontal="justify" vertical="center"/>
    </xf>
    <xf numFmtId="0" fontId="16" fillId="0" borderId="1" xfId="0" applyFont="1" applyBorder="1" applyAlignment="1">
      <alignment vertical="center"/>
    </xf>
    <xf numFmtId="0" fontId="20" fillId="0" borderId="1" xfId="0" applyFont="1" applyBorder="1" applyAlignment="1">
      <alignment horizontal="justify" vertical="center"/>
    </xf>
    <xf numFmtId="0" fontId="17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0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9" xfId="0" applyFont="1" applyBorder="1" applyAlignment="1">
      <alignment horizontal="left" vertical="top" wrapText="1"/>
    </xf>
    <xf numFmtId="0" fontId="3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indent="2"/>
    </xf>
    <xf numFmtId="0" fontId="25" fillId="0" borderId="1" xfId="0" applyFont="1" applyBorder="1" applyAlignment="1">
      <alignment horizontal="left" vertical="center" indent="2"/>
    </xf>
    <xf numFmtId="0" fontId="25" fillId="2" borderId="1" xfId="0" applyFont="1" applyFill="1" applyBorder="1" applyAlignment="1">
      <alignment horizontal="left" vertical="center" indent="2"/>
    </xf>
    <xf numFmtId="0" fontId="1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justify" vertical="center" wrapText="1"/>
    </xf>
    <xf numFmtId="0" fontId="17" fillId="0" borderId="1" xfId="0" applyFont="1" applyBorder="1" applyAlignment="1">
      <alignment horizontal="justify" vertical="center" wrapText="1"/>
    </xf>
    <xf numFmtId="0" fontId="24" fillId="0" borderId="9" xfId="0" applyFont="1" applyBorder="1" applyAlignment="1">
      <alignment horizontal="left" vertical="top" wrapText="1"/>
    </xf>
    <xf numFmtId="0" fontId="24" fillId="0" borderId="9" xfId="0" applyFont="1" applyBorder="1" applyAlignment="1">
      <alignment horizontal="left" vertical="center"/>
    </xf>
    <xf numFmtId="0" fontId="1" fillId="0" borderId="0" xfId="0" applyFont="1" applyAlignment="1"/>
    <xf numFmtId="0" fontId="24" fillId="0" borderId="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B9F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'Graph. 7 &amp; 8 Date de construct.'!$D$4</c:f>
              <c:strCache>
                <c:ptCount val="1"/>
                <c:pt idx="0">
                  <c:v>Gain collectif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'Graph. 7 &amp; 8 Date de construct.'!$A$5:$A$11</c:f>
              <c:strCache>
                <c:ptCount val="7"/>
                <c:pt idx="0">
                  <c:v>Avant 1948</c:v>
                </c:pt>
                <c:pt idx="1">
                  <c:v>1949-1974</c:v>
                </c:pt>
                <c:pt idx="2">
                  <c:v>1975-1981</c:v>
                </c:pt>
                <c:pt idx="3">
                  <c:v>1982-1989</c:v>
                </c:pt>
                <c:pt idx="4">
                  <c:v>1990-2000</c:v>
                </c:pt>
                <c:pt idx="5">
                  <c:v>2001-2011</c:v>
                </c:pt>
                <c:pt idx="6">
                  <c:v>Après 2012</c:v>
                </c:pt>
              </c:strCache>
            </c:strRef>
          </c:cat>
          <c:val>
            <c:numRef>
              <c:f>'Graph. 7 &amp; 8 Date de construct.'!$D$5:$D$11</c:f>
              <c:numCache>
                <c:formatCode>0.0%</c:formatCode>
                <c:ptCount val="7"/>
                <c:pt idx="0">
                  <c:v>0.20925585885934658</c:v>
                </c:pt>
                <c:pt idx="1">
                  <c:v>0.40620280404342407</c:v>
                </c:pt>
                <c:pt idx="2">
                  <c:v>0.10921853226237353</c:v>
                </c:pt>
                <c:pt idx="3">
                  <c:v>4.6092172477344394E-2</c:v>
                </c:pt>
                <c:pt idx="4">
                  <c:v>8.2905312659813962E-2</c:v>
                </c:pt>
                <c:pt idx="5">
                  <c:v>0.11711965579039145</c:v>
                </c:pt>
                <c:pt idx="6">
                  <c:v>2.9205663907306105E-2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A4D-4E57-8339-E811CB40B834}"/>
            </c:ext>
          </c:extLst>
        </c:ser>
        <c:ser>
          <c:idx val="1"/>
          <c:order val="1"/>
          <c:tx>
            <c:strRef>
              <c:f>'Graph. 7 &amp; 8 Date de construct.'!$E$4</c:f>
              <c:strCache>
                <c:ptCount val="1"/>
                <c:pt idx="0">
                  <c:v>Surf. collectif</c:v>
                </c:pt>
              </c:strCache>
            </c:strRef>
          </c:tx>
          <c:spPr>
            <a:solidFill>
              <a:srgbClr val="FB9FB3"/>
            </a:solidFill>
            <a:ln>
              <a:noFill/>
            </a:ln>
            <a:effectLst/>
          </c:spPr>
          <c:invertIfNegative val="0"/>
          <c:cat>
            <c:strRef>
              <c:f>'Graph. 7 &amp; 8 Date de construct.'!$A$5:$A$11</c:f>
              <c:strCache>
                <c:ptCount val="7"/>
                <c:pt idx="0">
                  <c:v>Avant 1948</c:v>
                </c:pt>
                <c:pt idx="1">
                  <c:v>1949-1974</c:v>
                </c:pt>
                <c:pt idx="2">
                  <c:v>1975-1981</c:v>
                </c:pt>
                <c:pt idx="3">
                  <c:v>1982-1989</c:v>
                </c:pt>
                <c:pt idx="4">
                  <c:v>1990-2000</c:v>
                </c:pt>
                <c:pt idx="5">
                  <c:v>2001-2011</c:v>
                </c:pt>
                <c:pt idx="6">
                  <c:v>Après 2012</c:v>
                </c:pt>
              </c:strCache>
            </c:strRef>
          </c:cat>
          <c:val>
            <c:numRef>
              <c:f>'Graph. 7 &amp; 8 Date de construct.'!$E$5:$E$11</c:f>
              <c:numCache>
                <c:formatCode>0.0%</c:formatCode>
                <c:ptCount val="7"/>
                <c:pt idx="0">
                  <c:v>0.23483901685123082</c:v>
                </c:pt>
                <c:pt idx="1">
                  <c:v>0.32481810341496642</c:v>
                </c:pt>
                <c:pt idx="2">
                  <c:v>8.68821486950168E-2</c:v>
                </c:pt>
                <c:pt idx="3">
                  <c:v>5.948653387770441E-2</c:v>
                </c:pt>
                <c:pt idx="4">
                  <c:v>0.10076948072029156</c:v>
                </c:pt>
                <c:pt idx="5">
                  <c:v>0.11501977554130405</c:v>
                </c:pt>
                <c:pt idx="6">
                  <c:v>7.818494089948598E-2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A4D-4E57-8339-E811CB40B8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12228255"/>
        <c:axId val="2115970447"/>
      </c:barChart>
      <c:catAx>
        <c:axId val="21122282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5970447"/>
        <c:crosses val="autoZero"/>
        <c:auto val="1"/>
        <c:lblAlgn val="ctr"/>
        <c:lblOffset val="100"/>
        <c:noMultiLvlLbl val="0"/>
      </c:catAx>
      <c:valAx>
        <c:axId val="21159704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222825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96611</xdr:colOff>
      <xdr:row>4</xdr:row>
      <xdr:rowOff>4082</xdr:rowOff>
    </xdr:from>
    <xdr:to>
      <xdr:col>22</xdr:col>
      <xdr:colOff>19050</xdr:colOff>
      <xdr:row>16</xdr:row>
      <xdr:rowOff>28576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M25"/>
  <sheetViews>
    <sheetView showGridLines="0" tabSelected="1" zoomScaleNormal="100" workbookViewId="0">
      <selection activeCell="A25" sqref="A25"/>
    </sheetView>
  </sheetViews>
  <sheetFormatPr baseColWidth="10" defaultRowHeight="15" x14ac:dyDescent="0.25"/>
  <cols>
    <col min="1" max="1" width="31.85546875" customWidth="1"/>
    <col min="2" max="2" width="24.7109375" customWidth="1"/>
  </cols>
  <sheetData>
    <row r="1" spans="1:11" ht="15" customHeight="1" x14ac:dyDescent="0.25">
      <c r="A1" s="40" t="s">
        <v>178</v>
      </c>
      <c r="B1" s="40"/>
      <c r="C1" s="40"/>
      <c r="D1" s="40"/>
      <c r="E1" s="40"/>
      <c r="F1" s="40"/>
    </row>
    <row r="2" spans="1:11" ht="15" customHeight="1" x14ac:dyDescent="0.25">
      <c r="A2" s="166" t="s">
        <v>225</v>
      </c>
      <c r="B2" s="166"/>
      <c r="C2" s="166"/>
      <c r="D2" s="166"/>
      <c r="E2" s="166"/>
      <c r="F2" s="166"/>
    </row>
    <row r="3" spans="1:11" x14ac:dyDescent="0.25">
      <c r="A3" s="63" t="s">
        <v>7</v>
      </c>
      <c r="B3" s="133"/>
      <c r="C3" s="4">
        <v>2016</v>
      </c>
      <c r="D3" s="4">
        <v>2017</v>
      </c>
      <c r="E3" s="4">
        <v>2018</v>
      </c>
      <c r="F3" s="4">
        <v>2019</v>
      </c>
      <c r="H3" s="7"/>
    </row>
    <row r="4" spans="1:11" x14ac:dyDescent="0.25">
      <c r="A4" s="28" t="s">
        <v>3</v>
      </c>
      <c r="B4" s="12" t="s">
        <v>182</v>
      </c>
      <c r="C4" s="35">
        <v>1196.116</v>
      </c>
      <c r="D4" s="35">
        <v>1397.7249999999999</v>
      </c>
      <c r="E4" s="35">
        <v>915.71</v>
      </c>
      <c r="F4" s="35">
        <v>875.62400000000002</v>
      </c>
    </row>
    <row r="5" spans="1:11" x14ac:dyDescent="0.25">
      <c r="A5" s="28" t="s">
        <v>3</v>
      </c>
      <c r="B5" s="12" t="s">
        <v>183</v>
      </c>
      <c r="C5" s="36">
        <f>'Tab. 1 log-Eco Total'!C6/1000000</f>
        <v>2.7225299999999999</v>
      </c>
      <c r="D5" s="36">
        <f>'Tab. 1 log-Eco Total'!D6/1000000</f>
        <v>3.3154979999999998</v>
      </c>
      <c r="E5" s="36">
        <f>'Tab. 1 log-Eco Total'!E6/1000000</f>
        <v>2.834152</v>
      </c>
      <c r="F5" s="36">
        <v>3.41036362498913</v>
      </c>
    </row>
    <row r="6" spans="1:11" x14ac:dyDescent="0.25">
      <c r="A6" s="28" t="s">
        <v>4</v>
      </c>
      <c r="B6" s="12" t="s">
        <v>182</v>
      </c>
      <c r="C6" s="35">
        <f>'Tab. 1 log-Eco Total'!C8/1000</f>
        <v>717.05700000000002</v>
      </c>
      <c r="D6" s="35">
        <f>'Tab. 1 log-Eco Total'!D8/1000</f>
        <v>916.17100000000005</v>
      </c>
      <c r="E6" s="35">
        <f>'Tab. 1 log-Eco Total'!E8/1000</f>
        <v>1012.3150000000001</v>
      </c>
      <c r="F6" s="35">
        <v>1789.2184773357499</v>
      </c>
    </row>
    <row r="7" spans="1:11" x14ac:dyDescent="0.25">
      <c r="A7" s="28" t="s">
        <v>4</v>
      </c>
      <c r="B7" s="12" t="s">
        <v>183</v>
      </c>
      <c r="C7" s="36">
        <f>'Tab. 1 log-Eco Total'!C9/1000000</f>
        <v>2.19198</v>
      </c>
      <c r="D7" s="36">
        <f>'Tab. 1 log-Eco Total'!D9/1000000</f>
        <v>2.6444619999999999</v>
      </c>
      <c r="E7" s="36">
        <f>'Tab. 1 log-Eco Total'!E9/1000000</f>
        <v>2.8520470000000002</v>
      </c>
      <c r="F7" s="36">
        <v>5.7789292147169</v>
      </c>
    </row>
    <row r="8" spans="1:11" x14ac:dyDescent="0.25">
      <c r="A8" s="28" t="s">
        <v>336</v>
      </c>
      <c r="B8" s="12" t="s">
        <v>182</v>
      </c>
      <c r="C8" s="35">
        <v>38.613999999999997</v>
      </c>
      <c r="D8" s="35">
        <v>47.74</v>
      </c>
      <c r="E8" s="35">
        <v>45.9</v>
      </c>
      <c r="F8" s="35">
        <v>44.406999999999996</v>
      </c>
    </row>
    <row r="9" spans="1:11" x14ac:dyDescent="0.25">
      <c r="A9" s="28" t="s">
        <v>336</v>
      </c>
      <c r="B9" s="12" t="s">
        <v>183</v>
      </c>
      <c r="C9" s="36">
        <f>'Tab. 1 log-Eco Total'!C12/1000000</f>
        <v>0.57458299999999995</v>
      </c>
      <c r="D9" s="36">
        <f>'Tab. 1 log-Eco Total'!D12/1000000</f>
        <v>0.70152099999999995</v>
      </c>
      <c r="E9" s="36">
        <f>'Tab. 1 log-Eco Total'!E12/1000000</f>
        <v>0.68412899999999999</v>
      </c>
      <c r="F9" s="36">
        <v>0.65349819303260692</v>
      </c>
    </row>
    <row r="10" spans="1:11" x14ac:dyDescent="0.25">
      <c r="A10" s="30" t="s">
        <v>170</v>
      </c>
      <c r="B10" s="12" t="s">
        <v>182</v>
      </c>
      <c r="C10" s="71">
        <f>'Tab. 1 log-Eco Total'!C17/1000</f>
        <v>1729.5650000000001</v>
      </c>
      <c r="D10" s="71">
        <f>'Tab. 1 log-Eco Total'!D17/1000</f>
        <v>2105.7220000000002</v>
      </c>
      <c r="E10" s="71">
        <f>'Tab. 1 log-Eco Total'!E17/1000</f>
        <v>1750.492</v>
      </c>
      <c r="F10" s="71">
        <v>2406.7331801221303</v>
      </c>
    </row>
    <row r="11" spans="1:11" x14ac:dyDescent="0.25">
      <c r="A11" s="30" t="s">
        <v>170</v>
      </c>
      <c r="B11" s="12" t="s">
        <v>183</v>
      </c>
      <c r="C11" s="72">
        <f>'Tab. 1 log-Eco Total'!C18/1000000</f>
        <v>4.7755799999999997</v>
      </c>
      <c r="D11" s="72">
        <f>'Tab. 1 log-Eco Total'!D18/1000000</f>
        <v>5.8686870000000004</v>
      </c>
      <c r="E11" s="72">
        <f>'Tab. 1 log-Eco Total'!E18/1000000</f>
        <v>5.5864690000000001</v>
      </c>
      <c r="F11" s="72">
        <v>8.1577925701894394</v>
      </c>
    </row>
    <row r="12" spans="1:11" x14ac:dyDescent="0.25">
      <c r="A12" s="37" t="s">
        <v>180</v>
      </c>
    </row>
    <row r="13" spans="1:11" x14ac:dyDescent="0.25">
      <c r="A13" s="69" t="s">
        <v>202</v>
      </c>
    </row>
    <row r="14" spans="1:11" x14ac:dyDescent="0.25">
      <c r="G14" s="1"/>
      <c r="H14" s="7"/>
      <c r="I14" s="7"/>
      <c r="J14" s="7"/>
      <c r="K14" s="7"/>
    </row>
    <row r="15" spans="1:11" x14ac:dyDescent="0.25">
      <c r="H15" s="7"/>
      <c r="I15" s="7"/>
      <c r="J15" s="7"/>
      <c r="K15" s="7"/>
    </row>
    <row r="16" spans="1:11" x14ac:dyDescent="0.25">
      <c r="H16" s="7"/>
      <c r="I16" s="7"/>
      <c r="J16" s="7"/>
      <c r="K16" s="7"/>
    </row>
    <row r="17" spans="1:13" x14ac:dyDescent="0.25">
      <c r="H17" s="7"/>
      <c r="I17" s="7"/>
      <c r="J17" s="7"/>
      <c r="K17" s="7"/>
    </row>
    <row r="18" spans="1:13" x14ac:dyDescent="0.25">
      <c r="H18" s="7"/>
      <c r="I18" s="7"/>
      <c r="J18" s="7"/>
      <c r="K18" s="7"/>
    </row>
    <row r="19" spans="1:13" x14ac:dyDescent="0.25">
      <c r="A19" s="6"/>
      <c r="B19" s="6"/>
      <c r="C19" s="6"/>
      <c r="D19" s="6"/>
      <c r="E19" s="6"/>
      <c r="F19" s="6"/>
      <c r="H19" s="7"/>
      <c r="I19" s="7"/>
      <c r="J19" s="7"/>
      <c r="K19" s="7"/>
    </row>
    <row r="20" spans="1:13" x14ac:dyDescent="0.25">
      <c r="A20" s="6"/>
      <c r="B20" s="6"/>
      <c r="C20" s="6"/>
      <c r="D20" s="6"/>
      <c r="E20" s="6"/>
      <c r="F20" s="6"/>
      <c r="H20" s="7"/>
      <c r="I20" s="7"/>
      <c r="J20" s="7"/>
      <c r="K20" s="7"/>
    </row>
    <row r="21" spans="1:13" s="6" customFormat="1" x14ac:dyDescent="0.25">
      <c r="H21" s="7"/>
      <c r="I21" s="7"/>
      <c r="J21" s="7"/>
      <c r="K21" s="7"/>
      <c r="L21"/>
      <c r="M21"/>
    </row>
    <row r="22" spans="1:13" s="6" customFormat="1" x14ac:dyDescent="0.25">
      <c r="A22"/>
      <c r="B22"/>
      <c r="C22"/>
      <c r="D22"/>
      <c r="E22"/>
      <c r="F22"/>
      <c r="H22" s="1"/>
    </row>
    <row r="23" spans="1:13" s="6" customFormat="1" x14ac:dyDescent="0.25">
      <c r="A23"/>
      <c r="B23"/>
      <c r="C23"/>
      <c r="D23"/>
      <c r="E23"/>
      <c r="F23"/>
    </row>
    <row r="25" spans="1:13" x14ac:dyDescent="0.25">
      <c r="G25" s="1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G11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27.5703125" customWidth="1"/>
  </cols>
  <sheetData>
    <row r="1" spans="1:7" x14ac:dyDescent="0.25">
      <c r="A1" s="1" t="s">
        <v>186</v>
      </c>
      <c r="B1" s="40"/>
      <c r="C1" s="40"/>
      <c r="D1" s="40"/>
      <c r="E1" s="40"/>
    </row>
    <row r="2" spans="1:7" x14ac:dyDescent="0.25">
      <c r="A2" s="1" t="s">
        <v>169</v>
      </c>
      <c r="B2" s="7"/>
      <c r="C2" s="7"/>
      <c r="D2" s="7"/>
      <c r="E2" s="7"/>
      <c r="G2" s="1"/>
    </row>
    <row r="3" spans="1:7" x14ac:dyDescent="0.25">
      <c r="A3" s="3" t="s">
        <v>6</v>
      </c>
      <c r="B3" s="78">
        <v>2016</v>
      </c>
      <c r="C3" s="78">
        <v>2017</v>
      </c>
      <c r="D3" s="78">
        <v>2018</v>
      </c>
      <c r="E3" s="78">
        <v>2019</v>
      </c>
    </row>
    <row r="4" spans="1:7" x14ac:dyDescent="0.25">
      <c r="A4" s="16" t="s">
        <v>9</v>
      </c>
      <c r="B4" s="20">
        <v>0.75453374305926302</v>
      </c>
      <c r="C4" s="20">
        <v>1.10284790859784</v>
      </c>
      <c r="D4" s="20">
        <v>1.07952466011855</v>
      </c>
      <c r="E4" s="20">
        <v>1.80941583114296</v>
      </c>
    </row>
    <row r="5" spans="1:7" x14ac:dyDescent="0.25">
      <c r="A5" s="16" t="s">
        <v>10</v>
      </c>
      <c r="B5" s="20">
        <v>0.44868787860148202</v>
      </c>
      <c r="C5" s="20">
        <v>0.49936862640923196</v>
      </c>
      <c r="D5" s="20">
        <v>0.22789121586714001</v>
      </c>
      <c r="E5" s="20">
        <v>0.18189163918359999</v>
      </c>
    </row>
    <row r="6" spans="1:7" x14ac:dyDescent="0.25">
      <c r="A6" s="16" t="s">
        <v>11</v>
      </c>
      <c r="B6" s="20">
        <v>1.72651815209374</v>
      </c>
      <c r="C6" s="20">
        <v>2.0090824449984401</v>
      </c>
      <c r="D6" s="20">
        <v>2.0242071624667299</v>
      </c>
      <c r="E6" s="20">
        <v>3.4878635175158301</v>
      </c>
    </row>
    <row r="7" spans="1:7" x14ac:dyDescent="0.25">
      <c r="A7" s="16" t="s">
        <v>146</v>
      </c>
      <c r="B7" s="20">
        <v>1.7546702597552373E-2</v>
      </c>
      <c r="C7" s="20">
        <v>2.286405957347731E-2</v>
      </c>
      <c r="D7" s="20">
        <v>2.491320422662972E-2</v>
      </c>
      <c r="E7" s="20">
        <v>4.1395327534452478E-2</v>
      </c>
    </row>
    <row r="8" spans="1:7" x14ac:dyDescent="0.25">
      <c r="A8" s="70" t="s">
        <v>167</v>
      </c>
    </row>
    <row r="9" spans="1:7" x14ac:dyDescent="0.25">
      <c r="A9" s="69" t="s">
        <v>180</v>
      </c>
    </row>
    <row r="10" spans="1:7" x14ac:dyDescent="0.25">
      <c r="A10" s="69" t="s">
        <v>196</v>
      </c>
    </row>
    <row r="11" spans="1:7" x14ac:dyDescent="0.25">
      <c r="A11" s="5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G10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21.7109375" customWidth="1"/>
  </cols>
  <sheetData>
    <row r="1" spans="1:7" x14ac:dyDescent="0.25">
      <c r="A1" s="1" t="s">
        <v>187</v>
      </c>
      <c r="B1" s="40"/>
      <c r="C1" s="40"/>
      <c r="D1" s="40"/>
      <c r="E1" s="40"/>
    </row>
    <row r="2" spans="1:7" x14ac:dyDescent="0.25">
      <c r="A2" s="1" t="s">
        <v>147</v>
      </c>
      <c r="G2" s="1"/>
    </row>
    <row r="3" spans="1:7" x14ac:dyDescent="0.25">
      <c r="A3" s="3" t="s">
        <v>6</v>
      </c>
      <c r="B3" s="78">
        <v>2016</v>
      </c>
      <c r="C3" s="78">
        <v>2017</v>
      </c>
      <c r="D3" s="78">
        <v>2018</v>
      </c>
      <c r="E3" s="78">
        <v>2019</v>
      </c>
    </row>
    <row r="4" spans="1:7" x14ac:dyDescent="0.25">
      <c r="A4" s="16" t="s">
        <v>9</v>
      </c>
      <c r="B4" s="20">
        <v>0.69423632446304695</v>
      </c>
      <c r="C4" s="20">
        <v>0.83404239234082</v>
      </c>
      <c r="D4" s="20">
        <v>0.79869206665325598</v>
      </c>
      <c r="E4" s="20">
        <v>1.1277718236993099</v>
      </c>
    </row>
    <row r="5" spans="1:7" x14ac:dyDescent="0.25">
      <c r="A5" s="16" t="s">
        <v>10</v>
      </c>
      <c r="B5" s="20">
        <v>8.2775103750553095E-2</v>
      </c>
      <c r="C5" s="20">
        <v>0.100162730774848</v>
      </c>
      <c r="D5" s="20">
        <v>6.2804373283144907E-2</v>
      </c>
      <c r="E5" s="20">
        <v>5.7995789832229694E-2</v>
      </c>
    </row>
    <row r="6" spans="1:7" x14ac:dyDescent="0.25">
      <c r="A6" s="16" t="s">
        <v>11</v>
      </c>
      <c r="B6" s="20">
        <v>0.51357123748942801</v>
      </c>
      <c r="C6" s="20">
        <v>0.64421607736724196</v>
      </c>
      <c r="D6" s="20">
        <v>0.71822094642408596</v>
      </c>
      <c r="E6" s="20">
        <v>0.81463531073876794</v>
      </c>
    </row>
    <row r="7" spans="1:7" x14ac:dyDescent="0.25">
      <c r="A7" s="16" t="s">
        <v>146</v>
      </c>
      <c r="B7" s="20">
        <v>2.1018453723862962E-2</v>
      </c>
      <c r="C7" s="20">
        <v>4.5984593721333802E-2</v>
      </c>
      <c r="D7" s="20">
        <v>4.7490863562601626E-2</v>
      </c>
      <c r="E7" s="20">
        <v>5.4686396670283272E-2</v>
      </c>
    </row>
    <row r="8" spans="1:7" x14ac:dyDescent="0.25">
      <c r="A8" s="70" t="s">
        <v>167</v>
      </c>
    </row>
    <row r="9" spans="1:7" x14ac:dyDescent="0.25">
      <c r="A9" s="69" t="s">
        <v>180</v>
      </c>
    </row>
    <row r="10" spans="1:7" x14ac:dyDescent="0.25">
      <c r="A10" s="69" t="s">
        <v>196</v>
      </c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/>
  <dimension ref="A1:Q29"/>
  <sheetViews>
    <sheetView showGridLines="0" topLeftCell="A7" zoomScaleNormal="100" workbookViewId="0">
      <selection activeCell="A25" sqref="A25"/>
    </sheetView>
  </sheetViews>
  <sheetFormatPr baseColWidth="10" defaultRowHeight="15" x14ac:dyDescent="0.25"/>
  <cols>
    <col min="1" max="1" width="18.7109375" customWidth="1"/>
    <col min="2" max="7" width="16" customWidth="1"/>
  </cols>
  <sheetData>
    <row r="1" spans="1:17" x14ac:dyDescent="0.25">
      <c r="A1" s="1" t="s">
        <v>188</v>
      </c>
      <c r="E1" s="11"/>
      <c r="F1" s="11"/>
      <c r="G1" s="11"/>
    </row>
    <row r="2" spans="1:17" x14ac:dyDescent="0.25">
      <c r="A2" s="1" t="s">
        <v>334</v>
      </c>
      <c r="E2" s="11"/>
      <c r="F2" s="11"/>
      <c r="G2" s="11"/>
    </row>
    <row r="3" spans="1:17" x14ac:dyDescent="0.25">
      <c r="A3" s="42"/>
      <c r="B3" s="175" t="s">
        <v>172</v>
      </c>
      <c r="C3" s="183"/>
      <c r="D3" s="175" t="s">
        <v>15</v>
      </c>
      <c r="E3" s="183" t="s">
        <v>28</v>
      </c>
      <c r="F3" s="175" t="s">
        <v>173</v>
      </c>
      <c r="G3" s="183" t="s">
        <v>28</v>
      </c>
      <c r="I3" s="1"/>
      <c r="Q3" s="1" t="s">
        <v>190</v>
      </c>
    </row>
    <row r="4" spans="1:17" x14ac:dyDescent="0.25">
      <c r="A4" s="133" t="s">
        <v>319</v>
      </c>
      <c r="B4" s="63" t="s">
        <v>152</v>
      </c>
      <c r="C4" s="63" t="s">
        <v>155</v>
      </c>
      <c r="D4" s="63" t="s">
        <v>153</v>
      </c>
      <c r="E4" s="63" t="s">
        <v>156</v>
      </c>
      <c r="F4" s="63" t="s">
        <v>154</v>
      </c>
      <c r="G4" s="63" t="s">
        <v>157</v>
      </c>
    </row>
    <row r="5" spans="1:17" x14ac:dyDescent="0.25">
      <c r="A5" s="5" t="s">
        <v>16</v>
      </c>
      <c r="B5" s="44">
        <v>0.33307829104554559</v>
      </c>
      <c r="C5" s="161">
        <v>0.31993821274363904</v>
      </c>
      <c r="D5" s="44">
        <v>0.20925585885934658</v>
      </c>
      <c r="E5" s="161">
        <v>0.23483901685123082</v>
      </c>
      <c r="F5" s="44">
        <v>0.29793710902976844</v>
      </c>
      <c r="G5" s="161">
        <v>0.29296845286375811</v>
      </c>
    </row>
    <row r="6" spans="1:17" x14ac:dyDescent="0.25">
      <c r="A6" s="5" t="s">
        <v>17</v>
      </c>
      <c r="B6" s="44">
        <v>0.287696780548724</v>
      </c>
      <c r="C6" s="161">
        <v>0.16575466192463659</v>
      </c>
      <c r="D6" s="44">
        <v>0.40620280404342407</v>
      </c>
      <c r="E6" s="161">
        <v>0.32481810341496642</v>
      </c>
      <c r="F6" s="44">
        <v>0.32132914964423326</v>
      </c>
      <c r="G6" s="161">
        <v>0.21616527717986703</v>
      </c>
    </row>
    <row r="7" spans="1:17" x14ac:dyDescent="0.25">
      <c r="A7" s="5" t="s">
        <v>18</v>
      </c>
      <c r="B7" s="44">
        <v>0.11425480880309309</v>
      </c>
      <c r="C7" s="161">
        <v>0.10642355613883339</v>
      </c>
      <c r="D7" s="44">
        <v>0.10921853226237353</v>
      </c>
      <c r="E7" s="161">
        <v>8.68821486950168E-2</v>
      </c>
      <c r="F7" s="44">
        <v>0.11282549823736575</v>
      </c>
      <c r="G7" s="161">
        <v>0.10023046511196898</v>
      </c>
    </row>
    <row r="8" spans="1:17" x14ac:dyDescent="0.25">
      <c r="A8" s="5" t="s">
        <v>19</v>
      </c>
      <c r="B8" s="44">
        <v>9.0129136127630766E-2</v>
      </c>
      <c r="C8" s="161">
        <v>0.10247523967865589</v>
      </c>
      <c r="D8" s="44">
        <v>4.6092172477344394E-2</v>
      </c>
      <c r="E8" s="161">
        <v>5.948653387770441E-2</v>
      </c>
      <c r="F8" s="44">
        <v>7.7631312205643468E-2</v>
      </c>
      <c r="G8" s="161">
        <v>8.8851197044171548E-2</v>
      </c>
    </row>
    <row r="9" spans="1:17" x14ac:dyDescent="0.25">
      <c r="A9" s="5" t="s">
        <v>20</v>
      </c>
      <c r="B9" s="44">
        <v>8.2694726481286271E-2</v>
      </c>
      <c r="C9" s="161">
        <v>0.10281824625130986</v>
      </c>
      <c r="D9" s="44">
        <v>8.2905312659813962E-2</v>
      </c>
      <c r="E9" s="161">
        <v>0.10076948072029156</v>
      </c>
      <c r="F9" s="44">
        <v>8.2754491477816383E-2</v>
      </c>
      <c r="G9" s="161">
        <v>0.10216894852478846</v>
      </c>
    </row>
    <row r="10" spans="1:17" x14ac:dyDescent="0.25">
      <c r="A10" s="5" t="s">
        <v>21</v>
      </c>
      <c r="B10" s="44">
        <v>7.5109045728704471E-2</v>
      </c>
      <c r="C10" s="161">
        <v>0.14125498482087559</v>
      </c>
      <c r="D10" s="44">
        <v>0.11711965579039145</v>
      </c>
      <c r="E10" s="161">
        <v>0.11501977554130405</v>
      </c>
      <c r="F10" s="44">
        <v>8.7031784352928215E-2</v>
      </c>
      <c r="G10" s="161">
        <v>0.13294048446339818</v>
      </c>
    </row>
    <row r="11" spans="1:17" x14ac:dyDescent="0.25">
      <c r="A11" s="5" t="s">
        <v>22</v>
      </c>
      <c r="B11" s="44">
        <v>1.7037211265015752E-2</v>
      </c>
      <c r="C11" s="161">
        <v>6.1335098442049672E-2</v>
      </c>
      <c r="D11" s="44">
        <v>2.9205663907306105E-2</v>
      </c>
      <c r="E11" s="161">
        <v>7.818494089948598E-2</v>
      </c>
      <c r="F11" s="44">
        <v>2.0490655052244462E-2</v>
      </c>
      <c r="G11" s="161">
        <v>6.6675174812047669E-2</v>
      </c>
    </row>
    <row r="12" spans="1:17" x14ac:dyDescent="0.25">
      <c r="A12" s="43" t="s">
        <v>2</v>
      </c>
      <c r="B12" s="68">
        <v>1</v>
      </c>
      <c r="C12" s="68">
        <v>1</v>
      </c>
      <c r="D12" s="68">
        <v>1</v>
      </c>
      <c r="E12" s="68">
        <v>1</v>
      </c>
      <c r="F12" s="68">
        <v>1</v>
      </c>
      <c r="G12" s="68">
        <v>1</v>
      </c>
    </row>
    <row r="13" spans="1:17" x14ac:dyDescent="0.25">
      <c r="A13" s="37" t="s">
        <v>180</v>
      </c>
      <c r="B13" s="45"/>
      <c r="C13" s="45"/>
      <c r="D13" s="45"/>
      <c r="E13" s="45"/>
      <c r="F13" s="45"/>
      <c r="G13" s="45"/>
    </row>
    <row r="14" spans="1:17" x14ac:dyDescent="0.25">
      <c r="A14" s="37" t="s">
        <v>196</v>
      </c>
      <c r="B14" s="42"/>
      <c r="C14" s="42"/>
      <c r="D14" s="42"/>
      <c r="E14" s="42"/>
      <c r="F14" s="42"/>
      <c r="G14" s="42"/>
    </row>
    <row r="15" spans="1:17" x14ac:dyDescent="0.25">
      <c r="A15" s="42"/>
      <c r="B15" s="42"/>
      <c r="C15" s="42"/>
      <c r="D15" s="42"/>
      <c r="E15" s="42"/>
      <c r="F15" s="42"/>
      <c r="G15" s="42"/>
      <c r="I15" s="15"/>
      <c r="J15" s="15"/>
      <c r="K15" s="15"/>
      <c r="L15" s="15"/>
      <c r="M15" s="15"/>
      <c r="N15" s="15"/>
    </row>
    <row r="16" spans="1:17" x14ac:dyDescent="0.25">
      <c r="A16" s="42"/>
      <c r="B16" s="42"/>
      <c r="C16" s="42"/>
      <c r="D16" s="42"/>
      <c r="E16" s="47"/>
      <c r="F16" s="47"/>
      <c r="G16" s="47"/>
    </row>
    <row r="17" spans="1:9" x14ac:dyDescent="0.25">
      <c r="A17" s="42"/>
      <c r="B17" s="42"/>
      <c r="C17" s="42"/>
      <c r="D17" s="42"/>
      <c r="E17" s="47"/>
      <c r="F17" s="47"/>
      <c r="G17" s="47"/>
    </row>
    <row r="18" spans="1:9" x14ac:dyDescent="0.25">
      <c r="A18" s="1" t="s">
        <v>191</v>
      </c>
      <c r="B18" s="41"/>
      <c r="C18" s="41"/>
      <c r="D18" s="41"/>
      <c r="I18" s="1"/>
    </row>
    <row r="19" spans="1:9" x14ac:dyDescent="0.25">
      <c r="A19" s="6" t="s">
        <v>192</v>
      </c>
      <c r="B19" s="41"/>
      <c r="C19" s="41"/>
      <c r="D19" s="41"/>
    </row>
    <row r="20" spans="1:9" x14ac:dyDescent="0.25">
      <c r="A20" s="47"/>
      <c r="B20" s="48" t="s">
        <v>14</v>
      </c>
      <c r="C20" s="48" t="s">
        <v>15</v>
      </c>
      <c r="D20" s="48" t="s">
        <v>2</v>
      </c>
    </row>
    <row r="21" spans="1:9" x14ac:dyDescent="0.25">
      <c r="A21" s="49" t="s">
        <v>16</v>
      </c>
      <c r="B21" s="162">
        <v>1.0721956788227618</v>
      </c>
      <c r="C21" s="162">
        <v>0.78379917177596092</v>
      </c>
      <c r="D21" s="162">
        <v>0.99893161316590739</v>
      </c>
    </row>
    <row r="22" spans="1:9" x14ac:dyDescent="0.25">
      <c r="A22" s="49" t="s">
        <v>17</v>
      </c>
      <c r="B22" s="162">
        <v>1.7875701308604994</v>
      </c>
      <c r="C22" s="162">
        <v>1.1000188267753808</v>
      </c>
      <c r="D22" s="162">
        <v>1.4601457419606654</v>
      </c>
    </row>
    <row r="23" spans="1:9" x14ac:dyDescent="0.25">
      <c r="A23" s="49" t="s">
        <v>18</v>
      </c>
      <c r="B23" s="162">
        <v>1.1056828168978143</v>
      </c>
      <c r="C23" s="162">
        <v>1.1057659443622658</v>
      </c>
      <c r="D23" s="162">
        <v>1.1057056532622873</v>
      </c>
    </row>
    <row r="24" spans="1:9" x14ac:dyDescent="0.25">
      <c r="A24" s="49" t="s">
        <v>19</v>
      </c>
      <c r="B24" s="162">
        <v>0.90581624471524069</v>
      </c>
      <c r="C24" s="162">
        <v>0.68156289852687912</v>
      </c>
      <c r="D24" s="162">
        <v>0.85823388928696842</v>
      </c>
    </row>
    <row r="25" spans="1:9" x14ac:dyDescent="0.25">
      <c r="A25" s="49" t="s">
        <v>20</v>
      </c>
      <c r="B25" s="162">
        <v>0.82832632223698643</v>
      </c>
      <c r="C25" s="162">
        <v>0.7236869950268755</v>
      </c>
      <c r="D25" s="162">
        <v>0.79561812117439523</v>
      </c>
    </row>
    <row r="26" spans="1:9" x14ac:dyDescent="0.25">
      <c r="A26" s="49" t="s">
        <v>21</v>
      </c>
      <c r="B26" s="162">
        <v>0.54762378257601563</v>
      </c>
      <c r="C26" s="162">
        <v>0.89568375795149757</v>
      </c>
      <c r="D26" s="162">
        <v>0.64306170290995657</v>
      </c>
    </row>
    <row r="27" spans="1:9" x14ac:dyDescent="0.25">
      <c r="A27" s="50" t="s">
        <v>22</v>
      </c>
      <c r="B27" s="162">
        <v>0.28607722302458177</v>
      </c>
      <c r="C27" s="162">
        <v>0.32858020652324188</v>
      </c>
      <c r="D27" s="162">
        <v>0.3018725997709838</v>
      </c>
    </row>
    <row r="28" spans="1:9" x14ac:dyDescent="0.25">
      <c r="A28" s="37" t="s">
        <v>193</v>
      </c>
      <c r="B28" s="47"/>
      <c r="C28" s="47"/>
      <c r="D28" s="47"/>
    </row>
    <row r="29" spans="1:9" x14ac:dyDescent="0.25">
      <c r="A29" s="37" t="s">
        <v>196</v>
      </c>
    </row>
  </sheetData>
  <mergeCells count="3">
    <mergeCell ref="B3:C3"/>
    <mergeCell ref="D3:E3"/>
    <mergeCell ref="F3:G3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/>
  <dimension ref="A1:D13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21.42578125" customWidth="1"/>
    <col min="2" max="4" width="17.85546875" style="13" customWidth="1"/>
    <col min="5" max="5" width="15.140625" customWidth="1"/>
    <col min="6" max="6" width="14.7109375" customWidth="1"/>
    <col min="7" max="7" width="16.28515625" customWidth="1"/>
    <col min="9" max="9" width="13.140625" bestFit="1" customWidth="1"/>
    <col min="10" max="10" width="9.28515625" bestFit="1" customWidth="1"/>
    <col min="11" max="11" width="14.28515625" customWidth="1"/>
    <col min="12" max="12" width="14.5703125" bestFit="1" customWidth="1"/>
    <col min="13" max="13" width="15" bestFit="1" customWidth="1"/>
    <col min="14" max="14" width="11" bestFit="1" customWidth="1"/>
    <col min="15" max="15" width="17.140625" bestFit="1" customWidth="1"/>
    <col min="16" max="16" width="17.42578125" bestFit="1" customWidth="1"/>
  </cols>
  <sheetData>
    <row r="1" spans="1:4" x14ac:dyDescent="0.25">
      <c r="A1" s="1" t="s">
        <v>197</v>
      </c>
    </row>
    <row r="2" spans="1:4" x14ac:dyDescent="0.25">
      <c r="A2" s="1" t="s">
        <v>198</v>
      </c>
    </row>
    <row r="3" spans="1:4" x14ac:dyDescent="0.25">
      <c r="A3" s="137" t="s">
        <v>174</v>
      </c>
      <c r="B3" s="78" t="s">
        <v>169</v>
      </c>
      <c r="C3" s="78" t="s">
        <v>15</v>
      </c>
      <c r="D3" s="78" t="s">
        <v>2</v>
      </c>
    </row>
    <row r="4" spans="1:4" x14ac:dyDescent="0.25">
      <c r="A4" s="53" t="s">
        <v>161</v>
      </c>
      <c r="B4" s="54">
        <v>1.0492996704759545</v>
      </c>
      <c r="C4" s="54">
        <v>0.8467843140646546</v>
      </c>
      <c r="D4" s="54">
        <v>0.96619972159201462</v>
      </c>
    </row>
    <row r="5" spans="1:4" x14ac:dyDescent="0.25">
      <c r="A5" s="5" t="s">
        <v>160</v>
      </c>
      <c r="B5" s="54">
        <v>1.2696566737454655</v>
      </c>
      <c r="C5" s="54">
        <v>1.0335047054774038</v>
      </c>
      <c r="D5" s="54">
        <v>1.1979192045064626</v>
      </c>
    </row>
    <row r="6" spans="1:4" x14ac:dyDescent="0.25">
      <c r="A6" s="53" t="s">
        <v>162</v>
      </c>
      <c r="B6" s="54">
        <v>1.123662142206187</v>
      </c>
      <c r="C6" s="54">
        <v>0.98944356782304432</v>
      </c>
      <c r="D6" s="54">
        <v>1.0737542602841939</v>
      </c>
    </row>
    <row r="7" spans="1:4" x14ac:dyDescent="0.25">
      <c r="A7" s="53" t="s">
        <v>163</v>
      </c>
      <c r="B7" s="54">
        <v>1.0667057368018698</v>
      </c>
      <c r="C7" s="54">
        <v>0.79958403907132625</v>
      </c>
      <c r="D7" s="54">
        <v>1.0203618763139963</v>
      </c>
    </row>
    <row r="8" spans="1:4" x14ac:dyDescent="0.25">
      <c r="A8" s="53" t="s">
        <v>164</v>
      </c>
      <c r="B8" s="54">
        <v>0.99068692925665547</v>
      </c>
      <c r="C8" s="54">
        <v>0.82396927223957095</v>
      </c>
      <c r="D8" s="54">
        <v>0.96407893956229418</v>
      </c>
    </row>
    <row r="9" spans="1:4" x14ac:dyDescent="0.25">
      <c r="A9" s="53" t="s">
        <v>165</v>
      </c>
      <c r="B9" s="54">
        <v>0.97560768657205355</v>
      </c>
      <c r="C9" s="54">
        <v>0.77192069750959325</v>
      </c>
      <c r="D9" s="54">
        <v>0.92901747134258328</v>
      </c>
    </row>
    <row r="10" spans="1:4" x14ac:dyDescent="0.25">
      <c r="A10" s="53" t="s">
        <v>166</v>
      </c>
      <c r="B10" s="54">
        <v>1.0604444917302804</v>
      </c>
      <c r="C10" s="54">
        <v>1.0232671788992738</v>
      </c>
      <c r="D10" s="54">
        <v>1.0502676941780482</v>
      </c>
    </row>
    <row r="11" spans="1:4" x14ac:dyDescent="0.25">
      <c r="A11" s="53" t="s">
        <v>26</v>
      </c>
      <c r="B11" s="54">
        <v>0.59031437637843387</v>
      </c>
      <c r="C11" s="54">
        <v>0.59129651120822857</v>
      </c>
      <c r="D11" s="54">
        <v>0.59074576626043585</v>
      </c>
    </row>
    <row r="12" spans="1:4" x14ac:dyDescent="0.25">
      <c r="A12" s="37" t="s">
        <v>180</v>
      </c>
      <c r="B12" s="32"/>
      <c r="C12" s="32"/>
      <c r="D12" s="32"/>
    </row>
    <row r="13" spans="1:4" x14ac:dyDescent="0.25">
      <c r="A13" s="52" t="s">
        <v>196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opLeftCell="A6" zoomScaleNormal="100" workbookViewId="0">
      <selection activeCell="A25" sqref="A25"/>
    </sheetView>
  </sheetViews>
  <sheetFormatPr baseColWidth="10" defaultRowHeight="15" x14ac:dyDescent="0.25"/>
  <cols>
    <col min="1" max="1" width="43.28515625" customWidth="1"/>
    <col min="6" max="6" width="14.140625" customWidth="1"/>
    <col min="7" max="7" width="12.7109375" customWidth="1"/>
    <col min="8" max="8" width="11.140625" customWidth="1"/>
    <col min="9" max="9" width="14.5703125" bestFit="1" customWidth="1"/>
    <col min="10" max="10" width="15" bestFit="1" customWidth="1"/>
    <col min="11" max="11" width="11" bestFit="1" customWidth="1"/>
    <col min="12" max="12" width="17.140625" bestFit="1" customWidth="1"/>
    <col min="13" max="13" width="17.42578125" bestFit="1" customWidth="1"/>
  </cols>
  <sheetData>
    <row r="1" spans="1:13" hidden="1" x14ac:dyDescent="0.25">
      <c r="B1" s="15" t="e">
        <f>#REF!+#REF!+#REF!</f>
        <v>#REF!</v>
      </c>
      <c r="C1" s="15" t="e">
        <f>#REF!+#REF!+#REF!</f>
        <v>#REF!</v>
      </c>
      <c r="D1" s="15" t="e">
        <f>#REF!+#REF!+#REF!</f>
        <v>#REF!</v>
      </c>
      <c r="G1" t="s">
        <v>176</v>
      </c>
      <c r="H1" s="15" t="e">
        <f>#REF!+#REF!+#REF!</f>
        <v>#REF!</v>
      </c>
      <c r="I1" s="15" t="e">
        <f>#REF!+#REF!+#REF!</f>
        <v>#REF!</v>
      </c>
      <c r="J1" s="15" t="e">
        <f>#REF!+#REF!+#REF!</f>
        <v>#REF!</v>
      </c>
      <c r="K1" s="15" t="e">
        <f>#REF!+#REF!+#REF!</f>
        <v>#REF!</v>
      </c>
      <c r="L1" s="15" t="e">
        <f>#REF!+#REF!+#REF!</f>
        <v>#REF!</v>
      </c>
      <c r="M1" s="15" t="e">
        <f>#REF!+#REF!+#REF!</f>
        <v>#REF!</v>
      </c>
    </row>
    <row r="2" spans="1:13" hidden="1" x14ac:dyDescent="0.25"/>
    <row r="3" spans="1:13" hidden="1" x14ac:dyDescent="0.25">
      <c r="B3" s="15" t="e">
        <f>#REF!+#REF!+#REF!</f>
        <v>#REF!</v>
      </c>
      <c r="C3" s="15" t="e">
        <f>#REF!+#REF!+#REF!</f>
        <v>#REF!</v>
      </c>
      <c r="D3" s="15" t="e">
        <f>#REF!+#REF!+#REF!</f>
        <v>#REF!</v>
      </c>
      <c r="G3" t="s">
        <v>177</v>
      </c>
      <c r="H3" s="15" t="e">
        <f>#REF!+#REF!+#REF!</f>
        <v>#REF!</v>
      </c>
      <c r="I3" s="15" t="e">
        <f>#REF!+#REF!+#REF!</f>
        <v>#REF!</v>
      </c>
      <c r="J3" s="15" t="e">
        <f>#REF!+#REF!+#REF!</f>
        <v>#REF!</v>
      </c>
      <c r="K3" s="15" t="e">
        <f>#REF!+#REF!+#REF!</f>
        <v>#REF!</v>
      </c>
      <c r="L3" s="15" t="e">
        <f>#REF!+#REF!+#REF!</f>
        <v>#REF!</v>
      </c>
      <c r="M3" s="15" t="e">
        <f>#REF!+#REF!+#REF!</f>
        <v>#REF!</v>
      </c>
    </row>
    <row r="4" spans="1:13" hidden="1" x14ac:dyDescent="0.25"/>
    <row r="5" spans="1:13" hidden="1" x14ac:dyDescent="0.25">
      <c r="C5" s="15" t="e">
        <f>#REF!+#REF!</f>
        <v>#REF!</v>
      </c>
      <c r="I5" s="15" t="e">
        <f>#REF!+#REF!</f>
        <v>#REF!</v>
      </c>
    </row>
    <row r="6" spans="1:13" x14ac:dyDescent="0.25">
      <c r="A6" s="55" t="s">
        <v>199</v>
      </c>
      <c r="B6" s="1"/>
      <c r="L6" s="15"/>
    </row>
    <row r="7" spans="1:13" x14ac:dyDescent="0.25">
      <c r="A7" t="s">
        <v>201</v>
      </c>
      <c r="B7" s="1"/>
      <c r="E7" s="31"/>
    </row>
    <row r="8" spans="1:13" x14ac:dyDescent="0.25">
      <c r="A8" s="42"/>
      <c r="B8" s="184" t="s">
        <v>8</v>
      </c>
      <c r="C8" s="185"/>
      <c r="D8" s="186"/>
      <c r="E8" s="184" t="s">
        <v>150</v>
      </c>
      <c r="F8" s="185"/>
      <c r="G8" s="186"/>
    </row>
    <row r="9" spans="1:13" x14ac:dyDescent="0.25">
      <c r="A9" s="63" t="s">
        <v>23</v>
      </c>
      <c r="B9" s="63" t="s">
        <v>14</v>
      </c>
      <c r="C9" s="63" t="s">
        <v>15</v>
      </c>
      <c r="D9" s="63" t="s">
        <v>2</v>
      </c>
      <c r="E9" s="63" t="s">
        <v>14</v>
      </c>
      <c r="F9" s="63" t="s">
        <v>15</v>
      </c>
      <c r="G9" s="63" t="s">
        <v>2</v>
      </c>
      <c r="I9" s="1"/>
    </row>
    <row r="10" spans="1:13" x14ac:dyDescent="0.25">
      <c r="A10" s="60" t="s">
        <v>175</v>
      </c>
      <c r="B10" s="56">
        <v>0.1081196027686994</v>
      </c>
      <c r="C10" s="34">
        <v>2.7963806113189514E-2</v>
      </c>
      <c r="D10" s="57">
        <v>8.5371145635428372E-2</v>
      </c>
      <c r="E10" s="57">
        <v>0.10687795261385268</v>
      </c>
      <c r="F10" s="57">
        <v>2.2569666576894683E-2</v>
      </c>
      <c r="G10" s="57">
        <v>7.991811132998318E-2</v>
      </c>
    </row>
    <row r="11" spans="1:13" x14ac:dyDescent="0.25">
      <c r="A11" s="61" t="s">
        <v>27</v>
      </c>
      <c r="B11" s="58">
        <v>5.4112280555592626E-3</v>
      </c>
      <c r="C11" s="34">
        <v>1.449799648545441E-2</v>
      </c>
      <c r="D11" s="57">
        <v>7.9900803748222463E-3</v>
      </c>
      <c r="E11" s="57">
        <v>5.9903002604199725E-3</v>
      </c>
      <c r="F11" s="57">
        <v>1.6601799370937035E-2</v>
      </c>
      <c r="G11" s="57">
        <v>9.3817563108076069E-3</v>
      </c>
    </row>
    <row r="12" spans="1:13" x14ac:dyDescent="0.25">
      <c r="A12" s="62" t="s">
        <v>34</v>
      </c>
      <c r="B12" s="59">
        <v>0.42792914732705012</v>
      </c>
      <c r="C12" s="34">
        <v>0.11717575824931661</v>
      </c>
      <c r="D12" s="57">
        <v>0.33973639714035186</v>
      </c>
      <c r="E12" s="57">
        <v>0.43178005211113707</v>
      </c>
      <c r="F12" s="57">
        <v>0.11421288944669629</v>
      </c>
      <c r="G12" s="57">
        <v>0.33024990029704743</v>
      </c>
    </row>
    <row r="13" spans="1:13" x14ac:dyDescent="0.25">
      <c r="A13" s="62" t="s">
        <v>33</v>
      </c>
      <c r="B13" s="59">
        <v>5.6493233010121206E-2</v>
      </c>
      <c r="C13" s="34">
        <v>6.1562900209387976E-2</v>
      </c>
      <c r="D13" s="57">
        <v>5.7932019869892389E-2</v>
      </c>
      <c r="E13" s="57">
        <v>5.1396468864345755E-2</v>
      </c>
      <c r="F13" s="57">
        <v>5.8311926436184193E-2</v>
      </c>
      <c r="G13" s="57">
        <v>5.3626861212079234E-2</v>
      </c>
    </row>
    <row r="14" spans="1:13" x14ac:dyDescent="0.25">
      <c r="A14" s="62" t="s">
        <v>32</v>
      </c>
      <c r="B14" s="59">
        <v>0.15497991067615172</v>
      </c>
      <c r="C14" s="34">
        <v>0.31184134587495987</v>
      </c>
      <c r="D14" s="57">
        <v>0.1994976596521906</v>
      </c>
      <c r="E14" s="57">
        <v>0.14238332325642258</v>
      </c>
      <c r="F14" s="57">
        <v>0.29002413598406707</v>
      </c>
      <c r="G14" s="57">
        <v>0.18959472719381062</v>
      </c>
    </row>
    <row r="15" spans="1:13" x14ac:dyDescent="0.25">
      <c r="A15" s="62" t="s">
        <v>203</v>
      </c>
      <c r="B15" s="59">
        <v>0.11337957057656357</v>
      </c>
      <c r="C15" s="34">
        <v>5.6672951390135395E-2</v>
      </c>
      <c r="D15" s="57">
        <v>9.7286060817324119E-2</v>
      </c>
      <c r="E15" s="57">
        <v>0.12181979232919934</v>
      </c>
      <c r="F15" s="57">
        <v>6.1177331344371845E-2</v>
      </c>
      <c r="G15" s="57">
        <v>0.10249211896651667</v>
      </c>
    </row>
    <row r="16" spans="1:13" x14ac:dyDescent="0.25">
      <c r="A16" s="62" t="s">
        <v>31</v>
      </c>
      <c r="B16" s="59">
        <v>3.4299048395753685E-2</v>
      </c>
      <c r="C16" s="34">
        <v>5.9940921927210802E-2</v>
      </c>
      <c r="D16" s="57">
        <v>4.1576289533463255E-2</v>
      </c>
      <c r="E16" s="57">
        <v>3.1611768502278002E-2</v>
      </c>
      <c r="F16" s="57">
        <v>6.2089501586445307E-2</v>
      </c>
      <c r="G16" s="57">
        <v>4.135863928004592E-2</v>
      </c>
    </row>
    <row r="17" spans="1:7" x14ac:dyDescent="0.25">
      <c r="A17" s="62" t="s">
        <v>30</v>
      </c>
      <c r="B17" s="59">
        <v>1.287587420224858E-2</v>
      </c>
      <c r="C17" s="34">
        <v>8.3232564127859676E-2</v>
      </c>
      <c r="D17" s="57">
        <v>3.2843315255704969E-2</v>
      </c>
      <c r="E17" s="57">
        <v>1.3385929718797169E-2</v>
      </c>
      <c r="F17" s="57">
        <v>9.7703383204110511E-2</v>
      </c>
      <c r="G17" s="57">
        <v>4.0319403880031961E-2</v>
      </c>
    </row>
    <row r="18" spans="1:7" ht="16.5" customHeight="1" x14ac:dyDescent="0.25">
      <c r="A18" s="62" t="s">
        <v>29</v>
      </c>
      <c r="B18" s="157">
        <v>4.0501923470975351E-2</v>
      </c>
      <c r="C18" s="158">
        <v>1.9824726350990071E-2</v>
      </c>
      <c r="D18" s="159">
        <v>3.4633672490428834E-2</v>
      </c>
      <c r="E18" s="159">
        <v>4.4206594166756624E-2</v>
      </c>
      <c r="F18" s="159">
        <v>1.9729021891451939E-2</v>
      </c>
      <c r="G18" s="159">
        <v>3.637086707289184E-2</v>
      </c>
    </row>
    <row r="19" spans="1:7" x14ac:dyDescent="0.25">
      <c r="A19" s="62" t="s">
        <v>25</v>
      </c>
      <c r="B19" s="59">
        <v>4.54625726577811E-2</v>
      </c>
      <c r="C19" s="34">
        <v>0.19434873610288483</v>
      </c>
      <c r="D19" s="57">
        <v>8.7716915427581213E-2</v>
      </c>
      <c r="E19" s="57">
        <v>5.0083972220949485E-2</v>
      </c>
      <c r="F19" s="57">
        <v>0.18002251376935446</v>
      </c>
      <c r="G19" s="57">
        <v>9.1602690778691376E-2</v>
      </c>
    </row>
    <row r="20" spans="1:7" x14ac:dyDescent="0.25">
      <c r="A20" s="60" t="s">
        <v>24</v>
      </c>
      <c r="B20" s="56">
        <v>5.4788885909587577E-4</v>
      </c>
      <c r="C20" s="34">
        <v>5.2938293168610887E-2</v>
      </c>
      <c r="D20" s="57">
        <v>1.5416443802812159E-2</v>
      </c>
      <c r="E20" s="57">
        <v>4.3790095066021989E-4</v>
      </c>
      <c r="F20" s="57">
        <v>7.75494905823714E-2</v>
      </c>
      <c r="G20" s="57">
        <v>2.5064590067882184E-2</v>
      </c>
    </row>
    <row r="21" spans="1:7" x14ac:dyDescent="0.25">
      <c r="A21" s="66" t="s">
        <v>200</v>
      </c>
      <c r="B21" s="67">
        <v>1</v>
      </c>
      <c r="C21" s="67">
        <v>1</v>
      </c>
      <c r="D21" s="67">
        <v>1</v>
      </c>
      <c r="E21" s="67">
        <v>1</v>
      </c>
      <c r="F21" s="67">
        <v>1</v>
      </c>
      <c r="G21" s="67">
        <v>1</v>
      </c>
    </row>
    <row r="22" spans="1:7" x14ac:dyDescent="0.25">
      <c r="A22" s="64" t="s">
        <v>180</v>
      </c>
    </row>
    <row r="23" spans="1:7" x14ac:dyDescent="0.25">
      <c r="A23" s="65" t="s">
        <v>202</v>
      </c>
    </row>
  </sheetData>
  <mergeCells count="2">
    <mergeCell ref="B8:D8"/>
    <mergeCell ref="E8:G8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showGridLines="0" topLeftCell="I84" zoomScaleNormal="100" workbookViewId="0">
      <selection activeCell="A25" sqref="A25"/>
    </sheetView>
  </sheetViews>
  <sheetFormatPr baseColWidth="10" defaultRowHeight="15" x14ac:dyDescent="0.25"/>
  <cols>
    <col min="1" max="1" width="13.28515625" customWidth="1"/>
    <col min="2" max="16" width="10.5703125" customWidth="1"/>
    <col min="17" max="19" width="16.85546875" customWidth="1"/>
    <col min="20" max="22" width="11" customWidth="1"/>
  </cols>
  <sheetData>
    <row r="1" spans="1:22" x14ac:dyDescent="0.25">
      <c r="A1" s="1" t="s">
        <v>323</v>
      </c>
    </row>
    <row r="2" spans="1:22" x14ac:dyDescent="0.25">
      <c r="A2" s="6" t="s">
        <v>205</v>
      </c>
    </row>
    <row r="3" spans="1:22" ht="32.25" customHeight="1" x14ac:dyDescent="0.25">
      <c r="A3" s="80"/>
      <c r="B3" s="188" t="s">
        <v>327</v>
      </c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90"/>
      <c r="Q3" s="187" t="s">
        <v>324</v>
      </c>
      <c r="R3" s="187"/>
      <c r="S3" s="187"/>
      <c r="T3" s="187" t="s">
        <v>325</v>
      </c>
      <c r="U3" s="187"/>
      <c r="V3" s="187"/>
    </row>
    <row r="4" spans="1:22" x14ac:dyDescent="0.25">
      <c r="A4" s="81" t="s">
        <v>204</v>
      </c>
      <c r="B4" s="175">
        <v>2016</v>
      </c>
      <c r="C4" s="176"/>
      <c r="D4" s="177"/>
      <c r="E4" s="175">
        <v>2017</v>
      </c>
      <c r="F4" s="176"/>
      <c r="G4" s="177"/>
      <c r="H4" s="175">
        <v>2018</v>
      </c>
      <c r="I4" s="176"/>
      <c r="J4" s="177"/>
      <c r="K4" s="175">
        <v>2019</v>
      </c>
      <c r="L4" s="176"/>
      <c r="M4" s="177"/>
      <c r="N4" s="174" t="s">
        <v>171</v>
      </c>
      <c r="O4" s="174"/>
      <c r="P4" s="174"/>
      <c r="Q4" s="174">
        <v>2019</v>
      </c>
      <c r="R4" s="174"/>
      <c r="S4" s="174"/>
      <c r="T4" s="174" t="s">
        <v>171</v>
      </c>
      <c r="U4" s="174"/>
      <c r="V4" s="174"/>
    </row>
    <row r="5" spans="1:22" x14ac:dyDescent="0.25">
      <c r="A5" s="82"/>
      <c r="B5" s="63" t="s">
        <v>14</v>
      </c>
      <c r="C5" s="63" t="s">
        <v>15</v>
      </c>
      <c r="D5" s="63" t="s">
        <v>2</v>
      </c>
      <c r="E5" s="63" t="s">
        <v>14</v>
      </c>
      <c r="F5" s="63" t="s">
        <v>15</v>
      </c>
      <c r="G5" s="63" t="s">
        <v>2</v>
      </c>
      <c r="H5" s="63" t="s">
        <v>14</v>
      </c>
      <c r="I5" s="63" t="s">
        <v>15</v>
      </c>
      <c r="J5" s="63" t="s">
        <v>2</v>
      </c>
      <c r="K5" s="63" t="s">
        <v>14</v>
      </c>
      <c r="L5" s="63" t="s">
        <v>15</v>
      </c>
      <c r="M5" s="63" t="s">
        <v>2</v>
      </c>
      <c r="N5" s="63" t="s">
        <v>14</v>
      </c>
      <c r="O5" s="63" t="s">
        <v>15</v>
      </c>
      <c r="P5" s="63" t="s">
        <v>2</v>
      </c>
      <c r="Q5" s="63" t="s">
        <v>14</v>
      </c>
      <c r="R5" s="63" t="s">
        <v>15</v>
      </c>
      <c r="S5" s="63" t="s">
        <v>2</v>
      </c>
      <c r="T5" s="63" t="s">
        <v>14</v>
      </c>
      <c r="U5" s="63" t="s">
        <v>15</v>
      </c>
      <c r="V5" s="63" t="s">
        <v>2</v>
      </c>
    </row>
    <row r="6" spans="1:22" x14ac:dyDescent="0.25">
      <c r="A6" s="60" t="s">
        <v>50</v>
      </c>
      <c r="B6" s="9">
        <v>40054.837340364698</v>
      </c>
      <c r="C6" s="9">
        <v>14573.894306341101</v>
      </c>
      <c r="D6" s="9">
        <v>54628.731646705797</v>
      </c>
      <c r="E6" s="9">
        <v>50149.181065146302</v>
      </c>
      <c r="F6" s="9">
        <v>21896.905086463099</v>
      </c>
      <c r="G6" s="9">
        <v>72046.086151609794</v>
      </c>
      <c r="H6" s="9">
        <v>47730.844521878898</v>
      </c>
      <c r="I6" s="9">
        <v>27475.5491077353</v>
      </c>
      <c r="J6" s="9">
        <v>75206.393629615806</v>
      </c>
      <c r="K6" s="9">
        <v>76429.824571579098</v>
      </c>
      <c r="L6" s="9">
        <v>28561.713530746401</v>
      </c>
      <c r="M6" s="9">
        <v>104991.538102326</v>
      </c>
      <c r="N6" s="9">
        <f t="shared" ref="N6:N102" si="0">SUM(B6,E6,H6,K6)</f>
        <v>214364.68749896903</v>
      </c>
      <c r="O6" s="9">
        <f t="shared" ref="O6:O101" si="1">SUM(C6,F6,I6,L6)</f>
        <v>92508.062031285896</v>
      </c>
      <c r="P6" s="9">
        <f>SUM(D6,G6,J6,M6)</f>
        <v>306872.74953025737</v>
      </c>
      <c r="Q6" s="9">
        <v>19650036</v>
      </c>
      <c r="R6" s="9">
        <v>7033444</v>
      </c>
      <c r="S6" s="9">
        <v>26683480</v>
      </c>
      <c r="T6" s="21">
        <f>100*N6/Q6</f>
        <v>1.0909124415801021</v>
      </c>
      <c r="U6" s="21">
        <f t="shared" ref="U6:V6" si="2">100*O6/R6</f>
        <v>1.3152598077312607</v>
      </c>
      <c r="V6" s="21">
        <f t="shared" si="2"/>
        <v>1.1500477056600464</v>
      </c>
    </row>
    <row r="7" spans="1:22" x14ac:dyDescent="0.25">
      <c r="A7" s="60" t="s">
        <v>51</v>
      </c>
      <c r="B7" s="9">
        <v>34527.9726274313</v>
      </c>
      <c r="C7" s="9">
        <v>6020.1366689915103</v>
      </c>
      <c r="D7" s="9">
        <v>40548.109296424402</v>
      </c>
      <c r="E7" s="9">
        <v>50202.713571225802</v>
      </c>
      <c r="F7" s="9">
        <v>5225.0328211142096</v>
      </c>
      <c r="G7" s="9">
        <v>55427.746392339803</v>
      </c>
      <c r="H7" s="9">
        <v>42156.929894827903</v>
      </c>
      <c r="I7" s="9">
        <v>10105.794249901001</v>
      </c>
      <c r="J7" s="9">
        <v>52262.724144727697</v>
      </c>
      <c r="K7" s="9">
        <v>63090.899898984499</v>
      </c>
      <c r="L7" s="9">
        <v>10383.655161225999</v>
      </c>
      <c r="M7" s="9">
        <v>73474.555060211205</v>
      </c>
      <c r="N7" s="9">
        <f t="shared" si="0"/>
        <v>189978.5159924695</v>
      </c>
      <c r="O7" s="9">
        <f t="shared" si="1"/>
        <v>31734.618901232723</v>
      </c>
      <c r="P7" s="9">
        <f t="shared" ref="P7:P70" si="3">SUM(D7,G7,J7,M7)</f>
        <v>221713.1348937031</v>
      </c>
      <c r="Q7" s="9">
        <v>18092877</v>
      </c>
      <c r="R7" s="9">
        <v>3262895</v>
      </c>
      <c r="S7" s="9">
        <v>21355772</v>
      </c>
      <c r="T7" s="21">
        <f t="shared" ref="T7:T70" si="4">100*N7/Q7</f>
        <v>1.0500182806331435</v>
      </c>
      <c r="U7" s="21">
        <f t="shared" ref="U7:U70" si="5">100*O7/R7</f>
        <v>0.97259087102811226</v>
      </c>
      <c r="V7" s="21">
        <f t="shared" ref="V7:V70" si="6">100*P7/S7</f>
        <v>1.0381883403405088</v>
      </c>
    </row>
    <row r="8" spans="1:22" x14ac:dyDescent="0.25">
      <c r="A8" s="60" t="s">
        <v>52</v>
      </c>
      <c r="B8" s="9">
        <v>28162.434512398198</v>
      </c>
      <c r="C8" s="9">
        <v>10079.706317473499</v>
      </c>
      <c r="D8" s="9">
        <v>38242.140829871998</v>
      </c>
      <c r="E8" s="9">
        <v>34354.083154522799</v>
      </c>
      <c r="F8" s="9">
        <v>22475.340772372201</v>
      </c>
      <c r="G8" s="9">
        <v>56829.423926895201</v>
      </c>
      <c r="H8" s="9">
        <v>33657.144561612004</v>
      </c>
      <c r="I8" s="9">
        <v>7313.3549424421499</v>
      </c>
      <c r="J8" s="9">
        <v>40970.499504054002</v>
      </c>
      <c r="K8" s="9">
        <v>44208.315481689198</v>
      </c>
      <c r="L8" s="9">
        <v>7356.1675338596397</v>
      </c>
      <c r="M8" s="9">
        <v>51564.483015549296</v>
      </c>
      <c r="N8" s="9">
        <f t="shared" si="0"/>
        <v>140381.97771022221</v>
      </c>
      <c r="O8" s="9">
        <f t="shared" si="1"/>
        <v>47224.569566147489</v>
      </c>
      <c r="P8" s="9">
        <f t="shared" si="3"/>
        <v>187606.54727637052</v>
      </c>
      <c r="Q8" s="9">
        <v>12141915</v>
      </c>
      <c r="R8" s="9">
        <v>2957829</v>
      </c>
      <c r="S8" s="9">
        <v>15099744</v>
      </c>
      <c r="T8" s="21">
        <f t="shared" si="4"/>
        <v>1.1561765809612587</v>
      </c>
      <c r="U8" s="21">
        <f t="shared" si="5"/>
        <v>1.5965956641221479</v>
      </c>
      <c r="V8" s="21">
        <f t="shared" si="6"/>
        <v>1.242448529434476</v>
      </c>
    </row>
    <row r="9" spans="1:22" x14ac:dyDescent="0.25">
      <c r="A9" s="60" t="s">
        <v>53</v>
      </c>
      <c r="B9" s="9">
        <v>7494.0079434756099</v>
      </c>
      <c r="C9" s="9">
        <v>4319.5437111797701</v>
      </c>
      <c r="D9" s="9">
        <v>11813.551654655301</v>
      </c>
      <c r="E9" s="9">
        <v>7474.5422131540099</v>
      </c>
      <c r="F9" s="9">
        <v>2734.6032452680902</v>
      </c>
      <c r="G9" s="9">
        <v>10209.145458422099</v>
      </c>
      <c r="H9" s="9">
        <v>6349.3715290869904</v>
      </c>
      <c r="I9" s="9">
        <v>2854.96388835468</v>
      </c>
      <c r="J9" s="9">
        <v>9204.33541744166</v>
      </c>
      <c r="K9" s="9">
        <v>14284.708776756301</v>
      </c>
      <c r="L9" s="9">
        <v>6934.1136273117399</v>
      </c>
      <c r="M9" s="9">
        <v>21218.8224040682</v>
      </c>
      <c r="N9" s="9">
        <f t="shared" si="0"/>
        <v>35602.630462472909</v>
      </c>
      <c r="O9" s="9">
        <f t="shared" si="1"/>
        <v>16843.224472114282</v>
      </c>
      <c r="P9" s="9">
        <f t="shared" si="3"/>
        <v>52445.85493458726</v>
      </c>
      <c r="Q9" s="9">
        <v>4751654</v>
      </c>
      <c r="R9" s="9">
        <v>2027838</v>
      </c>
      <c r="S9" s="9">
        <v>6779492</v>
      </c>
      <c r="T9" s="21">
        <f t="shared" si="4"/>
        <v>0.74926815930774648</v>
      </c>
      <c r="U9" s="21">
        <f t="shared" si="5"/>
        <v>0.83060010080264202</v>
      </c>
      <c r="V9" s="21">
        <f t="shared" si="6"/>
        <v>0.77359564602461739</v>
      </c>
    </row>
    <row r="10" spans="1:22" x14ac:dyDescent="0.25">
      <c r="A10" s="60" t="s">
        <v>54</v>
      </c>
      <c r="B10" s="9">
        <v>6811.8175243615497</v>
      </c>
      <c r="C10" s="9">
        <v>5167.0304534552597</v>
      </c>
      <c r="D10" s="9">
        <v>11978.8479778168</v>
      </c>
      <c r="E10" s="9">
        <v>7200.3888318149102</v>
      </c>
      <c r="F10" s="9">
        <v>4510.7353191462898</v>
      </c>
      <c r="G10" s="9">
        <v>11711.124150961101</v>
      </c>
      <c r="H10" s="9">
        <v>7365.1709381259798</v>
      </c>
      <c r="I10" s="9">
        <v>3846.57370826737</v>
      </c>
      <c r="J10" s="9">
        <v>11211.744646393299</v>
      </c>
      <c r="K10" s="9">
        <v>10571.8353250939</v>
      </c>
      <c r="L10" s="9">
        <v>5204.7435851213904</v>
      </c>
      <c r="M10" s="9">
        <v>15776.578910215299</v>
      </c>
      <c r="N10" s="9">
        <f t="shared" si="0"/>
        <v>31949.212619396338</v>
      </c>
      <c r="O10" s="9">
        <f t="shared" si="1"/>
        <v>18729.083065990308</v>
      </c>
      <c r="P10" s="9">
        <f t="shared" si="3"/>
        <v>50678.295685386503</v>
      </c>
      <c r="Q10" s="9">
        <v>3275694</v>
      </c>
      <c r="R10" s="9">
        <v>2634998</v>
      </c>
      <c r="S10" s="9">
        <v>5910692</v>
      </c>
      <c r="T10" s="21">
        <f t="shared" si="4"/>
        <v>0.97534179381213071</v>
      </c>
      <c r="U10" s="21">
        <f t="shared" si="5"/>
        <v>0.71078168051703672</v>
      </c>
      <c r="V10" s="21">
        <f t="shared" si="6"/>
        <v>0.85740038028350152</v>
      </c>
    </row>
    <row r="11" spans="1:22" x14ac:dyDescent="0.25">
      <c r="A11" s="60" t="s">
        <v>55</v>
      </c>
      <c r="B11" s="9">
        <v>12578.687794143199</v>
      </c>
      <c r="C11" s="9">
        <v>35411.243756969001</v>
      </c>
      <c r="D11" s="9">
        <v>47989.931551111702</v>
      </c>
      <c r="E11" s="9">
        <v>13081.080066643601</v>
      </c>
      <c r="F11" s="9">
        <v>35956.5572519212</v>
      </c>
      <c r="G11" s="9">
        <v>49037.637318565401</v>
      </c>
      <c r="H11" s="9">
        <v>10294.030886397601</v>
      </c>
      <c r="I11" s="9">
        <v>46173.7086903858</v>
      </c>
      <c r="J11" s="9">
        <v>56467.739576783599</v>
      </c>
      <c r="K11" s="9">
        <v>16192.8732558016</v>
      </c>
      <c r="L11" s="9">
        <v>40773.592410838901</v>
      </c>
      <c r="M11" s="9">
        <v>56966.465666639699</v>
      </c>
      <c r="N11" s="9">
        <f t="shared" si="0"/>
        <v>52146.672002986001</v>
      </c>
      <c r="O11" s="9">
        <f t="shared" si="1"/>
        <v>158315.10211011491</v>
      </c>
      <c r="P11" s="9">
        <f t="shared" si="3"/>
        <v>210461.7741131004</v>
      </c>
      <c r="Q11" s="9">
        <v>12999293</v>
      </c>
      <c r="R11" s="9">
        <v>26477827</v>
      </c>
      <c r="S11" s="9">
        <v>39477120</v>
      </c>
      <c r="T11" s="21">
        <f t="shared" si="4"/>
        <v>0.40115006256867969</v>
      </c>
      <c r="U11" s="21">
        <f t="shared" si="5"/>
        <v>0.59791576593545581</v>
      </c>
      <c r="V11" s="21">
        <f t="shared" si="6"/>
        <v>0.53312342469030261</v>
      </c>
    </row>
    <row r="12" spans="1:22" x14ac:dyDescent="0.25">
      <c r="A12" s="60" t="s">
        <v>56</v>
      </c>
      <c r="B12" s="9">
        <v>21591.2126912979</v>
      </c>
      <c r="C12" s="9">
        <v>6124.6473464404398</v>
      </c>
      <c r="D12" s="9">
        <v>27715.860037738901</v>
      </c>
      <c r="E12" s="9">
        <v>26204.6964111958</v>
      </c>
      <c r="F12" s="9">
        <v>9175.2750382607901</v>
      </c>
      <c r="G12" s="9">
        <v>35379.971449456301</v>
      </c>
      <c r="H12" s="9">
        <v>27520.9135848441</v>
      </c>
      <c r="I12" s="9">
        <v>12275.0274310818</v>
      </c>
      <c r="J12" s="9">
        <v>39795.941015925302</v>
      </c>
      <c r="K12" s="9">
        <v>50488.826918040897</v>
      </c>
      <c r="L12" s="9">
        <v>14964.5266558534</v>
      </c>
      <c r="M12" s="9">
        <v>65453.353573894703</v>
      </c>
      <c r="N12" s="9">
        <f t="shared" si="0"/>
        <v>125805.6496053787</v>
      </c>
      <c r="O12" s="9">
        <f t="shared" si="1"/>
        <v>42539.47647163643</v>
      </c>
      <c r="P12" s="9">
        <f t="shared" si="3"/>
        <v>168345.12607701521</v>
      </c>
      <c r="Q12" s="9">
        <v>10778837</v>
      </c>
      <c r="R12" s="9">
        <v>3135883</v>
      </c>
      <c r="S12" s="9">
        <v>13914720</v>
      </c>
      <c r="T12" s="21">
        <f t="shared" si="4"/>
        <v>1.1671542078739914</v>
      </c>
      <c r="U12" s="21">
        <f t="shared" si="5"/>
        <v>1.3565390185678619</v>
      </c>
      <c r="V12" s="21">
        <f t="shared" si="6"/>
        <v>1.2098348085841124</v>
      </c>
    </row>
    <row r="13" spans="1:22" ht="13.9" customHeight="1" x14ac:dyDescent="0.25">
      <c r="A13" s="60" t="s">
        <v>57</v>
      </c>
      <c r="B13" s="9">
        <v>19436.855457949201</v>
      </c>
      <c r="C13" s="9">
        <v>9930.7857171164505</v>
      </c>
      <c r="D13" s="9">
        <v>29367.641175066299</v>
      </c>
      <c r="E13" s="9">
        <v>28510.103357122502</v>
      </c>
      <c r="F13" s="9">
        <v>9740.8577247675203</v>
      </c>
      <c r="G13" s="9">
        <v>38250.9610818898</v>
      </c>
      <c r="H13" s="9">
        <v>23298.285171220999</v>
      </c>
      <c r="I13" s="9">
        <v>7967.0436801430496</v>
      </c>
      <c r="J13" s="9">
        <v>31265.3288513638</v>
      </c>
      <c r="K13" s="9">
        <v>37675.122412190998</v>
      </c>
      <c r="L13" s="9">
        <v>4252.5624300166201</v>
      </c>
      <c r="M13" s="9">
        <v>41927.684842207003</v>
      </c>
      <c r="N13" s="9">
        <f t="shared" si="0"/>
        <v>108920.36639848369</v>
      </c>
      <c r="O13" s="9">
        <f t="shared" si="1"/>
        <v>31891.249552043639</v>
      </c>
      <c r="P13" s="9">
        <f t="shared" si="3"/>
        <v>140811.6159505269</v>
      </c>
      <c r="Q13" s="9">
        <v>9268682</v>
      </c>
      <c r="R13" s="9">
        <v>2335704</v>
      </c>
      <c r="S13" s="9">
        <v>11604386</v>
      </c>
      <c r="T13" s="21">
        <f t="shared" si="4"/>
        <v>1.1751440646953222</v>
      </c>
      <c r="U13" s="21">
        <f t="shared" si="5"/>
        <v>1.3653806112437037</v>
      </c>
      <c r="V13" s="21">
        <f t="shared" si="6"/>
        <v>1.2134344372078532</v>
      </c>
    </row>
    <row r="14" spans="1:22" x14ac:dyDescent="0.25">
      <c r="A14" s="60" t="s">
        <v>58</v>
      </c>
      <c r="B14" s="9">
        <v>13254.6170647257</v>
      </c>
      <c r="C14" s="9">
        <v>1704.4361877029601</v>
      </c>
      <c r="D14" s="9">
        <v>14959.053252428699</v>
      </c>
      <c r="E14" s="9">
        <v>17411.8312666075</v>
      </c>
      <c r="F14" s="9">
        <v>1501.23325329414</v>
      </c>
      <c r="G14" s="9">
        <v>18913.0645199016</v>
      </c>
      <c r="H14" s="9">
        <v>16068.6968192923</v>
      </c>
      <c r="I14" s="9">
        <v>2906.5877246944201</v>
      </c>
      <c r="J14" s="9">
        <v>18975.284543986701</v>
      </c>
      <c r="K14" s="9">
        <v>22266.877724024202</v>
      </c>
      <c r="L14" s="9">
        <v>3024.8870122899798</v>
      </c>
      <c r="M14" s="9">
        <v>25291.764736314199</v>
      </c>
      <c r="N14" s="9">
        <f t="shared" si="0"/>
        <v>69002.022874649701</v>
      </c>
      <c r="O14" s="9">
        <f t="shared" si="1"/>
        <v>9137.1441779814995</v>
      </c>
      <c r="P14" s="9">
        <f t="shared" si="3"/>
        <v>78139.167052631194</v>
      </c>
      <c r="Q14" s="9">
        <v>6087720</v>
      </c>
      <c r="R14" s="9">
        <v>960250</v>
      </c>
      <c r="S14" s="9">
        <v>7047970</v>
      </c>
      <c r="T14" s="21">
        <f t="shared" si="4"/>
        <v>1.1334624929308459</v>
      </c>
      <c r="U14" s="21">
        <f t="shared" si="5"/>
        <v>0.95153805550445192</v>
      </c>
      <c r="V14" s="21">
        <f t="shared" si="6"/>
        <v>1.1086762153163421</v>
      </c>
    </row>
    <row r="15" spans="1:22" x14ac:dyDescent="0.25">
      <c r="A15" s="60" t="s">
        <v>59</v>
      </c>
      <c r="B15" s="9">
        <v>20055.772595343002</v>
      </c>
      <c r="C15" s="9">
        <v>9383.3354271446806</v>
      </c>
      <c r="D15" s="9">
        <v>29439.108022488199</v>
      </c>
      <c r="E15" s="9">
        <v>26840.106009199299</v>
      </c>
      <c r="F15" s="9">
        <v>5397.8572795526097</v>
      </c>
      <c r="G15" s="9">
        <v>32237.9632887519</v>
      </c>
      <c r="H15" s="9">
        <v>24089.894056939502</v>
      </c>
      <c r="I15" s="9">
        <v>4067.7583731445502</v>
      </c>
      <c r="J15" s="9">
        <v>28157.652430083901</v>
      </c>
      <c r="K15" s="9">
        <v>41285.963350597201</v>
      </c>
      <c r="L15" s="9">
        <v>8279.4896283580802</v>
      </c>
      <c r="M15" s="9">
        <v>49565.452978954199</v>
      </c>
      <c r="N15" s="9">
        <f t="shared" si="0"/>
        <v>112271.73601207901</v>
      </c>
      <c r="O15" s="9">
        <f t="shared" si="1"/>
        <v>27128.440708199923</v>
      </c>
      <c r="P15" s="9">
        <f t="shared" si="3"/>
        <v>139400.17672027822</v>
      </c>
      <c r="Q15" s="9">
        <v>9856828</v>
      </c>
      <c r="R15" s="9">
        <v>2951241</v>
      </c>
      <c r="S15" s="9">
        <v>12808069</v>
      </c>
      <c r="T15" s="21">
        <f t="shared" si="4"/>
        <v>1.1390250089793492</v>
      </c>
      <c r="U15" s="21">
        <f t="shared" si="5"/>
        <v>0.91922146338438393</v>
      </c>
      <c r="V15" s="21">
        <f t="shared" si="6"/>
        <v>1.088377777479792</v>
      </c>
    </row>
    <row r="16" spans="1:22" x14ac:dyDescent="0.25">
      <c r="A16" s="60" t="s">
        <v>60</v>
      </c>
      <c r="B16" s="9">
        <v>13582.857279843</v>
      </c>
      <c r="C16" s="9">
        <v>5675.66991955102</v>
      </c>
      <c r="D16" s="9">
        <v>19258.527199393899</v>
      </c>
      <c r="E16" s="9">
        <v>20932.310766456401</v>
      </c>
      <c r="F16" s="9">
        <v>5223.97883555728</v>
      </c>
      <c r="G16" s="9">
        <v>26156.289602013501</v>
      </c>
      <c r="H16" s="9">
        <v>18063.173602231702</v>
      </c>
      <c r="I16" s="9">
        <v>5587.6288201469797</v>
      </c>
      <c r="J16" s="9">
        <v>23650.8024223789</v>
      </c>
      <c r="K16" s="9">
        <v>34848.752602612301</v>
      </c>
      <c r="L16" s="9">
        <v>13667.4876475244</v>
      </c>
      <c r="M16" s="9">
        <v>48516.240250137504</v>
      </c>
      <c r="N16" s="9">
        <f t="shared" si="0"/>
        <v>87427.094251143397</v>
      </c>
      <c r="O16" s="9">
        <f t="shared" si="1"/>
        <v>30154.765222779679</v>
      </c>
      <c r="P16" s="9">
        <f t="shared" si="3"/>
        <v>117581.8594739238</v>
      </c>
      <c r="Q16" s="9">
        <v>13313768</v>
      </c>
      <c r="R16" s="9">
        <v>2818881</v>
      </c>
      <c r="S16" s="9">
        <v>16132649</v>
      </c>
      <c r="T16" s="21">
        <f t="shared" si="4"/>
        <v>0.656666799745522</v>
      </c>
      <c r="U16" s="21">
        <f t="shared" si="5"/>
        <v>1.0697423985893579</v>
      </c>
      <c r="V16" s="21">
        <f t="shared" si="6"/>
        <v>0.72884409419633311</v>
      </c>
    </row>
    <row r="17" spans="1:22" x14ac:dyDescent="0.25">
      <c r="A17" s="60" t="s">
        <v>61</v>
      </c>
      <c r="B17" s="9">
        <v>24510.399072319899</v>
      </c>
      <c r="C17" s="9">
        <v>6444.3853869831901</v>
      </c>
      <c r="D17" s="9">
        <v>30954.784459303199</v>
      </c>
      <c r="E17" s="9">
        <v>28272.259246686099</v>
      </c>
      <c r="F17" s="9">
        <v>6627.6903514409496</v>
      </c>
      <c r="G17" s="9">
        <v>34899.949598127103</v>
      </c>
      <c r="H17" s="9">
        <v>25977.756587038701</v>
      </c>
      <c r="I17" s="9">
        <v>6788.6965409770401</v>
      </c>
      <c r="J17" s="9">
        <v>32766.453128015801</v>
      </c>
      <c r="K17" s="9">
        <v>38463.133480187003</v>
      </c>
      <c r="L17" s="9">
        <v>9962.4676283421595</v>
      </c>
      <c r="M17" s="9">
        <v>48425.601108529001</v>
      </c>
      <c r="N17" s="9">
        <f t="shared" si="0"/>
        <v>117223.54838623171</v>
      </c>
      <c r="O17" s="9">
        <f t="shared" si="1"/>
        <v>29823.239907743337</v>
      </c>
      <c r="P17" s="9">
        <f t="shared" si="3"/>
        <v>147046.78829397509</v>
      </c>
      <c r="Q17" s="9">
        <v>9902754</v>
      </c>
      <c r="R17" s="9">
        <v>2714962</v>
      </c>
      <c r="S17" s="9">
        <v>12617716</v>
      </c>
      <c r="T17" s="21">
        <f t="shared" si="4"/>
        <v>1.1837469494469084</v>
      </c>
      <c r="U17" s="21">
        <f t="shared" si="5"/>
        <v>1.0984772496905422</v>
      </c>
      <c r="V17" s="21">
        <f t="shared" si="6"/>
        <v>1.1653994137605814</v>
      </c>
    </row>
    <row r="18" spans="1:22" x14ac:dyDescent="0.25">
      <c r="A18" s="60" t="s">
        <v>62</v>
      </c>
      <c r="B18" s="9">
        <v>39166.469457245199</v>
      </c>
      <c r="C18" s="9">
        <v>52301.361083514399</v>
      </c>
      <c r="D18" s="9">
        <v>91467.830540759402</v>
      </c>
      <c r="E18" s="9">
        <v>45244.882989411803</v>
      </c>
      <c r="F18" s="9">
        <v>55893.846878730998</v>
      </c>
      <c r="G18" s="9">
        <v>101138.72986814</v>
      </c>
      <c r="H18" s="9">
        <v>34541.537316036098</v>
      </c>
      <c r="I18" s="9">
        <v>52989.4480663992</v>
      </c>
      <c r="J18" s="9">
        <v>87530.985382435203</v>
      </c>
      <c r="K18" s="9">
        <v>61908.5234789807</v>
      </c>
      <c r="L18" s="9">
        <v>75977.747805144696</v>
      </c>
      <c r="M18" s="9">
        <v>137886.27128413599</v>
      </c>
      <c r="N18" s="9">
        <f t="shared" si="0"/>
        <v>180861.41324167378</v>
      </c>
      <c r="O18" s="9">
        <f t="shared" si="1"/>
        <v>237162.40383378929</v>
      </c>
      <c r="P18" s="9">
        <f t="shared" si="3"/>
        <v>418023.81707547058</v>
      </c>
      <c r="Q18" s="9">
        <v>32768192</v>
      </c>
      <c r="R18" s="9">
        <v>36781598</v>
      </c>
      <c r="S18" s="9">
        <v>69549790</v>
      </c>
      <c r="T18" s="21">
        <f t="shared" si="4"/>
        <v>0.55194199680493139</v>
      </c>
      <c r="U18" s="21">
        <f t="shared" si="5"/>
        <v>0.64478548167969563</v>
      </c>
      <c r="V18" s="21">
        <f t="shared" si="6"/>
        <v>0.60104252949645232</v>
      </c>
    </row>
    <row r="19" spans="1:22" x14ac:dyDescent="0.25">
      <c r="A19" s="60" t="s">
        <v>63</v>
      </c>
      <c r="B19" s="9">
        <v>48844.498037786099</v>
      </c>
      <c r="C19" s="9">
        <v>15937.7826271144</v>
      </c>
      <c r="D19" s="9">
        <v>64782.280664897997</v>
      </c>
      <c r="E19" s="9">
        <v>55725.040463917299</v>
      </c>
      <c r="F19" s="9">
        <v>20910.642594262499</v>
      </c>
      <c r="G19" s="9">
        <v>76635.683058177805</v>
      </c>
      <c r="H19" s="9">
        <v>49584.570626729001</v>
      </c>
      <c r="I19" s="9">
        <v>21805.617344771399</v>
      </c>
      <c r="J19" s="9">
        <v>71390.187971500302</v>
      </c>
      <c r="K19" s="9">
        <v>77318.761582431704</v>
      </c>
      <c r="L19" s="9">
        <v>13838.6754121745</v>
      </c>
      <c r="M19" s="9">
        <v>91157.436994602904</v>
      </c>
      <c r="N19" s="9">
        <f t="shared" si="0"/>
        <v>231472.87071086411</v>
      </c>
      <c r="O19" s="9">
        <f t="shared" si="1"/>
        <v>72492.717978322806</v>
      </c>
      <c r="P19" s="9">
        <f t="shared" si="3"/>
        <v>303965.58868917904</v>
      </c>
      <c r="Q19" s="9">
        <v>22002798</v>
      </c>
      <c r="R19" s="9">
        <v>6175469</v>
      </c>
      <c r="S19" s="9">
        <v>28178267</v>
      </c>
      <c r="T19" s="21">
        <f t="shared" si="4"/>
        <v>1.0520156150634301</v>
      </c>
      <c r="U19" s="21">
        <f t="shared" si="5"/>
        <v>1.1738819833493261</v>
      </c>
      <c r="V19" s="21">
        <f t="shared" si="6"/>
        <v>1.0787235023686128</v>
      </c>
    </row>
    <row r="20" spans="1:22" x14ac:dyDescent="0.25">
      <c r="A20" s="60" t="s">
        <v>64</v>
      </c>
      <c r="B20" s="9">
        <v>15918.4570801561</v>
      </c>
      <c r="C20" s="9">
        <v>3456.5872327218899</v>
      </c>
      <c r="D20" s="9">
        <v>19375.044312877901</v>
      </c>
      <c r="E20" s="9">
        <v>16561.1733879151</v>
      </c>
      <c r="F20" s="9">
        <v>5779.1337854964304</v>
      </c>
      <c r="G20" s="9">
        <v>22340.3071734115</v>
      </c>
      <c r="H20" s="9">
        <v>18531.1318155345</v>
      </c>
      <c r="I20" s="9">
        <v>3594.2593680129899</v>
      </c>
      <c r="J20" s="9">
        <v>22125.391183547501</v>
      </c>
      <c r="K20" s="9">
        <v>22107.8110933198</v>
      </c>
      <c r="L20" s="9">
        <v>2797.18124940801</v>
      </c>
      <c r="M20" s="9">
        <v>24904.992342727899</v>
      </c>
      <c r="N20" s="9">
        <f t="shared" si="0"/>
        <v>73118.573376925502</v>
      </c>
      <c r="O20" s="9">
        <f t="shared" si="1"/>
        <v>15627.161635639321</v>
      </c>
      <c r="P20" s="9">
        <f t="shared" si="3"/>
        <v>88745.735012564808</v>
      </c>
      <c r="Q20" s="9">
        <v>5193920</v>
      </c>
      <c r="R20" s="9">
        <v>1331347</v>
      </c>
      <c r="S20" s="9">
        <v>6525267</v>
      </c>
      <c r="T20" s="21">
        <f t="shared" si="4"/>
        <v>1.4077724219265122</v>
      </c>
      <c r="U20" s="21">
        <f t="shared" si="5"/>
        <v>1.1737857700238421</v>
      </c>
      <c r="V20" s="21">
        <f t="shared" si="6"/>
        <v>1.3600322410188703</v>
      </c>
    </row>
    <row r="21" spans="1:22" x14ac:dyDescent="0.25">
      <c r="A21" s="60" t="s">
        <v>65</v>
      </c>
      <c r="B21" s="9">
        <v>25675.911358845999</v>
      </c>
      <c r="C21" s="9">
        <v>2632.4694816168198</v>
      </c>
      <c r="D21" s="9">
        <v>28308.3808404628</v>
      </c>
      <c r="E21" s="9">
        <v>30324.027205645201</v>
      </c>
      <c r="F21" s="9">
        <v>6765.5725653649097</v>
      </c>
      <c r="G21" s="9">
        <v>37089.599771010697</v>
      </c>
      <c r="H21" s="9">
        <v>30208.026537168102</v>
      </c>
      <c r="I21" s="9">
        <v>2328.7866872068498</v>
      </c>
      <c r="J21" s="9">
        <v>32536.813224375099</v>
      </c>
      <c r="K21" s="9">
        <v>58997.7047327908</v>
      </c>
      <c r="L21" s="9">
        <v>6984.8203325693603</v>
      </c>
      <c r="M21" s="9">
        <v>65982.5250653603</v>
      </c>
      <c r="N21" s="9">
        <f t="shared" si="0"/>
        <v>145205.66983445009</v>
      </c>
      <c r="O21" s="9">
        <f t="shared" si="1"/>
        <v>18711.649066757938</v>
      </c>
      <c r="P21" s="9">
        <f t="shared" si="3"/>
        <v>163917.3189012089</v>
      </c>
      <c r="Q21" s="9">
        <v>14922965</v>
      </c>
      <c r="R21" s="9">
        <v>1593874</v>
      </c>
      <c r="S21" s="9">
        <v>16516839</v>
      </c>
      <c r="T21" s="21">
        <f t="shared" si="4"/>
        <v>0.97303498222002194</v>
      </c>
      <c r="U21" s="21">
        <f t="shared" si="5"/>
        <v>1.1739729154724865</v>
      </c>
      <c r="V21" s="21">
        <f t="shared" si="6"/>
        <v>0.99242548105729489</v>
      </c>
    </row>
    <row r="22" spans="1:22" x14ac:dyDescent="0.25">
      <c r="A22" s="60" t="s">
        <v>66</v>
      </c>
      <c r="B22" s="9">
        <v>46317.530933939299</v>
      </c>
      <c r="C22" s="9">
        <v>6957.9433928177596</v>
      </c>
      <c r="D22" s="9">
        <v>53275.474326756303</v>
      </c>
      <c r="E22" s="9">
        <v>52930.91666422</v>
      </c>
      <c r="F22" s="9">
        <v>12009.256166937799</v>
      </c>
      <c r="G22" s="9">
        <v>64940.172831157703</v>
      </c>
      <c r="H22" s="9">
        <v>49624.309868562799</v>
      </c>
      <c r="I22" s="9">
        <v>8945.7138038246103</v>
      </c>
      <c r="J22" s="9">
        <v>58570.023672387397</v>
      </c>
      <c r="K22" s="9">
        <v>80992.803146268096</v>
      </c>
      <c r="L22" s="9">
        <v>7908.6211502096403</v>
      </c>
      <c r="M22" s="9">
        <v>88901.4242964773</v>
      </c>
      <c r="N22" s="9">
        <f t="shared" si="0"/>
        <v>229865.5606129902</v>
      </c>
      <c r="O22" s="9">
        <f t="shared" si="1"/>
        <v>35821.534513789811</v>
      </c>
      <c r="P22" s="9">
        <f t="shared" si="3"/>
        <v>265687.0951267787</v>
      </c>
      <c r="Q22" s="9">
        <v>26699838</v>
      </c>
      <c r="R22" s="9">
        <v>3864909</v>
      </c>
      <c r="S22" s="9">
        <v>30564747</v>
      </c>
      <c r="T22" s="21">
        <f t="shared" si="4"/>
        <v>0.86092492625981543</v>
      </c>
      <c r="U22" s="21">
        <f t="shared" si="5"/>
        <v>0.92684030888669855</v>
      </c>
      <c r="V22" s="21">
        <f t="shared" si="6"/>
        <v>0.86925991936651303</v>
      </c>
    </row>
    <row r="23" spans="1:22" x14ac:dyDescent="0.25">
      <c r="A23" s="60" t="s">
        <v>67</v>
      </c>
      <c r="B23" s="9">
        <v>19123.805616338999</v>
      </c>
      <c r="C23" s="9">
        <v>1967.40553993195</v>
      </c>
      <c r="D23" s="9">
        <v>21091.211156270801</v>
      </c>
      <c r="E23" s="9">
        <v>22362.876077191999</v>
      </c>
      <c r="F23" s="9">
        <v>2204.57071908134</v>
      </c>
      <c r="G23" s="9">
        <v>24567.4467962733</v>
      </c>
      <c r="H23" s="9">
        <v>19277.277319120301</v>
      </c>
      <c r="I23" s="9">
        <v>3677.5898496477398</v>
      </c>
      <c r="J23" s="9">
        <v>22954.8671687682</v>
      </c>
      <c r="K23" s="9">
        <v>35341.563686015499</v>
      </c>
      <c r="L23" s="9">
        <v>3405.2334812940298</v>
      </c>
      <c r="M23" s="9">
        <v>38746.797167309502</v>
      </c>
      <c r="N23" s="9">
        <f t="shared" si="0"/>
        <v>96105.522698666799</v>
      </c>
      <c r="O23" s="9">
        <f t="shared" si="1"/>
        <v>11254.799589955061</v>
      </c>
      <c r="P23" s="9">
        <f t="shared" si="3"/>
        <v>107360.3222886218</v>
      </c>
      <c r="Q23" s="9">
        <v>11368094</v>
      </c>
      <c r="R23" s="9">
        <v>1839764</v>
      </c>
      <c r="S23" s="9">
        <v>13207858</v>
      </c>
      <c r="T23" s="21">
        <f t="shared" si="4"/>
        <v>0.8453969741864098</v>
      </c>
      <c r="U23" s="21">
        <f t="shared" si="5"/>
        <v>0.61175235464739286</v>
      </c>
      <c r="V23" s="21">
        <f t="shared" si="6"/>
        <v>0.81285188172542278</v>
      </c>
    </row>
    <row r="24" spans="1:22" x14ac:dyDescent="0.25">
      <c r="A24" s="60" t="s">
        <v>68</v>
      </c>
      <c r="B24" s="9">
        <v>19621.136662393001</v>
      </c>
      <c r="C24" s="9">
        <v>2549.2687655745499</v>
      </c>
      <c r="D24" s="9">
        <v>22170.4054279677</v>
      </c>
      <c r="E24" s="9">
        <v>23063.482546306899</v>
      </c>
      <c r="F24" s="9">
        <v>4681.17936544843</v>
      </c>
      <c r="G24" s="9">
        <v>27744.661911755498</v>
      </c>
      <c r="H24" s="9">
        <v>25145.615156854099</v>
      </c>
      <c r="I24" s="9">
        <v>6204.24116277134</v>
      </c>
      <c r="J24" s="9">
        <v>31349.8563196254</v>
      </c>
      <c r="K24" s="9">
        <v>42357.325997813001</v>
      </c>
      <c r="L24" s="9">
        <v>6494.5594567314201</v>
      </c>
      <c r="M24" s="9">
        <v>48851.8854545465</v>
      </c>
      <c r="N24" s="9">
        <f t="shared" si="0"/>
        <v>110187.560363367</v>
      </c>
      <c r="O24" s="9">
        <f t="shared" si="1"/>
        <v>19929.248750525738</v>
      </c>
      <c r="P24" s="9">
        <f t="shared" si="3"/>
        <v>130116.8091138951</v>
      </c>
      <c r="Q24" s="9">
        <v>8945987</v>
      </c>
      <c r="R24" s="9">
        <v>1818252</v>
      </c>
      <c r="S24" s="9">
        <v>10764239</v>
      </c>
      <c r="T24" s="21">
        <f t="shared" si="4"/>
        <v>1.2316981945465268</v>
      </c>
      <c r="U24" s="21">
        <f t="shared" si="5"/>
        <v>1.0960663731169134</v>
      </c>
      <c r="V24" s="21">
        <f t="shared" si="6"/>
        <v>1.2087878122540301</v>
      </c>
    </row>
    <row r="25" spans="1:22" x14ac:dyDescent="0.25">
      <c r="A25" s="60" t="s">
        <v>69</v>
      </c>
      <c r="B25" s="9">
        <v>29718.887657885101</v>
      </c>
      <c r="C25" s="9">
        <v>19221.089422773199</v>
      </c>
      <c r="D25" s="9">
        <v>48939.977080658602</v>
      </c>
      <c r="E25" s="9">
        <v>38433.484853415001</v>
      </c>
      <c r="F25" s="9">
        <v>14485.230640010201</v>
      </c>
      <c r="G25" s="9">
        <v>52918.715493424599</v>
      </c>
      <c r="H25" s="9">
        <v>36393.381616610197</v>
      </c>
      <c r="I25" s="9">
        <v>12154.374881649899</v>
      </c>
      <c r="J25" s="9">
        <v>48547.7564982599</v>
      </c>
      <c r="K25" s="9">
        <v>62891.912469414397</v>
      </c>
      <c r="L25" s="9">
        <v>22440.269023200301</v>
      </c>
      <c r="M25" s="9">
        <v>85332.181492612595</v>
      </c>
      <c r="N25" s="9">
        <f t="shared" si="0"/>
        <v>167437.66659732471</v>
      </c>
      <c r="O25" s="9">
        <f t="shared" si="1"/>
        <v>68300.963967633608</v>
      </c>
      <c r="P25" s="9">
        <f t="shared" si="3"/>
        <v>235738.6305649557</v>
      </c>
      <c r="Q25" s="9">
        <v>14519521</v>
      </c>
      <c r="R25" s="9">
        <v>7152129</v>
      </c>
      <c r="S25" s="9">
        <v>21671650</v>
      </c>
      <c r="T25" s="21">
        <f t="shared" si="4"/>
        <v>1.1531900163739885</v>
      </c>
      <c r="U25" s="21">
        <f t="shared" si="5"/>
        <v>0.9549738821494077</v>
      </c>
      <c r="V25" s="21">
        <f t="shared" si="6"/>
        <v>1.0877742606813772</v>
      </c>
    </row>
    <row r="26" spans="1:22" x14ac:dyDescent="0.25">
      <c r="A26" s="60" t="s">
        <v>70</v>
      </c>
      <c r="B26" s="9">
        <v>57693.941041321697</v>
      </c>
      <c r="C26" s="9">
        <v>5541.7461791264404</v>
      </c>
      <c r="D26" s="9">
        <v>63235.687220448301</v>
      </c>
      <c r="E26" s="9">
        <v>68124.368600153495</v>
      </c>
      <c r="F26" s="9">
        <v>9161.7190685613095</v>
      </c>
      <c r="G26" s="9">
        <v>77286.087668713997</v>
      </c>
      <c r="H26" s="9">
        <v>58735.336679245404</v>
      </c>
      <c r="I26" s="9">
        <v>5061.5074676243303</v>
      </c>
      <c r="J26" s="9">
        <v>63796.844146869502</v>
      </c>
      <c r="K26" s="9">
        <v>86378.061446650696</v>
      </c>
      <c r="L26" s="9">
        <v>5691.6404736212698</v>
      </c>
      <c r="M26" s="9">
        <v>92069.7019202745</v>
      </c>
      <c r="N26" s="9">
        <f t="shared" si="0"/>
        <v>270931.70776737132</v>
      </c>
      <c r="O26" s="9">
        <f t="shared" si="1"/>
        <v>25456.613188933348</v>
      </c>
      <c r="P26" s="9">
        <f t="shared" si="3"/>
        <v>296388.3209563063</v>
      </c>
      <c r="Q26" s="9">
        <v>25053271</v>
      </c>
      <c r="R26" s="9">
        <v>2832046</v>
      </c>
      <c r="S26" s="9">
        <v>27885317</v>
      </c>
      <c r="T26" s="21">
        <f t="shared" si="4"/>
        <v>1.0814224927650018</v>
      </c>
      <c r="U26" s="21">
        <f t="shared" si="5"/>
        <v>0.89887710824376965</v>
      </c>
      <c r="V26" s="21">
        <f t="shared" si="6"/>
        <v>1.0628830970661238</v>
      </c>
    </row>
    <row r="27" spans="1:22" x14ac:dyDescent="0.25">
      <c r="A27" s="60" t="s">
        <v>71</v>
      </c>
      <c r="B27" s="9">
        <v>8819.5953952723594</v>
      </c>
      <c r="C27" s="9">
        <v>1634.89509756554</v>
      </c>
      <c r="D27" s="9">
        <v>10454.4904928378</v>
      </c>
      <c r="E27" s="9">
        <v>11962.342945099899</v>
      </c>
      <c r="F27" s="9">
        <v>916.55652809617698</v>
      </c>
      <c r="G27" s="9">
        <v>12878.899473196099</v>
      </c>
      <c r="H27" s="9">
        <v>13842.527128317701</v>
      </c>
      <c r="I27" s="9">
        <v>936.06631650102895</v>
      </c>
      <c r="J27" s="9">
        <v>14778.5934448187</v>
      </c>
      <c r="K27" s="9">
        <v>18032.144218487199</v>
      </c>
      <c r="L27" s="9">
        <v>1548.51985682548</v>
      </c>
      <c r="M27" s="9">
        <v>19580.664075312601</v>
      </c>
      <c r="N27" s="9">
        <f t="shared" si="0"/>
        <v>52656.609687177159</v>
      </c>
      <c r="O27" s="9">
        <f t="shared" si="1"/>
        <v>5036.0377989882263</v>
      </c>
      <c r="P27" s="9">
        <f t="shared" si="3"/>
        <v>57692.647486165195</v>
      </c>
      <c r="Q27" s="9">
        <v>5015747</v>
      </c>
      <c r="R27" s="9">
        <v>613440</v>
      </c>
      <c r="S27" s="9">
        <v>5629187</v>
      </c>
      <c r="T27" s="21">
        <f t="shared" si="4"/>
        <v>1.0498258721418197</v>
      </c>
      <c r="U27" s="21">
        <f t="shared" si="5"/>
        <v>0.82095034542713652</v>
      </c>
      <c r="V27" s="21">
        <f t="shared" si="6"/>
        <v>1.0248841881814406</v>
      </c>
    </row>
    <row r="28" spans="1:22" x14ac:dyDescent="0.25">
      <c r="A28" s="60" t="s">
        <v>72</v>
      </c>
      <c r="B28" s="9">
        <v>30771.8020819306</v>
      </c>
      <c r="C28" s="9">
        <v>2771.5011716199101</v>
      </c>
      <c r="D28" s="9">
        <v>33543.303253550497</v>
      </c>
      <c r="E28" s="9">
        <v>36802.551573350298</v>
      </c>
      <c r="F28" s="9">
        <v>2184.48944674324</v>
      </c>
      <c r="G28" s="9">
        <v>38987.0410200931</v>
      </c>
      <c r="H28" s="9">
        <v>33954.433469387099</v>
      </c>
      <c r="I28" s="9">
        <v>2872.86611805648</v>
      </c>
      <c r="J28" s="9">
        <v>36827.299587443398</v>
      </c>
      <c r="K28" s="9">
        <v>65996.524814758101</v>
      </c>
      <c r="L28" s="9">
        <v>11152.74881873</v>
      </c>
      <c r="M28" s="9">
        <v>77149.273633487901</v>
      </c>
      <c r="N28" s="9">
        <f t="shared" si="0"/>
        <v>167525.31193942609</v>
      </c>
      <c r="O28" s="9">
        <f t="shared" si="1"/>
        <v>18981.605555149632</v>
      </c>
      <c r="P28" s="9">
        <f t="shared" si="3"/>
        <v>186506.91749457491</v>
      </c>
      <c r="Q28" s="9">
        <v>17920724</v>
      </c>
      <c r="R28" s="9">
        <v>1882206</v>
      </c>
      <c r="S28" s="9">
        <v>19802930</v>
      </c>
      <c r="T28" s="21">
        <f t="shared" si="4"/>
        <v>0.93481330296379817</v>
      </c>
      <c r="U28" s="21">
        <f t="shared" si="5"/>
        <v>1.0084765193156133</v>
      </c>
      <c r="V28" s="21">
        <f t="shared" si="6"/>
        <v>0.9418147592026781</v>
      </c>
    </row>
    <row r="29" spans="1:22" x14ac:dyDescent="0.25">
      <c r="A29" s="60" t="s">
        <v>73</v>
      </c>
      <c r="B29" s="9">
        <v>29286.280667362498</v>
      </c>
      <c r="C29" s="9">
        <v>20913.604648447999</v>
      </c>
      <c r="D29" s="9">
        <v>50199.885315810701</v>
      </c>
      <c r="E29" s="9">
        <v>35046.464533095001</v>
      </c>
      <c r="F29" s="9">
        <v>23850.010576442</v>
      </c>
      <c r="G29" s="9">
        <v>58896.475109537103</v>
      </c>
      <c r="H29" s="9">
        <v>34968.400461660298</v>
      </c>
      <c r="I29" s="9">
        <v>18196.096673051201</v>
      </c>
      <c r="J29" s="9">
        <v>53164.497134712001</v>
      </c>
      <c r="K29" s="9">
        <v>55973.480708889503</v>
      </c>
      <c r="L29" s="9">
        <v>27174.902146339398</v>
      </c>
      <c r="M29" s="9">
        <v>83148.382855229094</v>
      </c>
      <c r="N29" s="9">
        <f t="shared" si="0"/>
        <v>155274.6263710073</v>
      </c>
      <c r="O29" s="9">
        <f t="shared" si="1"/>
        <v>90134.614044280606</v>
      </c>
      <c r="P29" s="9">
        <f t="shared" si="3"/>
        <v>245409.24041528889</v>
      </c>
      <c r="Q29" s="9">
        <v>13781970</v>
      </c>
      <c r="R29" s="9">
        <v>8617559</v>
      </c>
      <c r="S29" s="9">
        <v>22399529</v>
      </c>
      <c r="T29" s="21">
        <f t="shared" si="4"/>
        <v>1.126650445262958</v>
      </c>
      <c r="U29" s="21">
        <f t="shared" si="5"/>
        <v>1.0459413627952023</v>
      </c>
      <c r="V29" s="21">
        <f t="shared" si="6"/>
        <v>1.0956000030861759</v>
      </c>
    </row>
    <row r="30" spans="1:22" x14ac:dyDescent="0.25">
      <c r="A30" s="60" t="s">
        <v>74</v>
      </c>
      <c r="B30" s="9">
        <v>33107.214434125402</v>
      </c>
      <c r="C30" s="9">
        <v>13217.283407950101</v>
      </c>
      <c r="D30" s="9">
        <v>46324.497842074801</v>
      </c>
      <c r="E30" s="9">
        <v>43484.498084306397</v>
      </c>
      <c r="F30" s="9">
        <v>18319.094677843001</v>
      </c>
      <c r="G30" s="9">
        <v>61803.592762148903</v>
      </c>
      <c r="H30" s="9">
        <v>42125.343717351097</v>
      </c>
      <c r="I30" s="9">
        <v>17445.9791871122</v>
      </c>
      <c r="J30" s="9">
        <v>59571.322904463603</v>
      </c>
      <c r="K30" s="9">
        <v>73818.300410863303</v>
      </c>
      <c r="L30" s="9">
        <v>21850.709690399901</v>
      </c>
      <c r="M30" s="9">
        <v>95669.010101264605</v>
      </c>
      <c r="N30" s="9">
        <f t="shared" si="0"/>
        <v>192535.35664664619</v>
      </c>
      <c r="O30" s="9">
        <f t="shared" si="1"/>
        <v>70833.066963305202</v>
      </c>
      <c r="P30" s="9">
        <f t="shared" si="3"/>
        <v>263368.42360995192</v>
      </c>
      <c r="Q30" s="9">
        <v>15556991</v>
      </c>
      <c r="R30" s="9">
        <v>5841345</v>
      </c>
      <c r="S30" s="9">
        <v>21398336</v>
      </c>
      <c r="T30" s="21">
        <f t="shared" si="4"/>
        <v>1.2376130875607383</v>
      </c>
      <c r="U30" s="21">
        <f t="shared" si="5"/>
        <v>1.2126157068843768</v>
      </c>
      <c r="V30" s="21">
        <f t="shared" si="6"/>
        <v>1.2307892707636328</v>
      </c>
    </row>
    <row r="31" spans="1:22" x14ac:dyDescent="0.25">
      <c r="A31" s="60" t="s">
        <v>75</v>
      </c>
      <c r="B31" s="9">
        <v>33069.328707036002</v>
      </c>
      <c r="C31" s="9">
        <v>6410.7571687563104</v>
      </c>
      <c r="D31" s="9">
        <v>39480.085875794</v>
      </c>
      <c r="E31" s="9">
        <v>41165.687823633103</v>
      </c>
      <c r="F31" s="9">
        <v>12513.847787746799</v>
      </c>
      <c r="G31" s="9">
        <v>53679.535611380299</v>
      </c>
      <c r="H31" s="9">
        <v>44795.541967968697</v>
      </c>
      <c r="I31" s="9">
        <v>12282.3426191821</v>
      </c>
      <c r="J31" s="9">
        <v>57077.884587150002</v>
      </c>
      <c r="K31" s="9">
        <v>64522.580899755201</v>
      </c>
      <c r="L31" s="9">
        <v>9870.8324650622799</v>
      </c>
      <c r="M31" s="9">
        <v>74393.413364817796</v>
      </c>
      <c r="N31" s="9">
        <f t="shared" si="0"/>
        <v>183553.13939839302</v>
      </c>
      <c r="O31" s="9">
        <f t="shared" si="1"/>
        <v>41077.780040747493</v>
      </c>
      <c r="P31" s="9">
        <f t="shared" si="3"/>
        <v>224630.9194391421</v>
      </c>
      <c r="Q31" s="9">
        <v>20056047</v>
      </c>
      <c r="R31" s="9">
        <v>3235257</v>
      </c>
      <c r="S31" s="9">
        <v>23291304</v>
      </c>
      <c r="T31" s="21">
        <f t="shared" si="4"/>
        <v>0.9152009835158097</v>
      </c>
      <c r="U31" s="21">
        <f t="shared" si="5"/>
        <v>1.2696914044463081</v>
      </c>
      <c r="V31" s="21">
        <f t="shared" si="6"/>
        <v>0.9644411469582902</v>
      </c>
    </row>
    <row r="32" spans="1:22" x14ac:dyDescent="0.25">
      <c r="A32" s="60" t="s">
        <v>76</v>
      </c>
      <c r="B32" s="9">
        <v>26778.762098232299</v>
      </c>
      <c r="C32" s="9">
        <v>3675.3356254085902</v>
      </c>
      <c r="D32" s="9">
        <v>30454.097723641</v>
      </c>
      <c r="E32" s="9">
        <v>32614.956307191798</v>
      </c>
      <c r="F32" s="9">
        <v>4929.94542208444</v>
      </c>
      <c r="G32" s="9">
        <v>37544.901729276498</v>
      </c>
      <c r="H32" s="9">
        <v>28071.406196760301</v>
      </c>
      <c r="I32" s="9">
        <v>10473.7728187798</v>
      </c>
      <c r="J32" s="9">
        <v>38545.179015540001</v>
      </c>
      <c r="K32" s="9">
        <v>44778.151497713698</v>
      </c>
      <c r="L32" s="9">
        <v>7615.9647366952804</v>
      </c>
      <c r="M32" s="9">
        <v>52394.116234408997</v>
      </c>
      <c r="N32" s="9">
        <f t="shared" si="0"/>
        <v>132243.2760998981</v>
      </c>
      <c r="O32" s="9">
        <f t="shared" si="1"/>
        <v>26695.01860296811</v>
      </c>
      <c r="P32" s="9">
        <f t="shared" si="3"/>
        <v>158938.29470286652</v>
      </c>
      <c r="Q32" s="9">
        <v>14108185</v>
      </c>
      <c r="R32" s="9">
        <v>2933541</v>
      </c>
      <c r="S32" s="9">
        <v>17041726</v>
      </c>
      <c r="T32" s="21">
        <f t="shared" si="4"/>
        <v>0.93735144598612852</v>
      </c>
      <c r="U32" s="21">
        <f t="shared" si="5"/>
        <v>0.90999302900379131</v>
      </c>
      <c r="V32" s="21">
        <f t="shared" si="6"/>
        <v>0.93264200294539723</v>
      </c>
    </row>
    <row r="33" spans="1:22" x14ac:dyDescent="0.25">
      <c r="A33" s="60" t="s">
        <v>77</v>
      </c>
      <c r="B33" s="9">
        <v>83087.341674483701</v>
      </c>
      <c r="C33" s="9">
        <v>13080.9207257458</v>
      </c>
      <c r="D33" s="9">
        <v>96168.262400224499</v>
      </c>
      <c r="E33" s="9">
        <v>94411.491637896906</v>
      </c>
      <c r="F33" s="9">
        <v>15385.4712492284</v>
      </c>
      <c r="G33" s="9">
        <v>109796.962887124</v>
      </c>
      <c r="H33" s="9">
        <v>89154.123804512099</v>
      </c>
      <c r="I33" s="9">
        <v>15224.1054087582</v>
      </c>
      <c r="J33" s="9">
        <v>104378.22921326901</v>
      </c>
      <c r="K33" s="9">
        <v>131659.60257263499</v>
      </c>
      <c r="L33" s="9">
        <v>26739.570966909101</v>
      </c>
      <c r="M33" s="9">
        <v>158399.17353953799</v>
      </c>
      <c r="N33" s="9">
        <f t="shared" si="0"/>
        <v>398312.55968952767</v>
      </c>
      <c r="O33" s="9">
        <f t="shared" si="1"/>
        <v>70430.068350641493</v>
      </c>
      <c r="P33" s="9">
        <f t="shared" si="3"/>
        <v>468742.62804015551</v>
      </c>
      <c r="Q33" s="9">
        <v>34199865</v>
      </c>
      <c r="R33" s="9">
        <v>7160419</v>
      </c>
      <c r="S33" s="9">
        <v>41360284</v>
      </c>
      <c r="T33" s="21">
        <f t="shared" si="4"/>
        <v>1.1646612046261811</v>
      </c>
      <c r="U33" s="21">
        <f t="shared" si="5"/>
        <v>0.98360261250970782</v>
      </c>
      <c r="V33" s="21">
        <f t="shared" si="6"/>
        <v>1.1333157868068691</v>
      </c>
    </row>
    <row r="34" spans="1:22" x14ac:dyDescent="0.25">
      <c r="A34" s="60" t="s">
        <v>78</v>
      </c>
      <c r="B34" s="9">
        <v>2194.0024277657999</v>
      </c>
      <c r="C34" s="9">
        <v>1791.6885719099</v>
      </c>
      <c r="D34" s="9">
        <v>3985.6909996756999</v>
      </c>
      <c r="E34" s="9">
        <v>5242.3435450147399</v>
      </c>
      <c r="F34" s="9">
        <v>2848.9702636898601</v>
      </c>
      <c r="G34" s="9">
        <v>8091.31380870459</v>
      </c>
      <c r="H34" s="9">
        <v>6885.5663682817303</v>
      </c>
      <c r="I34" s="9">
        <v>4401.4379581142002</v>
      </c>
      <c r="J34" s="9">
        <v>11287.0043263959</v>
      </c>
      <c r="K34" s="9">
        <v>5903.2384145470996</v>
      </c>
      <c r="L34" s="9">
        <v>2914.1821338951099</v>
      </c>
      <c r="M34" s="9">
        <v>8817.4205484422291</v>
      </c>
      <c r="N34" s="9">
        <f t="shared" si="0"/>
        <v>20225.150755609371</v>
      </c>
      <c r="O34" s="9">
        <f t="shared" si="1"/>
        <v>11956.278927609072</v>
      </c>
      <c r="P34" s="9">
        <f t="shared" si="3"/>
        <v>32181.429683218419</v>
      </c>
      <c r="Q34" s="9">
        <v>2559007</v>
      </c>
      <c r="R34" s="9">
        <v>2693011</v>
      </c>
      <c r="S34" s="9">
        <v>5252018</v>
      </c>
      <c r="T34" s="21">
        <f t="shared" si="4"/>
        <v>0.79035152133657205</v>
      </c>
      <c r="U34" s="21">
        <f t="shared" si="5"/>
        <v>0.44397438137493944</v>
      </c>
      <c r="V34" s="21">
        <f t="shared" si="6"/>
        <v>0.61274408585839613</v>
      </c>
    </row>
    <row r="35" spans="1:22" x14ac:dyDescent="0.25">
      <c r="A35" s="60" t="s">
        <v>79</v>
      </c>
      <c r="B35" s="9">
        <v>2884.6035618045298</v>
      </c>
      <c r="C35" s="9">
        <v>1714.66373854214</v>
      </c>
      <c r="D35" s="9">
        <v>4599.2673003466798</v>
      </c>
      <c r="E35" s="9">
        <v>7293.9765358841296</v>
      </c>
      <c r="F35" s="9">
        <v>3814.7584629578701</v>
      </c>
      <c r="G35" s="9">
        <v>11108.734998841999</v>
      </c>
      <c r="H35" s="9">
        <v>11541.6847974263</v>
      </c>
      <c r="I35" s="9">
        <v>6460.4112990371896</v>
      </c>
      <c r="J35" s="9">
        <v>18002.096096463301</v>
      </c>
      <c r="K35" s="9">
        <v>11240.2775368203</v>
      </c>
      <c r="L35" s="9">
        <v>5782.6952161612198</v>
      </c>
      <c r="M35" s="9">
        <v>17022.972752981601</v>
      </c>
      <c r="N35" s="9">
        <f t="shared" si="0"/>
        <v>32960.542431935261</v>
      </c>
      <c r="O35" s="9">
        <f t="shared" si="1"/>
        <v>17772.52871669842</v>
      </c>
      <c r="P35" s="9">
        <f t="shared" si="3"/>
        <v>50733.071148633579</v>
      </c>
      <c r="Q35" s="9">
        <v>2967092</v>
      </c>
      <c r="R35" s="9">
        <v>3017972</v>
      </c>
      <c r="S35" s="9">
        <v>5985064</v>
      </c>
      <c r="T35" s="21">
        <f t="shared" si="4"/>
        <v>1.1108702538355824</v>
      </c>
      <c r="U35" s="21">
        <f t="shared" si="5"/>
        <v>0.5888897815055415</v>
      </c>
      <c r="V35" s="21">
        <f t="shared" si="6"/>
        <v>0.84766129733338813</v>
      </c>
    </row>
    <row r="36" spans="1:22" x14ac:dyDescent="0.25">
      <c r="A36" s="60" t="s">
        <v>80</v>
      </c>
      <c r="B36" s="9">
        <v>27320.6140208785</v>
      </c>
      <c r="C36" s="9">
        <v>8060.2118387565597</v>
      </c>
      <c r="D36" s="9">
        <v>35380.825859635297</v>
      </c>
      <c r="E36" s="9">
        <v>32749.023092002601</v>
      </c>
      <c r="F36" s="9">
        <v>15649.0322957833</v>
      </c>
      <c r="G36" s="9">
        <v>48398.055387787397</v>
      </c>
      <c r="H36" s="9">
        <v>27051.223791479199</v>
      </c>
      <c r="I36" s="9">
        <v>11467.9887290565</v>
      </c>
      <c r="J36" s="9">
        <v>38519.212520536203</v>
      </c>
      <c r="K36" s="9">
        <v>57631.847798322902</v>
      </c>
      <c r="L36" s="9">
        <v>20589.5742899422</v>
      </c>
      <c r="M36" s="9">
        <v>78221.422088266205</v>
      </c>
      <c r="N36" s="9">
        <f t="shared" si="0"/>
        <v>144752.70870268322</v>
      </c>
      <c r="O36" s="9">
        <f t="shared" si="1"/>
        <v>55766.807153538553</v>
      </c>
      <c r="P36" s="9">
        <f t="shared" si="3"/>
        <v>200519.5158562251</v>
      </c>
      <c r="Q36" s="9">
        <v>21849365</v>
      </c>
      <c r="R36" s="9">
        <v>8572643</v>
      </c>
      <c r="S36" s="9">
        <v>30422008</v>
      </c>
      <c r="T36" s="21">
        <f t="shared" si="4"/>
        <v>0.66250304621064837</v>
      </c>
      <c r="U36" s="21">
        <f t="shared" si="5"/>
        <v>0.65052058220012832</v>
      </c>
      <c r="V36" s="21">
        <f t="shared" si="6"/>
        <v>0.65912649768623133</v>
      </c>
    </row>
    <row r="37" spans="1:22" x14ac:dyDescent="0.25">
      <c r="A37" s="60" t="s">
        <v>81</v>
      </c>
      <c r="B37" s="9">
        <v>68604.625100489997</v>
      </c>
      <c r="C37" s="9">
        <v>25793.437530675801</v>
      </c>
      <c r="D37" s="9">
        <v>94398.062631163295</v>
      </c>
      <c r="E37" s="9">
        <v>90373.304174666497</v>
      </c>
      <c r="F37" s="9">
        <v>27827.132883936101</v>
      </c>
      <c r="G37" s="9">
        <v>118200.437058599</v>
      </c>
      <c r="H37" s="9">
        <v>75182.281861192503</v>
      </c>
      <c r="I37" s="9">
        <v>26085.013982960401</v>
      </c>
      <c r="J37" s="9">
        <v>101267.295844151</v>
      </c>
      <c r="K37" s="9">
        <v>132809.50825655501</v>
      </c>
      <c r="L37" s="9">
        <v>41068.760037430198</v>
      </c>
      <c r="M37" s="9">
        <v>173878.268293976</v>
      </c>
      <c r="N37" s="9">
        <f t="shared" si="0"/>
        <v>366969.71939290402</v>
      </c>
      <c r="O37" s="9">
        <f t="shared" si="1"/>
        <v>120774.34443500249</v>
      </c>
      <c r="P37" s="9">
        <f t="shared" si="3"/>
        <v>487744.06382788927</v>
      </c>
      <c r="Q37" s="9">
        <v>35571872</v>
      </c>
      <c r="R37" s="9">
        <v>18901106</v>
      </c>
      <c r="S37" s="9">
        <v>54472978</v>
      </c>
      <c r="T37" s="21">
        <f t="shared" si="4"/>
        <v>1.0316289212805669</v>
      </c>
      <c r="U37" s="21">
        <f t="shared" si="5"/>
        <v>0.63898030324258537</v>
      </c>
      <c r="V37" s="21">
        <f t="shared" si="6"/>
        <v>0.89538718413355201</v>
      </c>
    </row>
    <row r="38" spans="1:22" x14ac:dyDescent="0.25">
      <c r="A38" s="60" t="s">
        <v>82</v>
      </c>
      <c r="B38" s="9">
        <v>15924.527431869399</v>
      </c>
      <c r="C38" s="9">
        <v>1658.1937576993</v>
      </c>
      <c r="D38" s="9">
        <v>17582.7211895685</v>
      </c>
      <c r="E38" s="9">
        <v>20844.8570370751</v>
      </c>
      <c r="F38" s="9">
        <v>2154.2769731588201</v>
      </c>
      <c r="G38" s="9">
        <v>22999.134010233902</v>
      </c>
      <c r="H38" s="9">
        <v>19610.826619918102</v>
      </c>
      <c r="I38" s="9">
        <v>3100.6499313991299</v>
      </c>
      <c r="J38" s="9">
        <v>22711.476551317301</v>
      </c>
      <c r="K38" s="9">
        <v>32769.635042343703</v>
      </c>
      <c r="L38" s="9">
        <v>4185.1928279743497</v>
      </c>
      <c r="M38" s="9">
        <v>36954.827870318302</v>
      </c>
      <c r="N38" s="9">
        <f t="shared" si="0"/>
        <v>89149.846131206301</v>
      </c>
      <c r="O38" s="9">
        <f t="shared" si="1"/>
        <v>11098.3134902316</v>
      </c>
      <c r="P38" s="9">
        <f t="shared" si="3"/>
        <v>100248.15962143801</v>
      </c>
      <c r="Q38" s="9">
        <v>8750469</v>
      </c>
      <c r="R38" s="9">
        <v>986343</v>
      </c>
      <c r="S38" s="9">
        <v>9736812</v>
      </c>
      <c r="T38" s="21">
        <f t="shared" si="4"/>
        <v>1.0188007766350158</v>
      </c>
      <c r="U38" s="21">
        <f t="shared" si="5"/>
        <v>1.1251981805752767</v>
      </c>
      <c r="V38" s="21">
        <f t="shared" si="6"/>
        <v>1.0295788767559444</v>
      </c>
    </row>
    <row r="39" spans="1:22" x14ac:dyDescent="0.25">
      <c r="A39" s="60" t="s">
        <v>83</v>
      </c>
      <c r="B39" s="9">
        <v>82662.430666853194</v>
      </c>
      <c r="C39" s="9">
        <v>21853.783909125301</v>
      </c>
      <c r="D39" s="9">
        <v>104516.214575975</v>
      </c>
      <c r="E39" s="9">
        <v>91848.541579032506</v>
      </c>
      <c r="F39" s="9">
        <v>27970.8281087373</v>
      </c>
      <c r="G39" s="9">
        <v>119819.369687768</v>
      </c>
      <c r="H39" s="9">
        <v>85557.150176104798</v>
      </c>
      <c r="I39" s="9">
        <v>26548.557958514099</v>
      </c>
      <c r="J39" s="9">
        <v>112105.70813461801</v>
      </c>
      <c r="K39" s="9">
        <v>133825.71871256901</v>
      </c>
      <c r="L39" s="9">
        <v>38081.270379522597</v>
      </c>
      <c r="M39" s="9">
        <v>171906.98909208801</v>
      </c>
      <c r="N39" s="9">
        <f t="shared" si="0"/>
        <v>393893.84113455948</v>
      </c>
      <c r="O39" s="9">
        <f t="shared" si="1"/>
        <v>114454.44035589929</v>
      </c>
      <c r="P39" s="9">
        <f t="shared" si="3"/>
        <v>508348.28149044904</v>
      </c>
      <c r="Q39" s="9">
        <v>48754499</v>
      </c>
      <c r="R39" s="9">
        <v>17076096</v>
      </c>
      <c r="S39" s="9">
        <v>65830595</v>
      </c>
      <c r="T39" s="21">
        <f t="shared" si="4"/>
        <v>0.80791280643568819</v>
      </c>
      <c r="U39" s="21">
        <f t="shared" si="5"/>
        <v>0.67026116716548856</v>
      </c>
      <c r="V39" s="21">
        <f t="shared" si="6"/>
        <v>0.77220672468545815</v>
      </c>
    </row>
    <row r="40" spans="1:22" x14ac:dyDescent="0.25">
      <c r="A40" s="60" t="s">
        <v>84</v>
      </c>
      <c r="B40" s="9">
        <v>39460.627026445</v>
      </c>
      <c r="C40" s="9">
        <v>23040.6057112819</v>
      </c>
      <c r="D40" s="9">
        <v>62501.232737727798</v>
      </c>
      <c r="E40" s="9">
        <v>45089.563518829003</v>
      </c>
      <c r="F40" s="9">
        <v>22644.125993205798</v>
      </c>
      <c r="G40" s="9">
        <v>67733.689512034398</v>
      </c>
      <c r="H40" s="9">
        <v>37920.268413282698</v>
      </c>
      <c r="I40" s="9">
        <v>19647.051622134099</v>
      </c>
      <c r="J40" s="9">
        <v>57567.320035415403</v>
      </c>
      <c r="K40" s="9">
        <v>63861.674806073701</v>
      </c>
      <c r="L40" s="9">
        <v>31227.238586083899</v>
      </c>
      <c r="M40" s="9">
        <v>95088.913392158196</v>
      </c>
      <c r="N40" s="9">
        <f t="shared" si="0"/>
        <v>186332.13376463042</v>
      </c>
      <c r="O40" s="9">
        <f t="shared" si="1"/>
        <v>96559.021912705692</v>
      </c>
      <c r="P40" s="9">
        <f t="shared" si="3"/>
        <v>282891.1556773358</v>
      </c>
      <c r="Q40" s="9">
        <v>28551814</v>
      </c>
      <c r="R40" s="9">
        <v>16233599</v>
      </c>
      <c r="S40" s="9">
        <v>44785413</v>
      </c>
      <c r="T40" s="21">
        <f t="shared" si="4"/>
        <v>0.65261049180493547</v>
      </c>
      <c r="U40" s="21">
        <f t="shared" si="5"/>
        <v>0.59480970247389808</v>
      </c>
      <c r="V40" s="21">
        <f t="shared" si="6"/>
        <v>0.63165914240276355</v>
      </c>
    </row>
    <row r="41" spans="1:22" x14ac:dyDescent="0.25">
      <c r="A41" s="60" t="s">
        <v>85</v>
      </c>
      <c r="B41" s="9">
        <v>70807.966401501399</v>
      </c>
      <c r="C41" s="9">
        <v>17291.0200879894</v>
      </c>
      <c r="D41" s="9">
        <v>88098.986489488394</v>
      </c>
      <c r="E41" s="9">
        <v>84373.858600486594</v>
      </c>
      <c r="F41" s="9">
        <v>22593.921539783001</v>
      </c>
      <c r="G41" s="9">
        <v>106967.78014027</v>
      </c>
      <c r="H41" s="9">
        <v>75989.721617849602</v>
      </c>
      <c r="I41" s="9">
        <v>20665.915970667498</v>
      </c>
      <c r="J41" s="9">
        <v>96655.637588514393</v>
      </c>
      <c r="K41" s="9">
        <v>105274.95123823899</v>
      </c>
      <c r="L41" s="9">
        <v>24059.2884569239</v>
      </c>
      <c r="M41" s="9">
        <v>129334.239695161</v>
      </c>
      <c r="N41" s="9">
        <f t="shared" si="0"/>
        <v>336446.49785807659</v>
      </c>
      <c r="O41" s="9">
        <f t="shared" si="1"/>
        <v>84610.146055363803</v>
      </c>
      <c r="P41" s="9">
        <f t="shared" si="3"/>
        <v>421056.64391343377</v>
      </c>
      <c r="Q41" s="9">
        <v>32222064</v>
      </c>
      <c r="R41" s="9">
        <v>11282581</v>
      </c>
      <c r="S41" s="9">
        <v>43504645</v>
      </c>
      <c r="T41" s="21">
        <f t="shared" si="4"/>
        <v>1.044149430831236</v>
      </c>
      <c r="U41" s="21">
        <f t="shared" si="5"/>
        <v>0.74991835693768838</v>
      </c>
      <c r="V41" s="21">
        <f t="shared" si="6"/>
        <v>0.96784296001825498</v>
      </c>
    </row>
    <row r="42" spans="1:22" x14ac:dyDescent="0.25">
      <c r="A42" s="60" t="s">
        <v>86</v>
      </c>
      <c r="B42" s="9">
        <v>17435.1616311652</v>
      </c>
      <c r="C42" s="9">
        <v>3052.8043109618302</v>
      </c>
      <c r="D42" s="9">
        <v>20487.965942127099</v>
      </c>
      <c r="E42" s="9">
        <v>22658.273384009099</v>
      </c>
      <c r="F42" s="9">
        <v>1738.23832259039</v>
      </c>
      <c r="G42" s="9">
        <v>24396.5117065995</v>
      </c>
      <c r="H42" s="9">
        <v>21053.701409107201</v>
      </c>
      <c r="I42" s="9">
        <v>2973.9718319870099</v>
      </c>
      <c r="J42" s="9">
        <v>24027.6732410941</v>
      </c>
      <c r="K42" s="9">
        <v>31912.1651236008</v>
      </c>
      <c r="L42" s="9">
        <v>5211.8684294294399</v>
      </c>
      <c r="M42" s="9">
        <v>37124.03355303</v>
      </c>
      <c r="N42" s="9">
        <f t="shared" si="0"/>
        <v>93059.301547882307</v>
      </c>
      <c r="O42" s="9">
        <f t="shared" si="1"/>
        <v>12976.88289496867</v>
      </c>
      <c r="P42" s="9">
        <f t="shared" si="3"/>
        <v>106036.1844428507</v>
      </c>
      <c r="Q42" s="9">
        <v>8729492</v>
      </c>
      <c r="R42" s="9">
        <v>1173720</v>
      </c>
      <c r="S42" s="9">
        <v>9903212</v>
      </c>
      <c r="T42" s="21">
        <f t="shared" si="4"/>
        <v>1.0660334134893796</v>
      </c>
      <c r="U42" s="21">
        <f t="shared" si="5"/>
        <v>1.1056199855986666</v>
      </c>
      <c r="V42" s="21">
        <f t="shared" si="6"/>
        <v>1.0707251792938564</v>
      </c>
    </row>
    <row r="43" spans="1:22" x14ac:dyDescent="0.25">
      <c r="A43" s="60" t="s">
        <v>87</v>
      </c>
      <c r="B43" s="9">
        <v>37619.448235041098</v>
      </c>
      <c r="C43" s="9">
        <v>11035.109784046501</v>
      </c>
      <c r="D43" s="9">
        <v>48654.558019087199</v>
      </c>
      <c r="E43" s="9">
        <v>41524.250183943797</v>
      </c>
      <c r="F43" s="9">
        <v>6109.9956517094197</v>
      </c>
      <c r="G43" s="9">
        <v>47634.245835653397</v>
      </c>
      <c r="H43" s="9">
        <v>38709.659538150903</v>
      </c>
      <c r="I43" s="9">
        <v>7784.8846598887503</v>
      </c>
      <c r="J43" s="9">
        <v>46494.544198039199</v>
      </c>
      <c r="K43" s="9">
        <v>55433.215990736397</v>
      </c>
      <c r="L43" s="9">
        <v>35085.969946152698</v>
      </c>
      <c r="M43" s="9">
        <v>90519.185936882699</v>
      </c>
      <c r="N43" s="9">
        <f t="shared" si="0"/>
        <v>173286.57394787221</v>
      </c>
      <c r="O43" s="9">
        <f t="shared" si="1"/>
        <v>60015.960041797371</v>
      </c>
      <c r="P43" s="9">
        <f t="shared" si="3"/>
        <v>233302.53398966248</v>
      </c>
      <c r="Q43" s="9">
        <v>18866021</v>
      </c>
      <c r="R43" s="9">
        <v>6091638</v>
      </c>
      <c r="S43" s="9">
        <v>24957659</v>
      </c>
      <c r="T43" s="21">
        <f t="shared" si="4"/>
        <v>0.91851150779420965</v>
      </c>
      <c r="U43" s="21">
        <f t="shared" si="5"/>
        <v>0.98521875465675024</v>
      </c>
      <c r="V43" s="21">
        <f t="shared" si="6"/>
        <v>0.93479333934990649</v>
      </c>
    </row>
    <row r="44" spans="1:22" x14ac:dyDescent="0.25">
      <c r="A44" s="60" t="s">
        <v>88</v>
      </c>
      <c r="B44" s="9">
        <v>56345.227525957103</v>
      </c>
      <c r="C44" s="9">
        <v>29263.390726203201</v>
      </c>
      <c r="D44" s="9">
        <v>85608.618252160595</v>
      </c>
      <c r="E44" s="9">
        <v>70245.877630766205</v>
      </c>
      <c r="F44" s="9">
        <v>45426.792186286402</v>
      </c>
      <c r="G44" s="9">
        <v>115672.669817054</v>
      </c>
      <c r="H44" s="9">
        <v>70242.302226636704</v>
      </c>
      <c r="I44" s="9">
        <v>33757.131691354603</v>
      </c>
      <c r="J44" s="9">
        <v>103999.43391799201</v>
      </c>
      <c r="K44" s="9">
        <v>116692.53926871601</v>
      </c>
      <c r="L44" s="9">
        <v>39617.927441475404</v>
      </c>
      <c r="M44" s="9">
        <v>156310.46671018301</v>
      </c>
      <c r="N44" s="9">
        <f t="shared" si="0"/>
        <v>313525.94665207603</v>
      </c>
      <c r="O44" s="9">
        <f t="shared" si="1"/>
        <v>148065.24204531961</v>
      </c>
      <c r="P44" s="9">
        <f t="shared" si="3"/>
        <v>461591.18869738962</v>
      </c>
      <c r="Q44" s="9">
        <v>29655255</v>
      </c>
      <c r="R44" s="9">
        <v>18728864</v>
      </c>
      <c r="S44" s="9">
        <v>48384119</v>
      </c>
      <c r="T44" s="21">
        <f t="shared" si="4"/>
        <v>1.0572357130366137</v>
      </c>
      <c r="U44" s="21">
        <f t="shared" si="5"/>
        <v>0.79057246635631295</v>
      </c>
      <c r="V44" s="21">
        <f t="shared" si="6"/>
        <v>0.95401383395528927</v>
      </c>
    </row>
    <row r="45" spans="1:22" x14ac:dyDescent="0.25">
      <c r="A45" s="60" t="s">
        <v>89</v>
      </c>
      <c r="B45" s="9">
        <v>20731.286851959401</v>
      </c>
      <c r="C45" s="9">
        <v>4504.0510421346298</v>
      </c>
      <c r="D45" s="9">
        <v>25235.337894094198</v>
      </c>
      <c r="E45" s="9">
        <v>26714.2572872407</v>
      </c>
      <c r="F45" s="9">
        <v>6839.79932727289</v>
      </c>
      <c r="G45" s="9">
        <v>33554.056614513604</v>
      </c>
      <c r="H45" s="9">
        <v>25500.536166294602</v>
      </c>
      <c r="I45" s="9">
        <v>9243.1333769708599</v>
      </c>
      <c r="J45" s="9">
        <v>34743.669543265503</v>
      </c>
      <c r="K45" s="9">
        <v>39542.8415702614</v>
      </c>
      <c r="L45" s="9">
        <v>14226.4508700685</v>
      </c>
      <c r="M45" s="9">
        <v>53769.292440329897</v>
      </c>
      <c r="N45" s="9">
        <f t="shared" si="0"/>
        <v>112488.9218757561</v>
      </c>
      <c r="O45" s="9">
        <f t="shared" si="1"/>
        <v>34813.434616446873</v>
      </c>
      <c r="P45" s="9">
        <f t="shared" si="3"/>
        <v>147302.35649220319</v>
      </c>
      <c r="Q45" s="9">
        <v>8544979</v>
      </c>
      <c r="R45" s="9">
        <v>3290733</v>
      </c>
      <c r="S45" s="9">
        <v>11835712</v>
      </c>
      <c r="T45" s="21">
        <f t="shared" si="4"/>
        <v>1.3164329821729943</v>
      </c>
      <c r="U45" s="21">
        <f t="shared" si="5"/>
        <v>1.0579234054068463</v>
      </c>
      <c r="V45" s="21">
        <f t="shared" si="6"/>
        <v>1.2445584726309933</v>
      </c>
    </row>
    <row r="46" spans="1:22" x14ac:dyDescent="0.25">
      <c r="A46" s="60" t="s">
        <v>90</v>
      </c>
      <c r="B46" s="9">
        <v>26965.795206804101</v>
      </c>
      <c r="C46" s="9">
        <v>2950.2184790260299</v>
      </c>
      <c r="D46" s="9">
        <v>29916.013685830301</v>
      </c>
      <c r="E46" s="9">
        <v>30720.399423450399</v>
      </c>
      <c r="F46" s="9">
        <v>3279.8211623514799</v>
      </c>
      <c r="G46" s="9">
        <v>34000.220585801799</v>
      </c>
      <c r="H46" s="9">
        <v>32647.738128671201</v>
      </c>
      <c r="I46" s="9">
        <v>4030.0442938831202</v>
      </c>
      <c r="J46" s="9">
        <v>36677.782422554301</v>
      </c>
      <c r="K46" s="9">
        <v>53620.070300370899</v>
      </c>
      <c r="L46" s="9">
        <v>8025.96421401928</v>
      </c>
      <c r="M46" s="9">
        <v>61646.034514390201</v>
      </c>
      <c r="N46" s="9">
        <f t="shared" si="0"/>
        <v>143954.00305929661</v>
      </c>
      <c r="O46" s="9">
        <f t="shared" si="1"/>
        <v>18286.048149279912</v>
      </c>
      <c r="P46" s="9">
        <f t="shared" si="3"/>
        <v>162240.05120857659</v>
      </c>
      <c r="Q46" s="9">
        <v>16381663</v>
      </c>
      <c r="R46" s="9">
        <v>2482033</v>
      </c>
      <c r="S46" s="9">
        <v>18863696</v>
      </c>
      <c r="T46" s="21">
        <f t="shared" si="4"/>
        <v>0.87875085123712171</v>
      </c>
      <c r="U46" s="21">
        <f t="shared" si="5"/>
        <v>0.73673670532502644</v>
      </c>
      <c r="V46" s="21">
        <f t="shared" si="6"/>
        <v>0.86006502229773318</v>
      </c>
    </row>
    <row r="47" spans="1:22" x14ac:dyDescent="0.25">
      <c r="A47" s="60" t="s">
        <v>91</v>
      </c>
      <c r="B47" s="9">
        <v>25707.434352449302</v>
      </c>
      <c r="C47" s="9">
        <v>1434.9171502561401</v>
      </c>
      <c r="D47" s="9">
        <v>27142.3515027053</v>
      </c>
      <c r="E47" s="9">
        <v>28938.8782754442</v>
      </c>
      <c r="F47" s="9">
        <v>1460.14280553456</v>
      </c>
      <c r="G47" s="9">
        <v>30399.0210809788</v>
      </c>
      <c r="H47" s="9">
        <v>27021.533256650098</v>
      </c>
      <c r="I47" s="9">
        <v>2686.73326215321</v>
      </c>
      <c r="J47" s="9">
        <v>29708.266518803299</v>
      </c>
      <c r="K47" s="9">
        <v>41493.850913113602</v>
      </c>
      <c r="L47" s="9">
        <v>2614.8768632759602</v>
      </c>
      <c r="M47" s="9">
        <v>44108.727776389402</v>
      </c>
      <c r="N47" s="9">
        <f t="shared" si="0"/>
        <v>123161.69679765721</v>
      </c>
      <c r="O47" s="9">
        <f t="shared" si="1"/>
        <v>8196.6700812198706</v>
      </c>
      <c r="P47" s="9">
        <f t="shared" si="3"/>
        <v>131358.36687887681</v>
      </c>
      <c r="Q47" s="9">
        <v>12713638</v>
      </c>
      <c r="R47" s="9">
        <v>1836533</v>
      </c>
      <c r="S47" s="9">
        <v>14550171</v>
      </c>
      <c r="T47" s="21">
        <f t="shared" si="4"/>
        <v>0.96873685405906007</v>
      </c>
      <c r="U47" s="21">
        <f t="shared" si="5"/>
        <v>0.44631215890048648</v>
      </c>
      <c r="V47" s="21">
        <f t="shared" si="6"/>
        <v>0.9027960350354427</v>
      </c>
    </row>
    <row r="48" spans="1:22" x14ac:dyDescent="0.25">
      <c r="A48" s="60" t="s">
        <v>92</v>
      </c>
      <c r="B48" s="9">
        <v>46325.9543231317</v>
      </c>
      <c r="C48" s="9">
        <v>31850.080838584199</v>
      </c>
      <c r="D48" s="9">
        <v>78176.035161716703</v>
      </c>
      <c r="E48" s="9">
        <v>62644.931181549699</v>
      </c>
      <c r="F48" s="9">
        <v>50234.744184348201</v>
      </c>
      <c r="G48" s="9">
        <v>112879.675365894</v>
      </c>
      <c r="H48" s="9">
        <v>57265.074162234203</v>
      </c>
      <c r="I48" s="9">
        <v>53479.512229565204</v>
      </c>
      <c r="J48" s="9">
        <v>110744.58639180299</v>
      </c>
      <c r="K48" s="9">
        <v>92247.501012491397</v>
      </c>
      <c r="L48" s="9">
        <v>49007.048002132702</v>
      </c>
      <c r="M48" s="9">
        <v>141254.549014622</v>
      </c>
      <c r="N48" s="9">
        <f t="shared" si="0"/>
        <v>258483.460679407</v>
      </c>
      <c r="O48" s="9">
        <f t="shared" si="1"/>
        <v>184571.38525463032</v>
      </c>
      <c r="P48" s="9">
        <f t="shared" si="3"/>
        <v>443054.84593403572</v>
      </c>
      <c r="Q48" s="9">
        <v>18652848</v>
      </c>
      <c r="R48" s="9">
        <v>11979037</v>
      </c>
      <c r="S48" s="9">
        <v>30631885</v>
      </c>
      <c r="T48" s="21">
        <f t="shared" si="4"/>
        <v>1.385758682424298</v>
      </c>
      <c r="U48" s="21">
        <f t="shared" si="5"/>
        <v>1.5407865027433367</v>
      </c>
      <c r="V48" s="21">
        <f t="shared" si="6"/>
        <v>1.4463845301522766</v>
      </c>
    </row>
    <row r="49" spans="1:22" x14ac:dyDescent="0.25">
      <c r="A49" s="60" t="s">
        <v>93</v>
      </c>
      <c r="B49" s="9">
        <v>16832.202647519302</v>
      </c>
      <c r="C49" s="9">
        <v>7337.2938965744497</v>
      </c>
      <c r="D49" s="9">
        <v>24169.496544093799</v>
      </c>
      <c r="E49" s="9">
        <v>20490.4969987984</v>
      </c>
      <c r="F49" s="9">
        <v>4507.0695330168601</v>
      </c>
      <c r="G49" s="9">
        <v>24997.566531815501</v>
      </c>
      <c r="H49" s="9">
        <v>21790.1277050998</v>
      </c>
      <c r="I49" s="9">
        <v>6790.8005358427999</v>
      </c>
      <c r="J49" s="9">
        <v>28580.9282409425</v>
      </c>
      <c r="K49" s="9">
        <v>35586.1070580675</v>
      </c>
      <c r="L49" s="9">
        <v>13482.4248698681</v>
      </c>
      <c r="M49" s="9">
        <v>49068.531927935801</v>
      </c>
      <c r="N49" s="9">
        <f t="shared" si="0"/>
        <v>94698.934409485009</v>
      </c>
      <c r="O49" s="9">
        <f t="shared" si="1"/>
        <v>32117.588835302213</v>
      </c>
      <c r="P49" s="9">
        <f t="shared" si="3"/>
        <v>126816.52324478762</v>
      </c>
      <c r="Q49" s="9">
        <v>8399223</v>
      </c>
      <c r="R49" s="9">
        <v>1935857</v>
      </c>
      <c r="S49" s="9">
        <v>10335080</v>
      </c>
      <c r="T49" s="21">
        <f t="shared" si="4"/>
        <v>1.1274725579911977</v>
      </c>
      <c r="U49" s="21">
        <f t="shared" si="5"/>
        <v>1.6590889117999013</v>
      </c>
      <c r="V49" s="21">
        <f t="shared" si="6"/>
        <v>1.2270492656543308</v>
      </c>
    </row>
    <row r="50" spans="1:22" x14ac:dyDescent="0.25">
      <c r="A50" s="60" t="s">
        <v>94</v>
      </c>
      <c r="B50" s="9">
        <v>91221.235450708293</v>
      </c>
      <c r="C50" s="9">
        <v>15119.676775522399</v>
      </c>
      <c r="D50" s="9">
        <v>106340.912226229</v>
      </c>
      <c r="E50" s="9">
        <v>101088.60538745001</v>
      </c>
      <c r="F50" s="9">
        <v>21884.971602977501</v>
      </c>
      <c r="G50" s="9">
        <v>122973.576990427</v>
      </c>
      <c r="H50" s="9">
        <v>88106.516580996598</v>
      </c>
      <c r="I50" s="9">
        <v>17611.1697980641</v>
      </c>
      <c r="J50" s="9">
        <v>105717.68637906099</v>
      </c>
      <c r="K50" s="9">
        <v>120865.42406005799</v>
      </c>
      <c r="L50" s="9">
        <v>22883.833329611301</v>
      </c>
      <c r="M50" s="9">
        <v>143749.25738966299</v>
      </c>
      <c r="N50" s="9">
        <f t="shared" si="0"/>
        <v>401281.78147921292</v>
      </c>
      <c r="O50" s="9">
        <f t="shared" si="1"/>
        <v>77499.651506175302</v>
      </c>
      <c r="P50" s="9">
        <f t="shared" si="3"/>
        <v>478781.43298538006</v>
      </c>
      <c r="Q50" s="9">
        <v>42064774</v>
      </c>
      <c r="R50" s="9">
        <v>14140255</v>
      </c>
      <c r="S50" s="9">
        <v>56205029</v>
      </c>
      <c r="T50" s="21">
        <f t="shared" si="4"/>
        <v>0.95396157716005547</v>
      </c>
      <c r="U50" s="21">
        <f t="shared" si="5"/>
        <v>0.54807817473005471</v>
      </c>
      <c r="V50" s="21">
        <f t="shared" si="6"/>
        <v>0.85184803122400321</v>
      </c>
    </row>
    <row r="51" spans="1:22" x14ac:dyDescent="0.25">
      <c r="A51" s="60" t="s">
        <v>95</v>
      </c>
      <c r="B51" s="9">
        <v>43650.772220057799</v>
      </c>
      <c r="C51" s="9">
        <v>7991.9809445573501</v>
      </c>
      <c r="D51" s="9">
        <v>51642.7531646149</v>
      </c>
      <c r="E51" s="9">
        <v>54265.816338226199</v>
      </c>
      <c r="F51" s="9">
        <v>7087.6957933697704</v>
      </c>
      <c r="G51" s="9">
        <v>61353.512131595402</v>
      </c>
      <c r="H51" s="9">
        <v>47479.523384638604</v>
      </c>
      <c r="I51" s="9">
        <v>10707.949470121001</v>
      </c>
      <c r="J51" s="9">
        <v>58187.472854760403</v>
      </c>
      <c r="K51" s="9">
        <v>69886.293785861199</v>
      </c>
      <c r="L51" s="9">
        <v>12315.9888894094</v>
      </c>
      <c r="M51" s="9">
        <v>82202.282675269496</v>
      </c>
      <c r="N51" s="9">
        <f t="shared" si="0"/>
        <v>215282.40572878381</v>
      </c>
      <c r="O51" s="9">
        <f t="shared" si="1"/>
        <v>38103.615097457521</v>
      </c>
      <c r="P51" s="9">
        <f t="shared" si="3"/>
        <v>253386.02082624022</v>
      </c>
      <c r="Q51" s="9">
        <v>21303280</v>
      </c>
      <c r="R51" s="9">
        <v>5725220</v>
      </c>
      <c r="S51" s="9">
        <v>27028500</v>
      </c>
      <c r="T51" s="21">
        <f t="shared" si="4"/>
        <v>1.0105599031171904</v>
      </c>
      <c r="U51" s="21">
        <f t="shared" si="5"/>
        <v>0.66553975388644493</v>
      </c>
      <c r="V51" s="21">
        <f t="shared" si="6"/>
        <v>0.93747718455053086</v>
      </c>
    </row>
    <row r="52" spans="1:22" x14ac:dyDescent="0.25">
      <c r="A52" s="60" t="s">
        <v>96</v>
      </c>
      <c r="B52" s="9">
        <v>14380.3239526741</v>
      </c>
      <c r="C52" s="9">
        <v>2161.9988046100998</v>
      </c>
      <c r="D52" s="9">
        <v>16542.322757284201</v>
      </c>
      <c r="E52" s="9">
        <v>16525.413249512701</v>
      </c>
      <c r="F52" s="9">
        <v>1830.53768296868</v>
      </c>
      <c r="G52" s="9">
        <v>18355.950932481399</v>
      </c>
      <c r="H52" s="9">
        <v>14725.754359452299</v>
      </c>
      <c r="I52" s="9">
        <v>2203.8649597375302</v>
      </c>
      <c r="J52" s="9">
        <v>16929.619319189798</v>
      </c>
      <c r="K52" s="9">
        <v>28547.910644288899</v>
      </c>
      <c r="L52" s="9">
        <v>3484.7956792766699</v>
      </c>
      <c r="M52" s="9">
        <v>32032.706323565199</v>
      </c>
      <c r="N52" s="9">
        <f t="shared" si="0"/>
        <v>74179.402205927996</v>
      </c>
      <c r="O52" s="9">
        <f t="shared" si="1"/>
        <v>9681.1971265929787</v>
      </c>
      <c r="P52" s="9">
        <f t="shared" si="3"/>
        <v>83860.599332520593</v>
      </c>
      <c r="Q52" s="9">
        <v>7405088</v>
      </c>
      <c r="R52" s="9">
        <v>988813</v>
      </c>
      <c r="S52" s="9">
        <v>8393901</v>
      </c>
      <c r="T52" s="21">
        <f t="shared" si="4"/>
        <v>1.0017355932289798</v>
      </c>
      <c r="U52" s="21">
        <f t="shared" si="5"/>
        <v>0.97907259781100964</v>
      </c>
      <c r="V52" s="21">
        <f t="shared" si="6"/>
        <v>0.99906586142153198</v>
      </c>
    </row>
    <row r="53" spans="1:22" x14ac:dyDescent="0.25">
      <c r="A53" s="60" t="s">
        <v>97</v>
      </c>
      <c r="B53" s="9">
        <v>21717.7651275223</v>
      </c>
      <c r="C53" s="9">
        <v>3045.9735010017498</v>
      </c>
      <c r="D53" s="9">
        <v>24763.738628524101</v>
      </c>
      <c r="E53" s="9">
        <v>29033.242001012801</v>
      </c>
      <c r="F53" s="9">
        <v>3720.8819746804702</v>
      </c>
      <c r="G53" s="9">
        <v>32754.123975693401</v>
      </c>
      <c r="H53" s="9">
        <v>28666.5751560395</v>
      </c>
      <c r="I53" s="9">
        <v>5730.23687886671</v>
      </c>
      <c r="J53" s="9">
        <v>34396.812034906303</v>
      </c>
      <c r="K53" s="9">
        <v>50736.322543599097</v>
      </c>
      <c r="L53" s="9">
        <v>10484.4211170864</v>
      </c>
      <c r="M53" s="9">
        <v>61220.743660685497</v>
      </c>
      <c r="N53" s="9">
        <f t="shared" si="0"/>
        <v>130153.90482817369</v>
      </c>
      <c r="O53" s="9">
        <f t="shared" si="1"/>
        <v>22981.513471635328</v>
      </c>
      <c r="P53" s="9">
        <f t="shared" si="3"/>
        <v>153135.4182998093</v>
      </c>
      <c r="Q53" s="9">
        <v>13498694</v>
      </c>
      <c r="R53" s="9">
        <v>1796125</v>
      </c>
      <c r="S53" s="9">
        <v>15294819</v>
      </c>
      <c r="T53" s="21">
        <f t="shared" si="4"/>
        <v>0.96419627578915179</v>
      </c>
      <c r="U53" s="21">
        <f t="shared" si="5"/>
        <v>1.2795052388689723</v>
      </c>
      <c r="V53" s="21">
        <f t="shared" si="6"/>
        <v>1.0012241289014883</v>
      </c>
    </row>
    <row r="54" spans="1:22" x14ac:dyDescent="0.25">
      <c r="A54" s="60" t="s">
        <v>98</v>
      </c>
      <c r="B54" s="9">
        <v>4665.4251567439997</v>
      </c>
      <c r="C54" s="9">
        <v>1015.1934709073799</v>
      </c>
      <c r="D54" s="9">
        <v>5680.6186276513699</v>
      </c>
      <c r="E54" s="9">
        <v>6292.1693078083099</v>
      </c>
      <c r="F54" s="9">
        <v>1016.63733868808</v>
      </c>
      <c r="G54" s="9">
        <v>7308.8066464964004</v>
      </c>
      <c r="H54" s="9">
        <v>6916.8465857614501</v>
      </c>
      <c r="I54" s="9">
        <v>1376.27274051268</v>
      </c>
      <c r="J54" s="9">
        <v>8293.1193262741708</v>
      </c>
      <c r="K54" s="9">
        <v>8702.2676233784096</v>
      </c>
      <c r="L54" s="9">
        <v>2384.7305127045302</v>
      </c>
      <c r="M54" s="9">
        <v>11086.998136083001</v>
      </c>
      <c r="N54" s="9">
        <f t="shared" si="0"/>
        <v>26576.70867369217</v>
      </c>
      <c r="O54" s="9">
        <f t="shared" si="1"/>
        <v>5792.8340628126698</v>
      </c>
      <c r="P54" s="9">
        <f t="shared" si="3"/>
        <v>32369.54273650494</v>
      </c>
      <c r="Q54" s="9">
        <v>2565095</v>
      </c>
      <c r="R54" s="9">
        <v>735236</v>
      </c>
      <c r="S54" s="9">
        <v>3300331</v>
      </c>
      <c r="T54" s="21">
        <f t="shared" si="4"/>
        <v>1.0360906193997559</v>
      </c>
      <c r="U54" s="21">
        <f t="shared" si="5"/>
        <v>0.78788770718689904</v>
      </c>
      <c r="V54" s="21">
        <f t="shared" si="6"/>
        <v>0.98079685754262036</v>
      </c>
    </row>
    <row r="55" spans="1:22" x14ac:dyDescent="0.25">
      <c r="A55" s="60" t="s">
        <v>99</v>
      </c>
      <c r="B55" s="9">
        <v>66948.048234981601</v>
      </c>
      <c r="C55" s="9">
        <v>10487.516524652699</v>
      </c>
      <c r="D55" s="9">
        <v>77435.564759631903</v>
      </c>
      <c r="E55" s="9">
        <v>73535.959617886096</v>
      </c>
      <c r="F55" s="9">
        <v>8846.4117956106293</v>
      </c>
      <c r="G55" s="9">
        <v>82382.371413496294</v>
      </c>
      <c r="H55" s="9">
        <v>66882.529260747397</v>
      </c>
      <c r="I55" s="9">
        <v>16972.066382660701</v>
      </c>
      <c r="J55" s="9">
        <v>83854.595643407694</v>
      </c>
      <c r="K55" s="9">
        <v>106290.48777597</v>
      </c>
      <c r="L55" s="9">
        <v>22798.898788930499</v>
      </c>
      <c r="M55" s="9">
        <v>129089.386564901</v>
      </c>
      <c r="N55" s="9">
        <f t="shared" si="0"/>
        <v>313657.0248895851</v>
      </c>
      <c r="O55" s="9">
        <f t="shared" si="1"/>
        <v>59104.893491854527</v>
      </c>
      <c r="P55" s="9">
        <f t="shared" si="3"/>
        <v>372761.9183814369</v>
      </c>
      <c r="Q55" s="9">
        <v>27149300</v>
      </c>
      <c r="R55" s="9">
        <v>6342560</v>
      </c>
      <c r="S55" s="9">
        <v>33491860</v>
      </c>
      <c r="T55" s="21">
        <f t="shared" si="4"/>
        <v>1.1553042799983244</v>
      </c>
      <c r="U55" s="21">
        <f t="shared" si="5"/>
        <v>0.93187756192853566</v>
      </c>
      <c r="V55" s="21">
        <f t="shared" si="6"/>
        <v>1.1129925850085272</v>
      </c>
    </row>
    <row r="56" spans="1:22" x14ac:dyDescent="0.25">
      <c r="A56" s="60" t="s">
        <v>100</v>
      </c>
      <c r="B56" s="9">
        <v>42860.891155735597</v>
      </c>
      <c r="C56" s="9">
        <v>6796.0814431537501</v>
      </c>
      <c r="D56" s="9">
        <v>49656.972598889799</v>
      </c>
      <c r="E56" s="9">
        <v>44493.614023882197</v>
      </c>
      <c r="F56" s="9">
        <v>6073.8340114522798</v>
      </c>
      <c r="G56" s="9">
        <v>50567.448035334397</v>
      </c>
      <c r="H56" s="9">
        <v>44433.256376134799</v>
      </c>
      <c r="I56" s="9">
        <v>5127.00261840451</v>
      </c>
      <c r="J56" s="9">
        <v>49560.258994539399</v>
      </c>
      <c r="K56" s="9">
        <v>62680.678253523198</v>
      </c>
      <c r="L56" s="9">
        <v>9778.6992998687692</v>
      </c>
      <c r="M56" s="9">
        <v>72459.377553393293</v>
      </c>
      <c r="N56" s="9">
        <f t="shared" si="0"/>
        <v>194468.43980927579</v>
      </c>
      <c r="O56" s="9">
        <f t="shared" si="1"/>
        <v>27775.617372879307</v>
      </c>
      <c r="P56" s="9">
        <f t="shared" si="3"/>
        <v>222244.05718215689</v>
      </c>
      <c r="Q56" s="9">
        <v>19358882</v>
      </c>
      <c r="R56" s="9">
        <v>2631312</v>
      </c>
      <c r="S56" s="9">
        <v>21990194</v>
      </c>
      <c r="T56" s="21">
        <f t="shared" si="4"/>
        <v>1.0045437531427475</v>
      </c>
      <c r="U56" s="21">
        <f t="shared" si="5"/>
        <v>1.0555805382592147</v>
      </c>
      <c r="V56" s="21">
        <f t="shared" si="6"/>
        <v>1.01065073451447</v>
      </c>
    </row>
    <row r="57" spans="1:22" x14ac:dyDescent="0.25">
      <c r="A57" s="60" t="s">
        <v>101</v>
      </c>
      <c r="B57" s="9">
        <v>39624.392325188499</v>
      </c>
      <c r="C57" s="9">
        <v>20778.276401585299</v>
      </c>
      <c r="D57" s="9">
        <v>60402.668726775199</v>
      </c>
      <c r="E57" s="9">
        <v>49995.462422315002</v>
      </c>
      <c r="F57" s="9">
        <v>27603.4043870881</v>
      </c>
      <c r="G57" s="9">
        <v>77598.866809399595</v>
      </c>
      <c r="H57" s="9">
        <v>47317.342945681397</v>
      </c>
      <c r="I57" s="9">
        <v>27464.9773067026</v>
      </c>
      <c r="J57" s="9">
        <v>74782.320252383404</v>
      </c>
      <c r="K57" s="9">
        <v>68090.315271852494</v>
      </c>
      <c r="L57" s="9">
        <v>34259.450316851799</v>
      </c>
      <c r="M57" s="9">
        <v>102349.765588701</v>
      </c>
      <c r="N57" s="9">
        <f t="shared" si="0"/>
        <v>205027.51296503737</v>
      </c>
      <c r="O57" s="9">
        <f t="shared" si="1"/>
        <v>110106.1084122278</v>
      </c>
      <c r="P57" s="9">
        <f t="shared" si="3"/>
        <v>315133.6213772592</v>
      </c>
      <c r="Q57" s="9">
        <v>16189477</v>
      </c>
      <c r="R57" s="9">
        <v>7194466</v>
      </c>
      <c r="S57" s="9">
        <v>23383943</v>
      </c>
      <c r="T57" s="21">
        <f t="shared" si="4"/>
        <v>1.2664245606268651</v>
      </c>
      <c r="U57" s="21">
        <f t="shared" si="5"/>
        <v>1.5304278095445554</v>
      </c>
      <c r="V57" s="21">
        <f t="shared" si="6"/>
        <v>1.3476496302495229</v>
      </c>
    </row>
    <row r="58" spans="1:22" x14ac:dyDescent="0.25">
      <c r="A58" s="60" t="s">
        <v>102</v>
      </c>
      <c r="B58" s="9">
        <v>15074.4166428727</v>
      </c>
      <c r="C58" s="9">
        <v>1565.8269633519501</v>
      </c>
      <c r="D58" s="9">
        <v>16640.2436062247</v>
      </c>
      <c r="E58" s="9">
        <v>24315.0138523715</v>
      </c>
      <c r="F58" s="9">
        <v>4201.5237149674304</v>
      </c>
      <c r="G58" s="9">
        <v>28516.537567338899</v>
      </c>
      <c r="H58" s="9">
        <v>21496.113432711201</v>
      </c>
      <c r="I58" s="9">
        <v>2211.0729220879298</v>
      </c>
      <c r="J58" s="9">
        <v>23707.186354799102</v>
      </c>
      <c r="K58" s="9">
        <v>27725.612671951501</v>
      </c>
      <c r="L58" s="9">
        <v>3686.4343660341701</v>
      </c>
      <c r="M58" s="9">
        <v>31412.047037985601</v>
      </c>
      <c r="N58" s="9">
        <f t="shared" si="0"/>
        <v>88611.156599906913</v>
      </c>
      <c r="O58" s="9">
        <f t="shared" si="1"/>
        <v>11664.857966441479</v>
      </c>
      <c r="P58" s="9">
        <f t="shared" si="3"/>
        <v>100276.0145663483</v>
      </c>
      <c r="Q58" s="9">
        <v>6696332</v>
      </c>
      <c r="R58" s="9">
        <v>1339868</v>
      </c>
      <c r="S58" s="9">
        <v>8036200</v>
      </c>
      <c r="T58" s="21">
        <f t="shared" si="4"/>
        <v>1.3232790220064792</v>
      </c>
      <c r="U58" s="21">
        <f t="shared" si="5"/>
        <v>0.87059754889597185</v>
      </c>
      <c r="V58" s="21">
        <f t="shared" si="6"/>
        <v>1.2478038695695517</v>
      </c>
    </row>
    <row r="59" spans="1:22" x14ac:dyDescent="0.25">
      <c r="A59" s="60" t="s">
        <v>103</v>
      </c>
      <c r="B59" s="9">
        <v>30965.6476641343</v>
      </c>
      <c r="C59" s="9">
        <v>3430.7681728667599</v>
      </c>
      <c r="D59" s="9">
        <v>34396.415837001099</v>
      </c>
      <c r="E59" s="9">
        <v>32896.699214786</v>
      </c>
      <c r="F59" s="9">
        <v>5685.59985091823</v>
      </c>
      <c r="G59" s="9">
        <v>38582.299065704799</v>
      </c>
      <c r="H59" s="9">
        <v>28651.895644972101</v>
      </c>
      <c r="I59" s="9">
        <v>5472.9149918716203</v>
      </c>
      <c r="J59" s="9">
        <v>34124.8106368437</v>
      </c>
      <c r="K59" s="9">
        <v>45696.9314576537</v>
      </c>
      <c r="L59" s="9">
        <v>5264.1456965795196</v>
      </c>
      <c r="M59" s="9">
        <v>50961.077154232502</v>
      </c>
      <c r="N59" s="9">
        <f t="shared" si="0"/>
        <v>138211.1739815461</v>
      </c>
      <c r="O59" s="9">
        <f t="shared" si="1"/>
        <v>19853.428712236127</v>
      </c>
      <c r="P59" s="9">
        <f t="shared" si="3"/>
        <v>158064.6026937821</v>
      </c>
      <c r="Q59" s="9">
        <v>11452712</v>
      </c>
      <c r="R59" s="9">
        <v>1580101</v>
      </c>
      <c r="S59" s="9">
        <v>13032813</v>
      </c>
      <c r="T59" s="21">
        <f t="shared" si="4"/>
        <v>1.2067986515468661</v>
      </c>
      <c r="U59" s="21">
        <f t="shared" si="5"/>
        <v>1.2564658026440163</v>
      </c>
      <c r="V59" s="21">
        <f t="shared" si="6"/>
        <v>1.2128203074331083</v>
      </c>
    </row>
    <row r="60" spans="1:22" x14ac:dyDescent="0.25">
      <c r="A60" s="60" t="s">
        <v>104</v>
      </c>
      <c r="B60" s="9">
        <v>55105.332363503701</v>
      </c>
      <c r="C60" s="9">
        <v>25801.756116169301</v>
      </c>
      <c r="D60" s="9">
        <v>80907.088479673199</v>
      </c>
      <c r="E60" s="9">
        <v>71737.962555836202</v>
      </c>
      <c r="F60" s="9">
        <v>26781.217279989101</v>
      </c>
      <c r="G60" s="9">
        <v>98519.179835822404</v>
      </c>
      <c r="H60" s="9">
        <v>68697.494829431598</v>
      </c>
      <c r="I60" s="9">
        <v>19743.231336562101</v>
      </c>
      <c r="J60" s="9">
        <v>88440.726165992601</v>
      </c>
      <c r="K60" s="9">
        <v>96645.078051955104</v>
      </c>
      <c r="L60" s="9">
        <v>29383.536430260701</v>
      </c>
      <c r="M60" s="9">
        <v>126028.614482213</v>
      </c>
      <c r="N60" s="9">
        <f t="shared" si="0"/>
        <v>292185.86780072661</v>
      </c>
      <c r="O60" s="9">
        <f t="shared" si="1"/>
        <v>101709.74116298121</v>
      </c>
      <c r="P60" s="9">
        <f t="shared" si="3"/>
        <v>393895.60896370118</v>
      </c>
      <c r="Q60" s="9">
        <v>19617648</v>
      </c>
      <c r="R60" s="9">
        <v>10073578</v>
      </c>
      <c r="S60" s="9">
        <v>29691226</v>
      </c>
      <c r="T60" s="21">
        <f t="shared" si="4"/>
        <v>1.4894031527159965</v>
      </c>
      <c r="U60" s="21">
        <f t="shared" si="5"/>
        <v>1.009668472939617</v>
      </c>
      <c r="V60" s="21">
        <f t="shared" si="6"/>
        <v>1.3266397587075092</v>
      </c>
    </row>
    <row r="61" spans="1:22" x14ac:dyDescent="0.25">
      <c r="A61" s="60" t="s">
        <v>105</v>
      </c>
      <c r="B61" s="9">
        <v>17796.741508468502</v>
      </c>
      <c r="C61" s="9">
        <v>3257.0635530647</v>
      </c>
      <c r="D61" s="9">
        <v>21053.805061533301</v>
      </c>
      <c r="E61" s="9">
        <v>24817.664293845999</v>
      </c>
      <c r="F61" s="9">
        <v>3634.7493227651998</v>
      </c>
      <c r="G61" s="9">
        <v>28452.413616611098</v>
      </c>
      <c r="H61" s="9">
        <v>22049.142222414299</v>
      </c>
      <c r="I61" s="9">
        <v>4447.1397338821498</v>
      </c>
      <c r="J61" s="9">
        <v>26496.2819562966</v>
      </c>
      <c r="K61" s="9">
        <v>36445.239669600604</v>
      </c>
      <c r="L61" s="9">
        <v>4364.8224809005496</v>
      </c>
      <c r="M61" s="9">
        <v>40810.062150501297</v>
      </c>
      <c r="N61" s="9">
        <f t="shared" si="0"/>
        <v>101108.78769432941</v>
      </c>
      <c r="O61" s="9">
        <f t="shared" si="1"/>
        <v>15703.7750906126</v>
      </c>
      <c r="P61" s="9">
        <f t="shared" si="3"/>
        <v>116812.5627849423</v>
      </c>
      <c r="Q61" s="9">
        <v>7147820</v>
      </c>
      <c r="R61" s="9">
        <v>1353068</v>
      </c>
      <c r="S61" s="9">
        <v>8500888</v>
      </c>
      <c r="T61" s="21">
        <f t="shared" si="4"/>
        <v>1.4145402051860485</v>
      </c>
      <c r="U61" s="21">
        <f t="shared" si="5"/>
        <v>1.1606050169402129</v>
      </c>
      <c r="V61" s="21">
        <f t="shared" si="6"/>
        <v>1.3741218892066605</v>
      </c>
    </row>
    <row r="62" spans="1:22" x14ac:dyDescent="0.25">
      <c r="A62" s="60" t="s">
        <v>106</v>
      </c>
      <c r="B62" s="9">
        <v>56314.929642455798</v>
      </c>
      <c r="C62" s="9">
        <v>4128.7748513635197</v>
      </c>
      <c r="D62" s="9">
        <v>60443.704493819598</v>
      </c>
      <c r="E62" s="9">
        <v>67501.585906255699</v>
      </c>
      <c r="F62" s="9">
        <v>6997.7394529585699</v>
      </c>
      <c r="G62" s="9">
        <v>74499.325359213297</v>
      </c>
      <c r="H62" s="9">
        <v>64809.988971289204</v>
      </c>
      <c r="I62" s="9">
        <v>5002.3108353197404</v>
      </c>
      <c r="J62" s="9">
        <v>69812.299806609095</v>
      </c>
      <c r="K62" s="9">
        <v>101926.309197578</v>
      </c>
      <c r="L62" s="9">
        <v>10156.5798206707</v>
      </c>
      <c r="M62" s="9">
        <v>112082.88901825099</v>
      </c>
      <c r="N62" s="9">
        <f t="shared" si="0"/>
        <v>290552.81371757871</v>
      </c>
      <c r="O62" s="9">
        <f t="shared" si="1"/>
        <v>26285.404960312531</v>
      </c>
      <c r="P62" s="9">
        <f t="shared" si="3"/>
        <v>316838.21867789299</v>
      </c>
      <c r="Q62" s="9">
        <v>28915051</v>
      </c>
      <c r="R62" s="9">
        <v>5428626</v>
      </c>
      <c r="S62" s="9">
        <v>34343677</v>
      </c>
      <c r="T62" s="21">
        <f t="shared" si="4"/>
        <v>1.0048497362760271</v>
      </c>
      <c r="U62" s="21">
        <f t="shared" si="5"/>
        <v>0.48419996073246768</v>
      </c>
      <c r="V62" s="21">
        <f t="shared" si="6"/>
        <v>0.9225518242496078</v>
      </c>
    </row>
    <row r="63" spans="1:22" x14ac:dyDescent="0.25">
      <c r="A63" s="60" t="s">
        <v>107</v>
      </c>
      <c r="B63" s="9">
        <v>68368.6311511815</v>
      </c>
      <c r="C63" s="9">
        <v>29973.137876180601</v>
      </c>
      <c r="D63" s="9">
        <v>98341.769027358896</v>
      </c>
      <c r="E63" s="9">
        <v>90202.273765616294</v>
      </c>
      <c r="F63" s="9">
        <v>43642.8367850422</v>
      </c>
      <c r="G63" s="9">
        <v>133845.11055065499</v>
      </c>
      <c r="H63" s="9">
        <v>92146.182249521997</v>
      </c>
      <c r="I63" s="9">
        <v>34633.364180725199</v>
      </c>
      <c r="J63" s="9">
        <v>126779.546430246</v>
      </c>
      <c r="K63" s="9">
        <v>154467.37342918399</v>
      </c>
      <c r="L63" s="9">
        <v>58140.727113198001</v>
      </c>
      <c r="M63" s="9">
        <v>212608.100542386</v>
      </c>
      <c r="N63" s="9">
        <f t="shared" si="0"/>
        <v>405184.4605955038</v>
      </c>
      <c r="O63" s="9">
        <f t="shared" si="1"/>
        <v>166390.06595514601</v>
      </c>
      <c r="P63" s="9">
        <f t="shared" si="3"/>
        <v>571574.52655064594</v>
      </c>
      <c r="Q63" s="9">
        <v>28511581</v>
      </c>
      <c r="R63" s="9">
        <v>15248915</v>
      </c>
      <c r="S63" s="9">
        <v>43760496</v>
      </c>
      <c r="T63" s="21">
        <f t="shared" si="4"/>
        <v>1.4211223874098873</v>
      </c>
      <c r="U63" s="21">
        <f t="shared" si="5"/>
        <v>1.0911600330590472</v>
      </c>
      <c r="V63" s="21">
        <f t="shared" si="6"/>
        <v>1.3061427058565469</v>
      </c>
    </row>
    <row r="64" spans="1:22" x14ac:dyDescent="0.25">
      <c r="A64" s="60" t="s">
        <v>108</v>
      </c>
      <c r="B64" s="9">
        <v>15139.410527357701</v>
      </c>
      <c r="C64" s="9">
        <v>2569.0985126927399</v>
      </c>
      <c r="D64" s="9">
        <v>17708.509040050601</v>
      </c>
      <c r="E64" s="9">
        <v>22803.613730799301</v>
      </c>
      <c r="F64" s="9">
        <v>4200.0542227369497</v>
      </c>
      <c r="G64" s="9">
        <v>27003.667953536198</v>
      </c>
      <c r="H64" s="9">
        <v>20727.780001704301</v>
      </c>
      <c r="I64" s="9">
        <v>4861.2459435424498</v>
      </c>
      <c r="J64" s="9">
        <v>25589.025945246802</v>
      </c>
      <c r="K64" s="9">
        <v>27705.954372579399</v>
      </c>
      <c r="L64" s="9">
        <v>4865.3101568524999</v>
      </c>
      <c r="M64" s="9">
        <v>32571.264529432101</v>
      </c>
      <c r="N64" s="9">
        <f t="shared" si="0"/>
        <v>86376.758632440702</v>
      </c>
      <c r="O64" s="9">
        <f t="shared" si="1"/>
        <v>16495.70883582464</v>
      </c>
      <c r="P64" s="9">
        <f t="shared" si="3"/>
        <v>102872.46746826569</v>
      </c>
      <c r="Q64" s="9">
        <v>7527311</v>
      </c>
      <c r="R64" s="9">
        <v>1544861</v>
      </c>
      <c r="S64" s="9">
        <v>9072172</v>
      </c>
      <c r="T64" s="21">
        <f t="shared" si="4"/>
        <v>1.1475114902578185</v>
      </c>
      <c r="U64" s="21">
        <f t="shared" si="5"/>
        <v>1.06777948539219</v>
      </c>
      <c r="V64" s="21">
        <f t="shared" si="6"/>
        <v>1.1339342713990177</v>
      </c>
    </row>
    <row r="65" spans="1:22" x14ac:dyDescent="0.25">
      <c r="A65" s="60" t="s">
        <v>109</v>
      </c>
      <c r="B65" s="9">
        <v>183767.54908195799</v>
      </c>
      <c r="C65" s="9">
        <v>29114.481913386498</v>
      </c>
      <c r="D65" s="9">
        <v>212882.030995348</v>
      </c>
      <c r="E65" s="9">
        <v>224295.01419009699</v>
      </c>
      <c r="F65" s="9">
        <v>34350.879755720402</v>
      </c>
      <c r="G65" s="9">
        <v>258645.893945825</v>
      </c>
      <c r="H65" s="9">
        <v>226030.96409877299</v>
      </c>
      <c r="I65" s="9">
        <v>39808.4072715886</v>
      </c>
      <c r="J65" s="9">
        <v>265839.37137036998</v>
      </c>
      <c r="K65" s="9">
        <v>285838.20235307398</v>
      </c>
      <c r="L65" s="9">
        <v>46638.315568876198</v>
      </c>
      <c r="M65" s="9">
        <v>332476.51792200998</v>
      </c>
      <c r="N65" s="9">
        <f t="shared" si="0"/>
        <v>919931.72972390195</v>
      </c>
      <c r="O65" s="9">
        <f t="shared" si="1"/>
        <v>149912.08450957169</v>
      </c>
      <c r="P65" s="9">
        <f t="shared" si="3"/>
        <v>1069843.8142335529</v>
      </c>
      <c r="Q65" s="9">
        <v>74388614</v>
      </c>
      <c r="R65" s="9">
        <v>21006612</v>
      </c>
      <c r="S65" s="9">
        <v>95395226</v>
      </c>
      <c r="T65" s="21">
        <f t="shared" si="4"/>
        <v>1.2366566336669507</v>
      </c>
      <c r="U65" s="21">
        <f t="shared" si="5"/>
        <v>0.71364237369439532</v>
      </c>
      <c r="V65" s="21">
        <f t="shared" si="6"/>
        <v>1.1214856959755544</v>
      </c>
    </row>
    <row r="66" spans="1:22" x14ac:dyDescent="0.25">
      <c r="A66" s="60" t="s">
        <v>110</v>
      </c>
      <c r="B66" s="9">
        <v>38941.575419941597</v>
      </c>
      <c r="C66" s="9">
        <v>7772.0980378488302</v>
      </c>
      <c r="D66" s="9">
        <v>46713.673457792</v>
      </c>
      <c r="E66" s="9">
        <v>52755.496658254102</v>
      </c>
      <c r="F66" s="9">
        <v>12082.9541314995</v>
      </c>
      <c r="G66" s="9">
        <v>64838.450789752002</v>
      </c>
      <c r="H66" s="9">
        <v>47633.962388723601</v>
      </c>
      <c r="I66" s="9">
        <v>17643.291375213099</v>
      </c>
      <c r="J66" s="9">
        <v>65277.253763934998</v>
      </c>
      <c r="K66" s="9">
        <v>75729.567509142304</v>
      </c>
      <c r="L66" s="9">
        <v>23779.352167501602</v>
      </c>
      <c r="M66" s="9">
        <v>99508.919676644597</v>
      </c>
      <c r="N66" s="9">
        <f t="shared" si="0"/>
        <v>215060.60197606159</v>
      </c>
      <c r="O66" s="9">
        <f t="shared" si="1"/>
        <v>61277.695712063032</v>
      </c>
      <c r="P66" s="9">
        <f t="shared" si="3"/>
        <v>276338.2976881236</v>
      </c>
      <c r="Q66" s="9">
        <v>23106638</v>
      </c>
      <c r="R66" s="9">
        <v>6605784</v>
      </c>
      <c r="S66" s="9">
        <v>29712422</v>
      </c>
      <c r="T66" s="21">
        <f t="shared" si="4"/>
        <v>0.93073082278807318</v>
      </c>
      <c r="U66" s="21">
        <f t="shared" si="5"/>
        <v>0.92763698770748537</v>
      </c>
      <c r="V66" s="21">
        <f t="shared" si="6"/>
        <v>0.93004298905058491</v>
      </c>
    </row>
    <row r="67" spans="1:22" x14ac:dyDescent="0.25">
      <c r="A67" s="60" t="s">
        <v>111</v>
      </c>
      <c r="B67" s="9">
        <v>22841.085891453</v>
      </c>
      <c r="C67" s="9">
        <v>3683.0653995589901</v>
      </c>
      <c r="D67" s="9">
        <v>26524.151291012098</v>
      </c>
      <c r="E67" s="9">
        <v>23956.8063226987</v>
      </c>
      <c r="F67" s="9">
        <v>3725.6544234483899</v>
      </c>
      <c r="G67" s="9">
        <v>27682.460746147</v>
      </c>
      <c r="H67" s="9">
        <v>22220.970010443401</v>
      </c>
      <c r="I67" s="9">
        <v>6344.0934570612199</v>
      </c>
      <c r="J67" s="9">
        <v>28565.063467504398</v>
      </c>
      <c r="K67" s="9">
        <v>37982.087503540497</v>
      </c>
      <c r="L67" s="9">
        <v>4820.2333046353697</v>
      </c>
      <c r="M67" s="9">
        <v>42802.320808175697</v>
      </c>
      <c r="N67" s="9">
        <f t="shared" si="0"/>
        <v>107000.9497281356</v>
      </c>
      <c r="O67" s="9">
        <f t="shared" si="1"/>
        <v>18573.04658470397</v>
      </c>
      <c r="P67" s="9">
        <f t="shared" si="3"/>
        <v>125573.99631283918</v>
      </c>
      <c r="Q67" s="9">
        <v>10324668</v>
      </c>
      <c r="R67" s="9">
        <v>1471046</v>
      </c>
      <c r="S67" s="9">
        <v>11795714</v>
      </c>
      <c r="T67" s="21">
        <f t="shared" si="4"/>
        <v>1.036362135113067</v>
      </c>
      <c r="U67" s="21">
        <f t="shared" si="5"/>
        <v>1.2625741536773134</v>
      </c>
      <c r="V67" s="21">
        <f t="shared" si="6"/>
        <v>1.0645730840272931</v>
      </c>
    </row>
    <row r="68" spans="1:22" x14ac:dyDescent="0.25">
      <c r="A68" s="60" t="s">
        <v>112</v>
      </c>
      <c r="B68" s="9">
        <v>115807.576165611</v>
      </c>
      <c r="C68" s="9">
        <v>11313.3009977128</v>
      </c>
      <c r="D68" s="9">
        <v>127120.877163322</v>
      </c>
      <c r="E68" s="9">
        <v>152787.903108117</v>
      </c>
      <c r="F68" s="9">
        <v>16200.1535027482</v>
      </c>
      <c r="G68" s="9">
        <v>168988.05661086499</v>
      </c>
      <c r="H68" s="9">
        <v>156726.56502368901</v>
      </c>
      <c r="I68" s="9">
        <v>10277.637105449799</v>
      </c>
      <c r="J68" s="9">
        <v>167004.20212914201</v>
      </c>
      <c r="K68" s="9">
        <v>226090.347225351</v>
      </c>
      <c r="L68" s="9">
        <v>13976.982225088799</v>
      </c>
      <c r="M68" s="9">
        <v>240067.32945044499</v>
      </c>
      <c r="N68" s="9">
        <f t="shared" si="0"/>
        <v>651412.39152276795</v>
      </c>
      <c r="O68" s="9">
        <f t="shared" si="1"/>
        <v>51768.073830999594</v>
      </c>
      <c r="P68" s="9">
        <f t="shared" si="3"/>
        <v>703180.46535377402</v>
      </c>
      <c r="Q68" s="9">
        <v>48796771</v>
      </c>
      <c r="R68" s="9">
        <v>7140792</v>
      </c>
      <c r="S68" s="9">
        <v>55937563</v>
      </c>
      <c r="T68" s="21">
        <f t="shared" si="4"/>
        <v>1.3349497890398689</v>
      </c>
      <c r="U68" s="21">
        <f t="shared" si="5"/>
        <v>0.72496263483097667</v>
      </c>
      <c r="V68" s="21">
        <f t="shared" si="6"/>
        <v>1.2570809803669387</v>
      </c>
    </row>
    <row r="69" spans="1:22" x14ac:dyDescent="0.25">
      <c r="A69" s="60" t="s">
        <v>113</v>
      </c>
      <c r="B69" s="9">
        <v>40816.725114095003</v>
      </c>
      <c r="C69" s="9">
        <v>23590.559349085201</v>
      </c>
      <c r="D69" s="9">
        <v>64407.284463179603</v>
      </c>
      <c r="E69" s="9">
        <v>54823.781472749302</v>
      </c>
      <c r="F69" s="9">
        <v>30647.6257521148</v>
      </c>
      <c r="G69" s="9">
        <v>85471.407224863098</v>
      </c>
      <c r="H69" s="9">
        <v>53105.662855879702</v>
      </c>
      <c r="I69" s="9">
        <v>16207.1298432126</v>
      </c>
      <c r="J69" s="9">
        <v>69312.792699092097</v>
      </c>
      <c r="K69" s="9">
        <v>76973.548454080606</v>
      </c>
      <c r="L69" s="9">
        <v>25430.8534270946</v>
      </c>
      <c r="M69" s="9">
        <v>102404.401881176</v>
      </c>
      <c r="N69" s="9">
        <f t="shared" si="0"/>
        <v>225719.71789680462</v>
      </c>
      <c r="O69" s="9">
        <f t="shared" si="1"/>
        <v>95876.168371507199</v>
      </c>
      <c r="P69" s="9">
        <f t="shared" si="3"/>
        <v>321595.88626831083</v>
      </c>
      <c r="Q69" s="9">
        <v>20060468</v>
      </c>
      <c r="R69" s="9">
        <v>7556118</v>
      </c>
      <c r="S69" s="9">
        <v>27616586</v>
      </c>
      <c r="T69" s="21">
        <f t="shared" si="4"/>
        <v>1.125196669872331</v>
      </c>
      <c r="U69" s="21">
        <f t="shared" si="5"/>
        <v>1.268854832223467</v>
      </c>
      <c r="V69" s="21">
        <f t="shared" si="6"/>
        <v>1.1645026878713787</v>
      </c>
    </row>
    <row r="70" spans="1:22" x14ac:dyDescent="0.25">
      <c r="A70" s="60" t="s">
        <v>114</v>
      </c>
      <c r="B70" s="9">
        <v>38390.467325621597</v>
      </c>
      <c r="C70" s="9">
        <v>10736.0717487333</v>
      </c>
      <c r="D70" s="9">
        <v>49126.5390743553</v>
      </c>
      <c r="E70" s="9">
        <v>43437.785104137598</v>
      </c>
      <c r="F70" s="9">
        <v>15374.1279490419</v>
      </c>
      <c r="G70" s="9">
        <v>58811.913053179203</v>
      </c>
      <c r="H70" s="9">
        <v>39964.9037875551</v>
      </c>
      <c r="I70" s="9">
        <v>14677.3362309035</v>
      </c>
      <c r="J70" s="9">
        <v>54642.240018458899</v>
      </c>
      <c r="K70" s="9">
        <v>60816.596684536104</v>
      </c>
      <c r="L70" s="9">
        <v>18922.717600747899</v>
      </c>
      <c r="M70" s="9">
        <v>79739.314285282904</v>
      </c>
      <c r="N70" s="9">
        <f t="shared" si="0"/>
        <v>182609.75290185038</v>
      </c>
      <c r="O70" s="9">
        <f t="shared" si="1"/>
        <v>59710.253529426598</v>
      </c>
      <c r="P70" s="9">
        <f t="shared" si="3"/>
        <v>242320.00643127633</v>
      </c>
      <c r="Q70" s="9">
        <v>20472141</v>
      </c>
      <c r="R70" s="9">
        <v>10442620</v>
      </c>
      <c r="S70" s="9">
        <v>30914761</v>
      </c>
      <c r="T70" s="21">
        <f t="shared" si="4"/>
        <v>0.89199147710955284</v>
      </c>
      <c r="U70" s="21">
        <f t="shared" si="5"/>
        <v>0.57179379819840803</v>
      </c>
      <c r="V70" s="21">
        <f t="shared" si="6"/>
        <v>0.78383270189692333</v>
      </c>
    </row>
    <row r="71" spans="1:22" x14ac:dyDescent="0.25">
      <c r="A71" s="60" t="s">
        <v>115</v>
      </c>
      <c r="B71" s="9">
        <v>16498.945386617699</v>
      </c>
      <c r="C71" s="9">
        <v>4424.2765161918396</v>
      </c>
      <c r="D71" s="9">
        <v>20923.221902809699</v>
      </c>
      <c r="E71" s="9">
        <v>22766.2213192907</v>
      </c>
      <c r="F71" s="9">
        <v>3942.8226728148002</v>
      </c>
      <c r="G71" s="9">
        <v>26709.0439921055</v>
      </c>
      <c r="H71" s="9">
        <v>22033.640979641401</v>
      </c>
      <c r="I71" s="9">
        <v>5981.6540079961997</v>
      </c>
      <c r="J71" s="9">
        <v>28015.294987637801</v>
      </c>
      <c r="K71" s="9">
        <v>27927.9917751842</v>
      </c>
      <c r="L71" s="9">
        <v>9075.4811257284291</v>
      </c>
      <c r="M71" s="9">
        <v>37003.4729009125</v>
      </c>
      <c r="N71" s="9">
        <f t="shared" si="0"/>
        <v>89226.799460734008</v>
      </c>
      <c r="O71" s="9">
        <f t="shared" si="1"/>
        <v>23424.234322731267</v>
      </c>
      <c r="P71" s="9">
        <f t="shared" ref="P71:P102" si="7">SUM(D71,G71,J71,M71)</f>
        <v>112651.03378346549</v>
      </c>
      <c r="Q71" s="9">
        <v>8124623</v>
      </c>
      <c r="R71" s="9">
        <v>2518364</v>
      </c>
      <c r="S71" s="9">
        <v>10642987</v>
      </c>
      <c r="T71" s="21">
        <f t="shared" ref="T71:T102" si="8">100*N71/Q71</f>
        <v>1.0982269510934108</v>
      </c>
      <c r="U71" s="21">
        <f t="shared" ref="U71:U102" si="9">100*O71/R71</f>
        <v>0.93013695886421766</v>
      </c>
      <c r="V71" s="21">
        <f t="shared" ref="V71:V102" si="10">100*P71/S71</f>
        <v>1.0584531746911416</v>
      </c>
    </row>
    <row r="72" spans="1:22" x14ac:dyDescent="0.25">
      <c r="A72" s="60" t="s">
        <v>116</v>
      </c>
      <c r="B72" s="9">
        <v>16422.904323464099</v>
      </c>
      <c r="C72" s="9">
        <v>3490.4607792265101</v>
      </c>
      <c r="D72" s="9">
        <v>19913.365102690601</v>
      </c>
      <c r="E72" s="9">
        <v>17670.8991260599</v>
      </c>
      <c r="F72" s="9">
        <v>7957.2883324862296</v>
      </c>
      <c r="G72" s="9">
        <v>25628.187458545999</v>
      </c>
      <c r="H72" s="9">
        <v>15351.5287557473</v>
      </c>
      <c r="I72" s="9">
        <v>4319.5772899155199</v>
      </c>
      <c r="J72" s="9">
        <v>19671.1060456628</v>
      </c>
      <c r="K72" s="9">
        <v>22940.8589999863</v>
      </c>
      <c r="L72" s="9">
        <v>9559.5498468241094</v>
      </c>
      <c r="M72" s="9">
        <v>32500.4088468111</v>
      </c>
      <c r="N72" s="9">
        <f t="shared" si="0"/>
        <v>72386.191205257594</v>
      </c>
      <c r="O72" s="9">
        <f t="shared" si="1"/>
        <v>25326.876248452369</v>
      </c>
      <c r="P72" s="9">
        <f t="shared" si="7"/>
        <v>97713.067453710508</v>
      </c>
      <c r="Q72" s="9">
        <v>13789894</v>
      </c>
      <c r="R72" s="9">
        <v>5776250</v>
      </c>
      <c r="S72" s="9">
        <v>19566144</v>
      </c>
      <c r="T72" s="21">
        <f t="shared" si="8"/>
        <v>0.52492202772013763</v>
      </c>
      <c r="U72" s="21">
        <f t="shared" si="9"/>
        <v>0.43846572167846559</v>
      </c>
      <c r="V72" s="21">
        <f t="shared" si="10"/>
        <v>0.49939869324129738</v>
      </c>
    </row>
    <row r="73" spans="1:22" x14ac:dyDescent="0.25">
      <c r="A73" s="60" t="s">
        <v>117</v>
      </c>
      <c r="B73" s="9">
        <v>63567.682782087097</v>
      </c>
      <c r="C73" s="9">
        <v>30186.746770922098</v>
      </c>
      <c r="D73" s="9">
        <v>93754.429553006601</v>
      </c>
      <c r="E73" s="9">
        <v>71501.744806759307</v>
      </c>
      <c r="F73" s="9">
        <v>42972.916270821297</v>
      </c>
      <c r="G73" s="9">
        <v>114474.66107757299</v>
      </c>
      <c r="H73" s="9">
        <v>71939.294276573797</v>
      </c>
      <c r="I73" s="9">
        <v>41018.326627319599</v>
      </c>
      <c r="J73" s="9">
        <v>112957.62090389201</v>
      </c>
      <c r="K73" s="9">
        <v>124086.13363774501</v>
      </c>
      <c r="L73" s="9">
        <v>53592.7512978468</v>
      </c>
      <c r="M73" s="9">
        <v>177678.884935596</v>
      </c>
      <c r="N73" s="9">
        <f t="shared" si="0"/>
        <v>331094.85550316522</v>
      </c>
      <c r="O73" s="9">
        <f t="shared" si="1"/>
        <v>167770.7409669098</v>
      </c>
      <c r="P73" s="9">
        <f t="shared" si="7"/>
        <v>498865.59647006763</v>
      </c>
      <c r="Q73" s="9">
        <v>26479852</v>
      </c>
      <c r="R73" s="9">
        <v>20153262</v>
      </c>
      <c r="S73" s="9">
        <v>46633114</v>
      </c>
      <c r="T73" s="21">
        <f t="shared" si="8"/>
        <v>1.2503652040923992</v>
      </c>
      <c r="U73" s="21">
        <f t="shared" si="9"/>
        <v>0.83247437048607709</v>
      </c>
      <c r="V73" s="21">
        <f t="shared" si="10"/>
        <v>1.0697668538070773</v>
      </c>
    </row>
    <row r="74" spans="1:22" x14ac:dyDescent="0.25">
      <c r="A74" s="60" t="s">
        <v>118</v>
      </c>
      <c r="B74" s="9">
        <v>39851.790101525403</v>
      </c>
      <c r="C74" s="9">
        <v>20301.720173526999</v>
      </c>
      <c r="D74" s="9">
        <v>60153.5102750531</v>
      </c>
      <c r="E74" s="9">
        <v>45584.0521005341</v>
      </c>
      <c r="F74" s="9">
        <v>26708.710012396401</v>
      </c>
      <c r="G74" s="9">
        <v>72292.762112930301</v>
      </c>
      <c r="H74" s="9">
        <v>42058.112689524802</v>
      </c>
      <c r="I74" s="9">
        <v>27229.36873917</v>
      </c>
      <c r="J74" s="9">
        <v>69287.481428695493</v>
      </c>
      <c r="K74" s="9">
        <v>68192.669673240205</v>
      </c>
      <c r="L74" s="9">
        <v>34480.775708141096</v>
      </c>
      <c r="M74" s="9">
        <v>102673.445381378</v>
      </c>
      <c r="N74" s="9">
        <f t="shared" si="0"/>
        <v>195686.62456482451</v>
      </c>
      <c r="O74" s="9">
        <f t="shared" si="1"/>
        <v>108720.5746332345</v>
      </c>
      <c r="P74" s="9">
        <f t="shared" si="7"/>
        <v>304407.19919805689</v>
      </c>
      <c r="Q74" s="9">
        <v>19400489</v>
      </c>
      <c r="R74" s="9">
        <v>12114769</v>
      </c>
      <c r="S74" s="9">
        <v>31515258</v>
      </c>
      <c r="T74" s="21">
        <f t="shared" si="8"/>
        <v>1.0086685163699973</v>
      </c>
      <c r="U74" s="21">
        <f t="shared" si="9"/>
        <v>0.8974217719977533</v>
      </c>
      <c r="V74" s="21">
        <f t="shared" si="10"/>
        <v>0.96590419535215888</v>
      </c>
    </row>
    <row r="75" spans="1:22" x14ac:dyDescent="0.25">
      <c r="A75" s="60" t="s">
        <v>119</v>
      </c>
      <c r="B75" s="9">
        <v>61776.374973255603</v>
      </c>
      <c r="C75" s="9">
        <v>91885.345087694906</v>
      </c>
      <c r="D75" s="9">
        <v>153661.720060947</v>
      </c>
      <c r="E75" s="9">
        <v>72984.792772960893</v>
      </c>
      <c r="F75" s="9">
        <v>81643.362973073003</v>
      </c>
      <c r="G75" s="9">
        <v>154628.155746025</v>
      </c>
      <c r="H75" s="9">
        <v>65217.299163520598</v>
      </c>
      <c r="I75" s="9">
        <v>71228.185328610401</v>
      </c>
      <c r="J75" s="9">
        <v>136445.48449213899</v>
      </c>
      <c r="K75" s="9">
        <v>107456.35776336701</v>
      </c>
      <c r="L75" s="9">
        <v>94617.088512404807</v>
      </c>
      <c r="M75" s="9">
        <v>202073.44627576901</v>
      </c>
      <c r="N75" s="9">
        <f t="shared" si="0"/>
        <v>307434.8246731041</v>
      </c>
      <c r="O75" s="9">
        <f t="shared" si="1"/>
        <v>339373.98190178315</v>
      </c>
      <c r="P75" s="9">
        <f t="shared" si="7"/>
        <v>646808.80657488003</v>
      </c>
      <c r="Q75" s="9">
        <v>26587679</v>
      </c>
      <c r="R75" s="9">
        <v>40139670</v>
      </c>
      <c r="S75" s="9">
        <v>66727349</v>
      </c>
      <c r="T75" s="21">
        <f t="shared" si="8"/>
        <v>1.1563056131116376</v>
      </c>
      <c r="U75" s="21">
        <f t="shared" si="9"/>
        <v>0.84548274039568116</v>
      </c>
      <c r="V75" s="21">
        <f t="shared" si="10"/>
        <v>0.96933089095878822</v>
      </c>
    </row>
    <row r="76" spans="1:22" x14ac:dyDescent="0.25">
      <c r="A76" s="60" t="s">
        <v>120</v>
      </c>
      <c r="B76" s="9">
        <v>20861.308905935399</v>
      </c>
      <c r="C76" s="9">
        <v>2500.4004072623202</v>
      </c>
      <c r="D76" s="9">
        <v>23361.709313198098</v>
      </c>
      <c r="E76" s="9">
        <v>30821.5315483214</v>
      </c>
      <c r="F76" s="9">
        <v>5936.2757725313804</v>
      </c>
      <c r="G76" s="9">
        <v>36757.807320852698</v>
      </c>
      <c r="H76" s="9">
        <v>28946.0777128236</v>
      </c>
      <c r="I76" s="9">
        <v>5735.2766804733901</v>
      </c>
      <c r="J76" s="9">
        <v>34681.354393296999</v>
      </c>
      <c r="K76" s="9">
        <v>40866.286716984498</v>
      </c>
      <c r="L76" s="9">
        <v>4937.1597558421599</v>
      </c>
      <c r="M76" s="9">
        <v>45803.446472826603</v>
      </c>
      <c r="N76" s="9">
        <f t="shared" si="0"/>
        <v>121495.20488406491</v>
      </c>
      <c r="O76" s="9">
        <f t="shared" si="1"/>
        <v>19109.112616109251</v>
      </c>
      <c r="P76" s="9">
        <f t="shared" si="7"/>
        <v>140604.31750017439</v>
      </c>
      <c r="Q76" s="9">
        <v>9020708</v>
      </c>
      <c r="R76" s="9">
        <v>1838002</v>
      </c>
      <c r="S76" s="9">
        <v>10858710</v>
      </c>
      <c r="T76" s="21">
        <f t="shared" si="8"/>
        <v>1.3468477738561642</v>
      </c>
      <c r="U76" s="21">
        <f t="shared" si="9"/>
        <v>1.0396676726200107</v>
      </c>
      <c r="V76" s="21">
        <f t="shared" si="10"/>
        <v>1.2948528646604835</v>
      </c>
    </row>
    <row r="77" spans="1:22" x14ac:dyDescent="0.25">
      <c r="A77" s="60" t="s">
        <v>121</v>
      </c>
      <c r="B77" s="9">
        <v>38393.454191729099</v>
      </c>
      <c r="C77" s="9">
        <v>18384.244430002502</v>
      </c>
      <c r="D77" s="9">
        <v>56777.698621731099</v>
      </c>
      <c r="E77" s="9">
        <v>50554.189746280201</v>
      </c>
      <c r="F77" s="9">
        <v>13622.198450194201</v>
      </c>
      <c r="G77" s="9">
        <v>64176.388196474298</v>
      </c>
      <c r="H77" s="9">
        <v>48773.685246504501</v>
      </c>
      <c r="I77" s="9">
        <v>16549.9389455911</v>
      </c>
      <c r="J77" s="9">
        <v>65323.624192096097</v>
      </c>
      <c r="K77" s="9">
        <v>76926.483442965196</v>
      </c>
      <c r="L77" s="9">
        <v>13884.1740975215</v>
      </c>
      <c r="M77" s="9">
        <v>90810.657540486194</v>
      </c>
      <c r="N77" s="9">
        <f t="shared" si="0"/>
        <v>214647.812627479</v>
      </c>
      <c r="O77" s="9">
        <f t="shared" si="1"/>
        <v>62440.555923309301</v>
      </c>
      <c r="P77" s="9">
        <f t="shared" si="7"/>
        <v>277088.36855078768</v>
      </c>
      <c r="Q77" s="9">
        <v>18435194</v>
      </c>
      <c r="R77" s="9">
        <v>5590884</v>
      </c>
      <c r="S77" s="9">
        <v>24026078</v>
      </c>
      <c r="T77" s="21">
        <f t="shared" si="8"/>
        <v>1.1643371511440508</v>
      </c>
      <c r="U77" s="21">
        <f t="shared" si="9"/>
        <v>1.1168279635798077</v>
      </c>
      <c r="V77" s="21">
        <f t="shared" si="10"/>
        <v>1.1532817322527118</v>
      </c>
    </row>
    <row r="78" spans="1:22" x14ac:dyDescent="0.25">
      <c r="A78" s="60" t="s">
        <v>122</v>
      </c>
      <c r="B78" s="9">
        <v>40288.832875751999</v>
      </c>
      <c r="C78" s="9">
        <v>2660.7514042631901</v>
      </c>
      <c r="D78" s="9">
        <v>42949.584280015901</v>
      </c>
      <c r="E78" s="9">
        <v>47422.539831474998</v>
      </c>
      <c r="F78" s="9">
        <v>6369.8740338622301</v>
      </c>
      <c r="G78" s="9">
        <v>53792.413865337301</v>
      </c>
      <c r="H78" s="9">
        <v>41849.058009805201</v>
      </c>
      <c r="I78" s="9">
        <v>6118.9293593145503</v>
      </c>
      <c r="J78" s="9">
        <v>47967.987369119997</v>
      </c>
      <c r="K78" s="9">
        <v>63247.372041294599</v>
      </c>
      <c r="L78" s="9">
        <v>6001.8955710686796</v>
      </c>
      <c r="M78" s="9">
        <v>69249.267612362601</v>
      </c>
      <c r="N78" s="9">
        <f t="shared" si="0"/>
        <v>192807.80275832681</v>
      </c>
      <c r="O78" s="9">
        <f t="shared" si="1"/>
        <v>21151.450368508649</v>
      </c>
      <c r="P78" s="9">
        <f t="shared" si="7"/>
        <v>213959.2531268358</v>
      </c>
      <c r="Q78" s="9">
        <v>19724427</v>
      </c>
      <c r="R78" s="9">
        <v>3536781</v>
      </c>
      <c r="S78" s="9">
        <v>23261208</v>
      </c>
      <c r="T78" s="21">
        <f t="shared" si="8"/>
        <v>0.97750775096446063</v>
      </c>
      <c r="U78" s="21">
        <f t="shared" si="9"/>
        <v>0.59804241112210932</v>
      </c>
      <c r="V78" s="21">
        <f t="shared" si="10"/>
        <v>0.91981144369989631</v>
      </c>
    </row>
    <row r="79" spans="1:22" x14ac:dyDescent="0.25">
      <c r="A79" s="60" t="s">
        <v>123</v>
      </c>
      <c r="B79" s="9">
        <v>16463.7963777144</v>
      </c>
      <c r="C79" s="9">
        <v>13190.6369036409</v>
      </c>
      <c r="D79" s="9">
        <v>29654.433281355999</v>
      </c>
      <c r="E79" s="9">
        <v>21126.8998930979</v>
      </c>
      <c r="F79" s="9">
        <v>15938.624565518199</v>
      </c>
      <c r="G79" s="9">
        <v>37065.524458615801</v>
      </c>
      <c r="H79" s="9">
        <v>20906.279511694102</v>
      </c>
      <c r="I79" s="9">
        <v>24437.483669720899</v>
      </c>
      <c r="J79" s="9">
        <v>45343.763181415598</v>
      </c>
      <c r="K79" s="9">
        <v>34320.873166430603</v>
      </c>
      <c r="L79" s="9">
        <v>20916.067897917699</v>
      </c>
      <c r="M79" s="9">
        <v>55236.941064348903</v>
      </c>
      <c r="N79" s="9">
        <f t="shared" si="0"/>
        <v>92817.848948936997</v>
      </c>
      <c r="O79" s="9">
        <f t="shared" si="1"/>
        <v>74482.813036797699</v>
      </c>
      <c r="P79" s="9">
        <f t="shared" si="7"/>
        <v>167300.66198573631</v>
      </c>
      <c r="Q79" s="9">
        <v>9565497</v>
      </c>
      <c r="R79" s="9">
        <v>7771495</v>
      </c>
      <c r="S79" s="9">
        <v>17336992</v>
      </c>
      <c r="T79" s="21">
        <f t="shared" si="8"/>
        <v>0.97034005602570361</v>
      </c>
      <c r="U79" s="21">
        <f t="shared" si="9"/>
        <v>0.95841035781143391</v>
      </c>
      <c r="V79" s="21">
        <f t="shared" si="10"/>
        <v>0.96499243920592626</v>
      </c>
    </row>
    <row r="80" spans="1:22" x14ac:dyDescent="0.25">
      <c r="A80" s="60" t="s">
        <v>124</v>
      </c>
      <c r="B80" s="9">
        <v>24867.0258919837</v>
      </c>
      <c r="C80" s="9">
        <v>19805.348957777001</v>
      </c>
      <c r="D80" s="9">
        <v>44672.374849762004</v>
      </c>
      <c r="E80" s="9">
        <v>28131.7822932706</v>
      </c>
      <c r="F80" s="9">
        <v>20331.048171096601</v>
      </c>
      <c r="G80" s="9">
        <v>48462.830464367697</v>
      </c>
      <c r="H80" s="9">
        <v>25908.562145940799</v>
      </c>
      <c r="I80" s="9">
        <v>29691.161450447002</v>
      </c>
      <c r="J80" s="9">
        <v>55599.723596387397</v>
      </c>
      <c r="K80" s="9">
        <v>41107.078336585902</v>
      </c>
      <c r="L80" s="9">
        <v>28858.1097937837</v>
      </c>
      <c r="M80" s="9">
        <v>69965.188130369206</v>
      </c>
      <c r="N80" s="9">
        <f t="shared" si="0"/>
        <v>120014.44866778099</v>
      </c>
      <c r="O80" s="9">
        <f t="shared" si="1"/>
        <v>98685.668373104316</v>
      </c>
      <c r="P80" s="9">
        <f t="shared" si="7"/>
        <v>218700.11704088631</v>
      </c>
      <c r="Q80" s="9">
        <v>16049925</v>
      </c>
      <c r="R80" s="9">
        <v>15375641</v>
      </c>
      <c r="S80" s="9">
        <v>31425566</v>
      </c>
      <c r="T80" s="21">
        <f t="shared" si="8"/>
        <v>0.74775706844599588</v>
      </c>
      <c r="U80" s="21">
        <f t="shared" si="9"/>
        <v>0.64183124705567929</v>
      </c>
      <c r="V80" s="21">
        <f t="shared" si="10"/>
        <v>0.6959305587077933</v>
      </c>
    </row>
    <row r="81" spans="1:22" x14ac:dyDescent="0.25">
      <c r="A81" s="60" t="s">
        <v>125</v>
      </c>
      <c r="B81" s="9">
        <v>1484.10365272738</v>
      </c>
      <c r="C81" s="9">
        <v>60085.125589144998</v>
      </c>
      <c r="D81" s="9">
        <v>61569.229241871901</v>
      </c>
      <c r="E81" s="9">
        <v>2903.8422102059299</v>
      </c>
      <c r="F81" s="9">
        <v>88072.428732646207</v>
      </c>
      <c r="G81" s="9">
        <v>90976.270942851203</v>
      </c>
      <c r="H81" s="9">
        <v>1942.70108628773</v>
      </c>
      <c r="I81" s="9">
        <v>91520.597237549198</v>
      </c>
      <c r="J81" s="9">
        <v>93463.298323837793</v>
      </c>
      <c r="K81" s="9">
        <v>3239.3223954382802</v>
      </c>
      <c r="L81" s="9">
        <v>126736.285928852</v>
      </c>
      <c r="M81" s="9">
        <v>129975.608324293</v>
      </c>
      <c r="N81" s="9">
        <f t="shared" si="0"/>
        <v>9569.9693446593192</v>
      </c>
      <c r="O81" s="9">
        <f t="shared" si="1"/>
        <v>366414.4374881924</v>
      </c>
      <c r="P81" s="9">
        <f t="shared" si="7"/>
        <v>375984.40683285391</v>
      </c>
      <c r="Q81" s="9">
        <v>760204</v>
      </c>
      <c r="R81" s="9">
        <v>63128977</v>
      </c>
      <c r="S81" s="9">
        <v>63889181</v>
      </c>
      <c r="T81" s="21">
        <f t="shared" si="8"/>
        <v>1.2588685858873827</v>
      </c>
      <c r="U81" s="21">
        <f t="shared" si="9"/>
        <v>0.58042194710076234</v>
      </c>
      <c r="V81" s="21">
        <f t="shared" si="10"/>
        <v>0.58849464173418331</v>
      </c>
    </row>
    <row r="82" spans="1:22" x14ac:dyDescent="0.25">
      <c r="A82" s="60" t="s">
        <v>126</v>
      </c>
      <c r="B82" s="9">
        <v>63094.158397355</v>
      </c>
      <c r="C82" s="9">
        <v>38208.6625787007</v>
      </c>
      <c r="D82" s="9">
        <v>101302.820976041</v>
      </c>
      <c r="E82" s="9">
        <v>74362.0734262724</v>
      </c>
      <c r="F82" s="9">
        <v>43553.539903379598</v>
      </c>
      <c r="G82" s="9">
        <v>117915.613329646</v>
      </c>
      <c r="H82" s="9">
        <v>72633.422265201094</v>
      </c>
      <c r="I82" s="9">
        <v>49620.529377179198</v>
      </c>
      <c r="J82" s="9">
        <v>122253.951642379</v>
      </c>
      <c r="K82" s="9">
        <v>112479.719526413</v>
      </c>
      <c r="L82" s="9">
        <v>43866.368094940197</v>
      </c>
      <c r="M82" s="9">
        <v>156346.08762134201</v>
      </c>
      <c r="N82" s="9">
        <f t="shared" si="0"/>
        <v>322569.37361524149</v>
      </c>
      <c r="O82" s="9">
        <f t="shared" si="1"/>
        <v>175249.09995419969</v>
      </c>
      <c r="P82" s="9">
        <f t="shared" si="7"/>
        <v>497818.47356940806</v>
      </c>
      <c r="Q82" s="9">
        <v>32244304</v>
      </c>
      <c r="R82" s="9">
        <v>14622627</v>
      </c>
      <c r="S82" s="9">
        <v>46866931</v>
      </c>
      <c r="T82" s="21">
        <f t="shared" si="8"/>
        <v>1.0003918013402973</v>
      </c>
      <c r="U82" s="21">
        <f t="shared" si="9"/>
        <v>1.1984789050161757</v>
      </c>
      <c r="V82" s="21">
        <f t="shared" si="10"/>
        <v>1.0621955885470888</v>
      </c>
    </row>
    <row r="83" spans="1:22" x14ac:dyDescent="0.25">
      <c r="A83" s="60" t="s">
        <v>127</v>
      </c>
      <c r="B83" s="9">
        <v>55940.281260149699</v>
      </c>
      <c r="C83" s="9">
        <v>23842.873578494298</v>
      </c>
      <c r="D83" s="9">
        <v>79783.154838635804</v>
      </c>
      <c r="E83" s="9">
        <v>83716.972651331103</v>
      </c>
      <c r="F83" s="9">
        <v>36966.926081047102</v>
      </c>
      <c r="G83" s="9">
        <v>120683.898732377</v>
      </c>
      <c r="H83" s="9">
        <v>67252.094047816194</v>
      </c>
      <c r="I83" s="9">
        <v>27092.5281384726</v>
      </c>
      <c r="J83" s="9">
        <v>94344.622186287699</v>
      </c>
      <c r="K83" s="9">
        <v>98257.715720646098</v>
      </c>
      <c r="L83" s="9">
        <v>27420.667671719599</v>
      </c>
      <c r="M83" s="9">
        <v>125678.383392362</v>
      </c>
      <c r="N83" s="9">
        <f t="shared" si="0"/>
        <v>305167.06367994309</v>
      </c>
      <c r="O83" s="9">
        <f t="shared" si="1"/>
        <v>115322.99546973359</v>
      </c>
      <c r="P83" s="9">
        <f t="shared" si="7"/>
        <v>420490.0591496625</v>
      </c>
      <c r="Q83" s="9">
        <v>33552064</v>
      </c>
      <c r="R83" s="9">
        <v>13824187</v>
      </c>
      <c r="S83" s="9">
        <v>47376251</v>
      </c>
      <c r="T83" s="21">
        <f t="shared" si="8"/>
        <v>0.9095329088545584</v>
      </c>
      <c r="U83" s="21">
        <f t="shared" si="9"/>
        <v>0.83421177295803062</v>
      </c>
      <c r="V83" s="21">
        <f t="shared" si="10"/>
        <v>0.88755452420594128</v>
      </c>
    </row>
    <row r="84" spans="1:22" x14ac:dyDescent="0.25">
      <c r="A84" s="60" t="s">
        <v>128</v>
      </c>
      <c r="B84" s="9">
        <v>53430.666455479499</v>
      </c>
      <c r="C84" s="9">
        <v>42877.441075431001</v>
      </c>
      <c r="D84" s="9">
        <v>96308.107530895402</v>
      </c>
      <c r="E84" s="9">
        <v>67684.871683865</v>
      </c>
      <c r="F84" s="9">
        <v>60506.628137236301</v>
      </c>
      <c r="G84" s="9">
        <v>128191.499821101</v>
      </c>
      <c r="H84" s="9">
        <v>58723.296063950802</v>
      </c>
      <c r="I84" s="9">
        <v>60626.746398799303</v>
      </c>
      <c r="J84" s="9">
        <v>119350.04246274701</v>
      </c>
      <c r="K84" s="9">
        <v>82848.596138227294</v>
      </c>
      <c r="L84" s="9">
        <v>74607.339634884993</v>
      </c>
      <c r="M84" s="9">
        <v>157455.93577311901</v>
      </c>
      <c r="N84" s="9">
        <f t="shared" si="0"/>
        <v>262687.43034152256</v>
      </c>
      <c r="O84" s="9">
        <f t="shared" si="1"/>
        <v>238618.15524635158</v>
      </c>
      <c r="P84" s="9">
        <f t="shared" si="7"/>
        <v>501305.58558786241</v>
      </c>
      <c r="Q84" s="9">
        <v>28204406</v>
      </c>
      <c r="R84" s="9">
        <v>21833694</v>
      </c>
      <c r="S84" s="9">
        <v>50038100</v>
      </c>
      <c r="T84" s="21">
        <f t="shared" si="8"/>
        <v>0.93137019209524408</v>
      </c>
      <c r="U84" s="21">
        <f t="shared" si="9"/>
        <v>1.0928895277471213</v>
      </c>
      <c r="V84" s="21">
        <f t="shared" si="10"/>
        <v>1.0018477631801816</v>
      </c>
    </row>
    <row r="85" spans="1:22" x14ac:dyDescent="0.25">
      <c r="A85" s="60" t="s">
        <v>129</v>
      </c>
      <c r="B85" s="9">
        <v>31364.924537125298</v>
      </c>
      <c r="C85" s="9">
        <v>3603.6632079001402</v>
      </c>
      <c r="D85" s="9">
        <v>34968.587745025499</v>
      </c>
      <c r="E85" s="9">
        <v>35558.816291083203</v>
      </c>
      <c r="F85" s="9">
        <v>3791.05059938254</v>
      </c>
      <c r="G85" s="9">
        <v>39349.866890465702</v>
      </c>
      <c r="H85" s="9">
        <v>35630.585833612102</v>
      </c>
      <c r="I85" s="9">
        <v>2217.50060675655</v>
      </c>
      <c r="J85" s="9">
        <v>37848.086440368701</v>
      </c>
      <c r="K85" s="9">
        <v>66395.767699493997</v>
      </c>
      <c r="L85" s="9">
        <v>6354.4001681571399</v>
      </c>
      <c r="M85" s="9">
        <v>72750.167867651602</v>
      </c>
      <c r="N85" s="9">
        <f t="shared" si="0"/>
        <v>168950.09436131461</v>
      </c>
      <c r="O85" s="9">
        <f t="shared" si="1"/>
        <v>15966.614582196369</v>
      </c>
      <c r="P85" s="9">
        <f t="shared" si="7"/>
        <v>184916.7089435115</v>
      </c>
      <c r="Q85" s="9">
        <v>15942249</v>
      </c>
      <c r="R85" s="9">
        <v>1119218</v>
      </c>
      <c r="S85" s="9">
        <v>17061467</v>
      </c>
      <c r="T85" s="21">
        <f t="shared" si="8"/>
        <v>1.059763238933946</v>
      </c>
      <c r="U85" s="21">
        <f t="shared" si="9"/>
        <v>1.4265866508755549</v>
      </c>
      <c r="V85" s="21">
        <f t="shared" si="10"/>
        <v>1.0838265486989571</v>
      </c>
    </row>
    <row r="86" spans="1:22" x14ac:dyDescent="0.25">
      <c r="A86" s="60" t="s">
        <v>130</v>
      </c>
      <c r="B86" s="9">
        <v>33638.927286821301</v>
      </c>
      <c r="C86" s="9">
        <v>8973.4285408467695</v>
      </c>
      <c r="D86" s="9">
        <v>42612.355827669999</v>
      </c>
      <c r="E86" s="9">
        <v>42680.311708974499</v>
      </c>
      <c r="F86" s="9">
        <v>4425.90173388125</v>
      </c>
      <c r="G86" s="9">
        <v>47106.213442855798</v>
      </c>
      <c r="H86" s="9">
        <v>39936.019813816798</v>
      </c>
      <c r="I86" s="9">
        <v>9115.7299668853793</v>
      </c>
      <c r="J86" s="9">
        <v>49051.749780701903</v>
      </c>
      <c r="K86" s="9">
        <v>63901.944902233299</v>
      </c>
      <c r="L86" s="9">
        <v>10005.593991318399</v>
      </c>
      <c r="M86" s="9">
        <v>73907.5388935503</v>
      </c>
      <c r="N86" s="9">
        <f t="shared" si="0"/>
        <v>180157.20371184591</v>
      </c>
      <c r="O86" s="9">
        <f t="shared" si="1"/>
        <v>32520.654232931796</v>
      </c>
      <c r="P86" s="9">
        <f t="shared" si="7"/>
        <v>212677.85794477799</v>
      </c>
      <c r="Q86" s="9">
        <v>18456034</v>
      </c>
      <c r="R86" s="9">
        <v>3367838</v>
      </c>
      <c r="S86" s="9">
        <v>21823872</v>
      </c>
      <c r="T86" s="21">
        <f t="shared" si="8"/>
        <v>0.97614256514615172</v>
      </c>
      <c r="U86" s="21">
        <f t="shared" si="9"/>
        <v>0.96562406603084228</v>
      </c>
      <c r="V86" s="21">
        <f t="shared" si="10"/>
        <v>0.97451936093090163</v>
      </c>
    </row>
    <row r="87" spans="1:22" x14ac:dyDescent="0.25">
      <c r="A87" s="60" t="s">
        <v>131</v>
      </c>
      <c r="B87" s="9">
        <v>35082.9026508768</v>
      </c>
      <c r="C87" s="9">
        <v>4440.3774701688799</v>
      </c>
      <c r="D87" s="9">
        <v>39523.280121045602</v>
      </c>
      <c r="E87" s="9">
        <v>46492.411639519501</v>
      </c>
      <c r="F87" s="9">
        <v>7993.0683227976097</v>
      </c>
      <c r="G87" s="9">
        <v>54485.479962316698</v>
      </c>
      <c r="H87" s="9">
        <v>40984.576611667602</v>
      </c>
      <c r="I87" s="9">
        <v>5206.6728656103996</v>
      </c>
      <c r="J87" s="9">
        <v>46191.249477277997</v>
      </c>
      <c r="K87" s="9">
        <v>62726.915686824803</v>
      </c>
      <c r="L87" s="9">
        <v>8065.3531355934301</v>
      </c>
      <c r="M87" s="9">
        <v>70792.268822418599</v>
      </c>
      <c r="N87" s="9">
        <f t="shared" si="0"/>
        <v>185286.80658888869</v>
      </c>
      <c r="O87" s="9">
        <f t="shared" si="1"/>
        <v>25705.47179417032</v>
      </c>
      <c r="P87" s="9">
        <f t="shared" si="7"/>
        <v>210992.2783830589</v>
      </c>
      <c r="Q87" s="9">
        <v>15728172</v>
      </c>
      <c r="R87" s="9">
        <v>2452978</v>
      </c>
      <c r="S87" s="9">
        <v>18181150</v>
      </c>
      <c r="T87" s="21">
        <f t="shared" si="8"/>
        <v>1.1780568434074137</v>
      </c>
      <c r="U87" s="21">
        <f t="shared" si="9"/>
        <v>1.0479291617849944</v>
      </c>
      <c r="V87" s="21">
        <f t="shared" si="10"/>
        <v>1.1605001794884202</v>
      </c>
    </row>
    <row r="88" spans="1:22" x14ac:dyDescent="0.25">
      <c r="A88" s="60" t="s">
        <v>132</v>
      </c>
      <c r="B88" s="9">
        <v>18633.183693184099</v>
      </c>
      <c r="C88" s="9">
        <v>2313.1880781516402</v>
      </c>
      <c r="D88" s="9">
        <v>20946.3717713357</v>
      </c>
      <c r="E88" s="9">
        <v>23460.848089255302</v>
      </c>
      <c r="F88" s="9">
        <v>6437.93000526182</v>
      </c>
      <c r="G88" s="9">
        <v>29898.7780945173</v>
      </c>
      <c r="H88" s="9">
        <v>20469.860915405701</v>
      </c>
      <c r="I88" s="9">
        <v>2904.0206942626501</v>
      </c>
      <c r="J88" s="9">
        <v>23373.881609668399</v>
      </c>
      <c r="K88" s="9">
        <v>38177.097691586998</v>
      </c>
      <c r="L88" s="9">
        <v>6364.9235236903896</v>
      </c>
      <c r="M88" s="9">
        <v>44542.0212152772</v>
      </c>
      <c r="N88" s="9">
        <f t="shared" si="0"/>
        <v>100740.9903894321</v>
      </c>
      <c r="O88" s="9">
        <f t="shared" si="1"/>
        <v>18020.062301366503</v>
      </c>
      <c r="P88" s="9">
        <f t="shared" si="7"/>
        <v>118761.05269079861</v>
      </c>
      <c r="Q88" s="9">
        <v>9784694</v>
      </c>
      <c r="R88" s="9">
        <v>1624817</v>
      </c>
      <c r="S88" s="9">
        <v>11409511</v>
      </c>
      <c r="T88" s="21">
        <f t="shared" si="8"/>
        <v>1.0295773213698058</v>
      </c>
      <c r="U88" s="21">
        <f t="shared" si="9"/>
        <v>1.1090518071491438</v>
      </c>
      <c r="V88" s="21">
        <f t="shared" si="10"/>
        <v>1.0408952030529495</v>
      </c>
    </row>
    <row r="89" spans="1:22" x14ac:dyDescent="0.25">
      <c r="A89" s="60" t="s">
        <v>133</v>
      </c>
      <c r="B89" s="9">
        <v>27077.202270768299</v>
      </c>
      <c r="C89" s="9">
        <v>17317.1946033432</v>
      </c>
      <c r="D89" s="9">
        <v>44394.396874111502</v>
      </c>
      <c r="E89" s="9">
        <v>29776.019155063601</v>
      </c>
      <c r="F89" s="9">
        <v>11640.8292003929</v>
      </c>
      <c r="G89" s="9">
        <v>41416.848355456503</v>
      </c>
      <c r="H89" s="9">
        <v>25223.6446214077</v>
      </c>
      <c r="I89" s="9">
        <v>17462.3584818907</v>
      </c>
      <c r="J89" s="9">
        <v>42686.003103298397</v>
      </c>
      <c r="K89" s="9">
        <v>42515.434129306203</v>
      </c>
      <c r="L89" s="9">
        <v>28015.998771376198</v>
      </c>
      <c r="M89" s="9">
        <v>70531.432900683008</v>
      </c>
      <c r="N89" s="9">
        <f t="shared" si="0"/>
        <v>124592.3001765458</v>
      </c>
      <c r="O89" s="9">
        <f t="shared" si="1"/>
        <v>74436.381057002989</v>
      </c>
      <c r="P89" s="9">
        <f t="shared" si="7"/>
        <v>199028.68123354943</v>
      </c>
      <c r="Q89" s="9">
        <v>23948017</v>
      </c>
      <c r="R89" s="9">
        <v>17272112</v>
      </c>
      <c r="S89" s="9">
        <v>41220129</v>
      </c>
      <c r="T89" s="21">
        <f t="shared" si="8"/>
        <v>0.5202614486892414</v>
      </c>
      <c r="U89" s="21">
        <f t="shared" si="9"/>
        <v>0.43096282062670155</v>
      </c>
      <c r="V89" s="21">
        <f t="shared" si="10"/>
        <v>0.48284342155636972</v>
      </c>
    </row>
    <row r="90" spans="1:22" x14ac:dyDescent="0.25">
      <c r="A90" s="60" t="s">
        <v>134</v>
      </c>
      <c r="B90" s="9">
        <v>26995.904297902001</v>
      </c>
      <c r="C90" s="9">
        <v>11048.428166953499</v>
      </c>
      <c r="D90" s="9">
        <v>38044.332464855703</v>
      </c>
      <c r="E90" s="9">
        <v>35896.290513652901</v>
      </c>
      <c r="F90" s="9">
        <v>15746.597870914</v>
      </c>
      <c r="G90" s="9">
        <v>51642.888384566999</v>
      </c>
      <c r="H90" s="9">
        <v>30237.9508739634</v>
      </c>
      <c r="I90" s="9">
        <v>14851.1097474005</v>
      </c>
      <c r="J90" s="9">
        <v>45089.0606213641</v>
      </c>
      <c r="K90" s="9">
        <v>67678.635913426493</v>
      </c>
      <c r="L90" s="9">
        <v>16009.543700037601</v>
      </c>
      <c r="M90" s="9">
        <v>83688.179613467</v>
      </c>
      <c r="N90" s="9">
        <f t="shared" si="0"/>
        <v>160808.7815989448</v>
      </c>
      <c r="O90" s="9">
        <f t="shared" si="1"/>
        <v>57655.679485305605</v>
      </c>
      <c r="P90" s="9">
        <f t="shared" si="7"/>
        <v>218464.46108425379</v>
      </c>
      <c r="Q90" s="9">
        <v>16310157</v>
      </c>
      <c r="R90" s="9">
        <v>6164432</v>
      </c>
      <c r="S90" s="9">
        <v>22474589</v>
      </c>
      <c r="T90" s="21">
        <f t="shared" si="8"/>
        <v>0.98594257307851052</v>
      </c>
      <c r="U90" s="21">
        <f t="shared" si="9"/>
        <v>0.93529589563654203</v>
      </c>
      <c r="V90" s="21">
        <f t="shared" si="10"/>
        <v>0.97205097314239552</v>
      </c>
    </row>
    <row r="91" spans="1:22" x14ac:dyDescent="0.25">
      <c r="A91" s="60" t="s">
        <v>135</v>
      </c>
      <c r="B91" s="9">
        <v>55935.584914732302</v>
      </c>
      <c r="C91" s="9">
        <v>9212.0935404632692</v>
      </c>
      <c r="D91" s="9">
        <v>65147.678455194597</v>
      </c>
      <c r="E91" s="9">
        <v>60841.240331124798</v>
      </c>
      <c r="F91" s="9">
        <v>6759.4614456849704</v>
      </c>
      <c r="G91" s="9">
        <v>67600.701776809496</v>
      </c>
      <c r="H91" s="9">
        <v>58131.582153040203</v>
      </c>
      <c r="I91" s="9">
        <v>4257.90054909219</v>
      </c>
      <c r="J91" s="9">
        <v>62389.482702132198</v>
      </c>
      <c r="K91" s="9">
        <v>96805.713874196706</v>
      </c>
      <c r="L91" s="9">
        <v>6701.9314483877097</v>
      </c>
      <c r="M91" s="9">
        <v>103507.645322585</v>
      </c>
      <c r="N91" s="9">
        <f t="shared" si="0"/>
        <v>271714.12127309397</v>
      </c>
      <c r="O91" s="9">
        <f t="shared" si="1"/>
        <v>26931.386983628137</v>
      </c>
      <c r="P91" s="9">
        <f t="shared" si="7"/>
        <v>298645.50825672131</v>
      </c>
      <c r="Q91" s="9">
        <v>27659849</v>
      </c>
      <c r="R91" s="9">
        <v>2254910</v>
      </c>
      <c r="S91" s="9">
        <v>29914759</v>
      </c>
      <c r="T91" s="21">
        <f t="shared" si="8"/>
        <v>0.98234130371823059</v>
      </c>
      <c r="U91" s="21">
        <f t="shared" si="9"/>
        <v>1.1943442081337232</v>
      </c>
      <c r="V91" s="21">
        <f t="shared" si="10"/>
        <v>0.99832162531117608</v>
      </c>
    </row>
    <row r="92" spans="1:22" x14ac:dyDescent="0.25">
      <c r="A92" s="60" t="s">
        <v>136</v>
      </c>
      <c r="B92" s="9">
        <v>33643.206043021601</v>
      </c>
      <c r="C92" s="9">
        <v>5339.4581455689704</v>
      </c>
      <c r="D92" s="9">
        <v>38982.664188591203</v>
      </c>
      <c r="E92" s="9">
        <v>36852.337205715201</v>
      </c>
      <c r="F92" s="9">
        <v>9005.2253026748895</v>
      </c>
      <c r="G92" s="9">
        <v>45857.562508389798</v>
      </c>
      <c r="H92" s="9">
        <v>34178.137123901797</v>
      </c>
      <c r="I92" s="9">
        <v>5743.4809433209102</v>
      </c>
      <c r="J92" s="9">
        <v>39921.6180672232</v>
      </c>
      <c r="K92" s="9">
        <v>57200.395556133</v>
      </c>
      <c r="L92" s="9">
        <v>8750.9674352691309</v>
      </c>
      <c r="M92" s="9">
        <v>65951.3629914021</v>
      </c>
      <c r="N92" s="9">
        <f t="shared" si="0"/>
        <v>161874.07592877161</v>
      </c>
      <c r="O92" s="9">
        <f t="shared" si="1"/>
        <v>28839.131826833902</v>
      </c>
      <c r="P92" s="9">
        <f t="shared" si="7"/>
        <v>190713.2077556063</v>
      </c>
      <c r="Q92" s="9">
        <v>15983466</v>
      </c>
      <c r="R92" s="9">
        <v>2725110</v>
      </c>
      <c r="S92" s="9">
        <v>18708576</v>
      </c>
      <c r="T92" s="21">
        <f t="shared" si="8"/>
        <v>1.0127595349392404</v>
      </c>
      <c r="U92" s="21">
        <f t="shared" si="9"/>
        <v>1.0582740449682362</v>
      </c>
      <c r="V92" s="21">
        <f t="shared" si="10"/>
        <v>1.0193892242552629</v>
      </c>
    </row>
    <row r="93" spans="1:22" x14ac:dyDescent="0.25">
      <c r="A93" s="60" t="s">
        <v>137</v>
      </c>
      <c r="B93" s="9">
        <v>24439.200837502602</v>
      </c>
      <c r="C93" s="9">
        <v>8402.0253706328203</v>
      </c>
      <c r="D93" s="9">
        <v>32841.2262081359</v>
      </c>
      <c r="E93" s="9">
        <v>30518.8209650463</v>
      </c>
      <c r="F93" s="9">
        <v>7817.1913377905003</v>
      </c>
      <c r="G93" s="9">
        <v>38336.012302837102</v>
      </c>
      <c r="H93" s="9">
        <v>29321.869287016601</v>
      </c>
      <c r="I93" s="9">
        <v>8685.7729455395402</v>
      </c>
      <c r="J93" s="9">
        <v>38007.642232555598</v>
      </c>
      <c r="K93" s="9">
        <v>45936.443435841698</v>
      </c>
      <c r="L93" s="9">
        <v>14701.124373401201</v>
      </c>
      <c r="M93" s="9">
        <v>60637.567809243701</v>
      </c>
      <c r="N93" s="9">
        <f t="shared" si="0"/>
        <v>130216.3345254072</v>
      </c>
      <c r="O93" s="9">
        <f t="shared" si="1"/>
        <v>39606.114027364063</v>
      </c>
      <c r="P93" s="9">
        <f t="shared" si="7"/>
        <v>169822.44855277229</v>
      </c>
      <c r="Q93" s="9">
        <v>12081588</v>
      </c>
      <c r="R93" s="9">
        <v>3790681</v>
      </c>
      <c r="S93" s="9">
        <v>15872269</v>
      </c>
      <c r="T93" s="21">
        <f t="shared" si="8"/>
        <v>1.0778081037476794</v>
      </c>
      <c r="U93" s="21">
        <f t="shared" si="9"/>
        <v>1.0448284629427815</v>
      </c>
      <c r="V93" s="21">
        <f t="shared" si="10"/>
        <v>1.0699317693820101</v>
      </c>
    </row>
    <row r="94" spans="1:22" x14ac:dyDescent="0.25">
      <c r="A94" s="60" t="s">
        <v>138</v>
      </c>
      <c r="B94" s="9">
        <v>37292.818893959899</v>
      </c>
      <c r="C94" s="9">
        <v>10547.923404310101</v>
      </c>
      <c r="D94" s="9">
        <v>47840.742298270401</v>
      </c>
      <c r="E94" s="9">
        <v>55796.3543006607</v>
      </c>
      <c r="F94" s="9">
        <v>15030.1832236099</v>
      </c>
      <c r="G94" s="9">
        <v>70826.537524268002</v>
      </c>
      <c r="H94" s="9">
        <v>43326.813327933298</v>
      </c>
      <c r="I94" s="9">
        <v>11483.6859244606</v>
      </c>
      <c r="J94" s="9">
        <v>54810.499252394002</v>
      </c>
      <c r="K94" s="9">
        <v>59091.555375903401</v>
      </c>
      <c r="L94" s="9">
        <v>33836.940304397503</v>
      </c>
      <c r="M94" s="9">
        <v>92928.4956802909</v>
      </c>
      <c r="N94" s="9">
        <f t="shared" si="0"/>
        <v>195507.5418984573</v>
      </c>
      <c r="O94" s="9">
        <f t="shared" si="1"/>
        <v>70898.732856778108</v>
      </c>
      <c r="P94" s="9">
        <f t="shared" si="7"/>
        <v>266406.2747552233</v>
      </c>
      <c r="Q94" s="9">
        <v>12121953</v>
      </c>
      <c r="R94" s="9">
        <v>4486001</v>
      </c>
      <c r="S94" s="9">
        <v>16607954</v>
      </c>
      <c r="T94" s="21">
        <f t="shared" si="8"/>
        <v>1.6128386399325034</v>
      </c>
      <c r="U94" s="21">
        <f t="shared" si="9"/>
        <v>1.5804439824417809</v>
      </c>
      <c r="V94" s="21">
        <f t="shared" si="10"/>
        <v>1.6040884672201243</v>
      </c>
    </row>
    <row r="95" spans="1:22" x14ac:dyDescent="0.25">
      <c r="A95" s="60" t="s">
        <v>139</v>
      </c>
      <c r="B95" s="9">
        <v>26919.795125140801</v>
      </c>
      <c r="C95" s="9">
        <v>5667.4863766223798</v>
      </c>
      <c r="D95" s="9">
        <v>32587.2815017635</v>
      </c>
      <c r="E95" s="9">
        <v>37406.192977770799</v>
      </c>
      <c r="F95" s="9">
        <v>3623.51010711357</v>
      </c>
      <c r="G95" s="9">
        <v>41029.703084884597</v>
      </c>
      <c r="H95" s="9">
        <v>33670.1662484681</v>
      </c>
      <c r="I95" s="9">
        <v>13218.8804538123</v>
      </c>
      <c r="J95" s="9">
        <v>46889.046702280801</v>
      </c>
      <c r="K95" s="9">
        <v>50640.8511632347</v>
      </c>
      <c r="L95" s="9">
        <v>8769.7853908525994</v>
      </c>
      <c r="M95" s="9">
        <v>59410.636554086297</v>
      </c>
      <c r="N95" s="9">
        <f t="shared" si="0"/>
        <v>148637.0055146144</v>
      </c>
      <c r="O95" s="9">
        <f t="shared" si="1"/>
        <v>31279.662328400853</v>
      </c>
      <c r="P95" s="9">
        <f t="shared" si="7"/>
        <v>179916.6678430152</v>
      </c>
      <c r="Q95" s="9">
        <v>11980572</v>
      </c>
      <c r="R95" s="9">
        <v>2333812</v>
      </c>
      <c r="S95" s="9">
        <v>14314384</v>
      </c>
      <c r="T95" s="21">
        <f t="shared" si="8"/>
        <v>1.2406503254987691</v>
      </c>
      <c r="U95" s="21">
        <f t="shared" si="9"/>
        <v>1.3402820076510384</v>
      </c>
      <c r="V95" s="21">
        <f t="shared" si="10"/>
        <v>1.2568942389907605</v>
      </c>
    </row>
    <row r="96" spans="1:22" x14ac:dyDescent="0.25">
      <c r="A96" s="60" t="s">
        <v>140</v>
      </c>
      <c r="B96" s="9">
        <v>7949.3485699270896</v>
      </c>
      <c r="C96" s="9">
        <v>5280.9074012208503</v>
      </c>
      <c r="D96" s="9">
        <v>13230.255971147901</v>
      </c>
      <c r="E96" s="9">
        <v>9011.1967167632702</v>
      </c>
      <c r="F96" s="9">
        <v>7321.12555334438</v>
      </c>
      <c r="G96" s="9">
        <v>16332.322270107699</v>
      </c>
      <c r="H96" s="9">
        <v>8535.0944558332394</v>
      </c>
      <c r="I96" s="9">
        <v>6292.3257939395598</v>
      </c>
      <c r="J96" s="9">
        <v>14827.4202497728</v>
      </c>
      <c r="K96" s="9">
        <v>15132.659510532299</v>
      </c>
      <c r="L96" s="9">
        <v>4620.9661262684804</v>
      </c>
      <c r="M96" s="9">
        <v>19753.625636800902</v>
      </c>
      <c r="N96" s="9">
        <f t="shared" si="0"/>
        <v>40628.299253055899</v>
      </c>
      <c r="O96" s="9">
        <f t="shared" si="1"/>
        <v>23515.324874773272</v>
      </c>
      <c r="P96" s="9">
        <f t="shared" si="7"/>
        <v>64143.624127829302</v>
      </c>
      <c r="Q96" s="9">
        <v>3439249</v>
      </c>
      <c r="R96" s="9">
        <v>2307081</v>
      </c>
      <c r="S96" s="9">
        <v>5746330</v>
      </c>
      <c r="T96" s="21">
        <f t="shared" si="8"/>
        <v>1.1813131079795589</v>
      </c>
      <c r="U96" s="21">
        <f t="shared" si="9"/>
        <v>1.019267415178456</v>
      </c>
      <c r="V96" s="21">
        <f t="shared" si="10"/>
        <v>1.116253750268942</v>
      </c>
    </row>
    <row r="97" spans="1:22" x14ac:dyDescent="0.25">
      <c r="A97" s="60" t="s">
        <v>141</v>
      </c>
      <c r="B97" s="9">
        <v>45946.8553474785</v>
      </c>
      <c r="C97" s="9">
        <v>28540.994873289601</v>
      </c>
      <c r="D97" s="9">
        <v>74487.850220768305</v>
      </c>
      <c r="E97" s="9">
        <v>57637.136750990299</v>
      </c>
      <c r="F97" s="9">
        <v>38040.341537131899</v>
      </c>
      <c r="G97" s="9">
        <v>95677.478288119193</v>
      </c>
      <c r="H97" s="9">
        <v>51247.1784436495</v>
      </c>
      <c r="I97" s="9">
        <v>46261.454610330897</v>
      </c>
      <c r="J97" s="9">
        <v>97508.633053975398</v>
      </c>
      <c r="K97" s="9">
        <v>80969.968898209001</v>
      </c>
      <c r="L97" s="9">
        <v>45556.137740148202</v>
      </c>
      <c r="M97" s="9">
        <v>126526.106638358</v>
      </c>
      <c r="N97" s="9">
        <f t="shared" si="0"/>
        <v>235801.1394403273</v>
      </c>
      <c r="O97" s="9">
        <f t="shared" si="1"/>
        <v>158398.9287609006</v>
      </c>
      <c r="P97" s="9">
        <f t="shared" si="7"/>
        <v>394200.06820122094</v>
      </c>
      <c r="Q97" s="9">
        <v>24857992</v>
      </c>
      <c r="R97" s="9">
        <v>17394026</v>
      </c>
      <c r="S97" s="9">
        <v>42252018</v>
      </c>
      <c r="T97" s="21">
        <f t="shared" si="8"/>
        <v>0.94859286880584437</v>
      </c>
      <c r="U97" s="21">
        <f t="shared" si="9"/>
        <v>0.91065132799560378</v>
      </c>
      <c r="V97" s="21">
        <f t="shared" si="10"/>
        <v>0.93297335100354484</v>
      </c>
    </row>
    <row r="98" spans="1:22" x14ac:dyDescent="0.25">
      <c r="A98" s="60" t="s">
        <v>142</v>
      </c>
      <c r="B98" s="9">
        <v>18078.194153605698</v>
      </c>
      <c r="C98" s="9">
        <v>50890.221273557901</v>
      </c>
      <c r="D98" s="9">
        <v>68968.415427164393</v>
      </c>
      <c r="E98" s="9">
        <v>20955.641011846299</v>
      </c>
      <c r="F98" s="9">
        <v>91774.8391577523</v>
      </c>
      <c r="G98" s="9">
        <v>112730.48016960001</v>
      </c>
      <c r="H98" s="9">
        <v>18574.871070724799</v>
      </c>
      <c r="I98" s="9">
        <v>78292.523401066399</v>
      </c>
      <c r="J98" s="9">
        <v>96867.394471787295</v>
      </c>
      <c r="K98" s="9">
        <v>23584.222908321099</v>
      </c>
      <c r="L98" s="9">
        <v>111480.742541884</v>
      </c>
      <c r="M98" s="9">
        <v>135064.965450219</v>
      </c>
      <c r="N98" s="9">
        <f t="shared" si="0"/>
        <v>81192.929144497888</v>
      </c>
      <c r="O98" s="9">
        <f t="shared" si="1"/>
        <v>332438.32637426059</v>
      </c>
      <c r="P98" s="9">
        <f t="shared" si="7"/>
        <v>413631.25551877066</v>
      </c>
      <c r="Q98" s="9">
        <v>9350863</v>
      </c>
      <c r="R98" s="9">
        <v>38565119</v>
      </c>
      <c r="S98" s="9">
        <v>47915982</v>
      </c>
      <c r="T98" s="21">
        <f t="shared" si="8"/>
        <v>0.86829343071861798</v>
      </c>
      <c r="U98" s="21">
        <f t="shared" si="9"/>
        <v>0.86201815265826254</v>
      </c>
      <c r="V98" s="21">
        <f t="shared" si="10"/>
        <v>0.86324278091341355</v>
      </c>
    </row>
    <row r="99" spans="1:22" x14ac:dyDescent="0.25">
      <c r="A99" s="60" t="s">
        <v>143</v>
      </c>
      <c r="B99" s="9">
        <v>20101.0335103049</v>
      </c>
      <c r="C99" s="9">
        <v>75125.922148513593</v>
      </c>
      <c r="D99" s="9">
        <v>95226.955658816994</v>
      </c>
      <c r="E99" s="9">
        <v>31122.666083661599</v>
      </c>
      <c r="F99" s="9">
        <v>52345.9596794932</v>
      </c>
      <c r="G99" s="9">
        <v>83468.625763156801</v>
      </c>
      <c r="H99" s="9">
        <v>26578.088578557301</v>
      </c>
      <c r="I99" s="9">
        <v>76612.286748953906</v>
      </c>
      <c r="J99" s="9">
        <v>103190.375327506</v>
      </c>
      <c r="K99" s="9">
        <v>38429.768775814999</v>
      </c>
      <c r="L99" s="9">
        <v>60674.407262000001</v>
      </c>
      <c r="M99" s="9">
        <v>99104.176037818906</v>
      </c>
      <c r="N99" s="9">
        <f t="shared" si="0"/>
        <v>116231.5569483388</v>
      </c>
      <c r="O99" s="9">
        <f t="shared" si="1"/>
        <v>264758.57583896071</v>
      </c>
      <c r="P99" s="9">
        <f t="shared" si="7"/>
        <v>380990.1327872987</v>
      </c>
      <c r="Q99" s="9">
        <v>12638486</v>
      </c>
      <c r="R99" s="9">
        <v>27463147</v>
      </c>
      <c r="S99" s="9">
        <v>40101633</v>
      </c>
      <c r="T99" s="21">
        <f t="shared" si="8"/>
        <v>0.91966361278035047</v>
      </c>
      <c r="U99" s="21">
        <f t="shared" si="9"/>
        <v>0.96405039028834061</v>
      </c>
      <c r="V99" s="21">
        <f t="shared" si="10"/>
        <v>0.95006139223133057</v>
      </c>
    </row>
    <row r="100" spans="1:22" x14ac:dyDescent="0.25">
      <c r="A100" s="60" t="s">
        <v>144</v>
      </c>
      <c r="B100" s="9">
        <v>22413.512418317601</v>
      </c>
      <c r="C100" s="9">
        <v>40871.937408596597</v>
      </c>
      <c r="D100" s="9">
        <v>63285.449826916498</v>
      </c>
      <c r="E100" s="9">
        <v>27447.8262656976</v>
      </c>
      <c r="F100" s="9">
        <v>56776.272602011399</v>
      </c>
      <c r="G100" s="9">
        <v>84224.098867708395</v>
      </c>
      <c r="H100" s="9">
        <v>24729.069243572801</v>
      </c>
      <c r="I100" s="9">
        <v>67999.2344129618</v>
      </c>
      <c r="J100" s="9">
        <v>92728.303656531003</v>
      </c>
      <c r="K100" s="9">
        <v>35759.955591044898</v>
      </c>
      <c r="L100" s="9">
        <v>54669.774407093297</v>
      </c>
      <c r="M100" s="9">
        <v>90429.729998138893</v>
      </c>
      <c r="N100" s="9">
        <f t="shared" si="0"/>
        <v>110350.3635186329</v>
      </c>
      <c r="O100" s="9">
        <f t="shared" si="1"/>
        <v>220317.21883066307</v>
      </c>
      <c r="P100" s="9">
        <f t="shared" si="7"/>
        <v>330667.5823492948</v>
      </c>
      <c r="Q100" s="9">
        <v>12536939</v>
      </c>
      <c r="R100" s="9">
        <v>27177559</v>
      </c>
      <c r="S100" s="9">
        <v>39714498</v>
      </c>
      <c r="T100" s="21">
        <f t="shared" si="8"/>
        <v>0.88020180618756227</v>
      </c>
      <c r="U100" s="21">
        <f t="shared" si="9"/>
        <v>0.81065859825992126</v>
      </c>
      <c r="V100" s="21">
        <f t="shared" si="10"/>
        <v>0.83261176396915504</v>
      </c>
    </row>
    <row r="101" spans="1:22" x14ac:dyDescent="0.25">
      <c r="A101" s="60" t="s">
        <v>145</v>
      </c>
      <c r="B101" s="9">
        <v>37172.175058882698</v>
      </c>
      <c r="C101" s="9">
        <v>25182.779956572798</v>
      </c>
      <c r="D101" s="9">
        <v>62354.955015457803</v>
      </c>
      <c r="E101" s="9">
        <v>51814.785618806301</v>
      </c>
      <c r="F101" s="9">
        <v>31781.941238662799</v>
      </c>
      <c r="G101" s="9">
        <v>83596.726857467496</v>
      </c>
      <c r="H101" s="9">
        <v>40434.552743875502</v>
      </c>
      <c r="I101" s="9">
        <v>36462.392831651603</v>
      </c>
      <c r="J101" s="9">
        <v>76896.945575525504</v>
      </c>
      <c r="K101" s="9">
        <v>66930.328211731903</v>
      </c>
      <c r="L101" s="9">
        <v>48457.394867716001</v>
      </c>
      <c r="M101" s="9">
        <v>115387.723079445</v>
      </c>
      <c r="N101" s="9">
        <f t="shared" si="0"/>
        <v>196351.8416332964</v>
      </c>
      <c r="O101" s="9">
        <f t="shared" si="1"/>
        <v>141884.5088946032</v>
      </c>
      <c r="P101" s="9">
        <f t="shared" si="7"/>
        <v>338236.35052789585</v>
      </c>
      <c r="Q101" s="9">
        <v>20684289</v>
      </c>
      <c r="R101" s="9">
        <v>15961510</v>
      </c>
      <c r="S101" s="9">
        <v>36645799</v>
      </c>
      <c r="T101" s="21">
        <f t="shared" si="8"/>
        <v>0.94928011126365708</v>
      </c>
      <c r="U101" s="21">
        <f t="shared" si="9"/>
        <v>0.88891658054033229</v>
      </c>
      <c r="V101" s="21">
        <f t="shared" si="10"/>
        <v>0.92298806345550233</v>
      </c>
    </row>
    <row r="102" spans="1:22" s="1" customFormat="1" ht="25.5" x14ac:dyDescent="0.25">
      <c r="A102" s="73" t="s">
        <v>200</v>
      </c>
      <c r="B102" s="79">
        <v>3386909.3795272363</v>
      </c>
      <c r="C102" s="79">
        <v>1388671.0037208009</v>
      </c>
      <c r="D102" s="79">
        <v>4775580.3832479902</v>
      </c>
      <c r="E102" s="79">
        <v>4172707.5656597326</v>
      </c>
      <c r="F102" s="79">
        <v>1695979.8479033886</v>
      </c>
      <c r="G102" s="79">
        <v>5868687.413563069</v>
      </c>
      <c r="H102" s="79">
        <v>3879029.6555417334</v>
      </c>
      <c r="I102" s="79">
        <v>1707439.0438751369</v>
      </c>
      <c r="J102" s="79">
        <v>5586468.6994168563</v>
      </c>
      <c r="K102" s="79">
        <f>SUM(K6:K101)</f>
        <v>6028345.1967942724</v>
      </c>
      <c r="L102" s="79">
        <f t="shared" ref="L102:M102" si="11">SUM(L6:L101)</f>
        <v>2129448.6648984062</v>
      </c>
      <c r="M102" s="79">
        <f t="shared" si="11"/>
        <v>8157793.8616927164</v>
      </c>
      <c r="N102" s="79">
        <f t="shared" si="0"/>
        <v>17466991.797522973</v>
      </c>
      <c r="O102" s="79">
        <f t="shared" ref="O102" si="12">SUM(C102,F102,I102,L102)</f>
        <v>6921538.560397733</v>
      </c>
      <c r="P102" s="79">
        <f t="shared" si="7"/>
        <v>24388530.357920632</v>
      </c>
      <c r="Q102" s="79">
        <v>1697399654</v>
      </c>
      <c r="R102" s="79">
        <v>814297603</v>
      </c>
      <c r="S102" s="79">
        <v>2511697257</v>
      </c>
      <c r="T102" s="146">
        <f t="shared" si="8"/>
        <v>1.0290441474028351</v>
      </c>
      <c r="U102" s="146">
        <f t="shared" si="9"/>
        <v>0.85000109725212258</v>
      </c>
      <c r="V102" s="146">
        <f t="shared" si="10"/>
        <v>0.97099800901365685</v>
      </c>
    </row>
    <row r="103" spans="1:22" x14ac:dyDescent="0.25">
      <c r="A103" s="37" t="s">
        <v>180</v>
      </c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</row>
    <row r="104" spans="1:22" x14ac:dyDescent="0.25">
      <c r="A104" s="37" t="s">
        <v>206</v>
      </c>
      <c r="B104" s="42"/>
      <c r="C104" s="42"/>
      <c r="D104" s="42"/>
      <c r="E104" s="42"/>
      <c r="F104" s="42"/>
      <c r="G104" s="42"/>
      <c r="H104" s="42"/>
      <c r="I104" s="42"/>
      <c r="J104" s="160"/>
      <c r="K104" s="160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</row>
  </sheetData>
  <mergeCells count="10">
    <mergeCell ref="Q3:S3"/>
    <mergeCell ref="Q4:S4"/>
    <mergeCell ref="T3:V3"/>
    <mergeCell ref="T4:V4"/>
    <mergeCell ref="B3:P3"/>
    <mergeCell ref="N4:P4"/>
    <mergeCell ref="B4:D4"/>
    <mergeCell ref="E4:G4"/>
    <mergeCell ref="H4:J4"/>
    <mergeCell ref="K4:M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18.28515625" customWidth="1"/>
    <col min="2" max="4" width="21.42578125" customWidth="1"/>
    <col min="5" max="5" width="11.28515625" bestFit="1" customWidth="1"/>
    <col min="6" max="6" width="9.42578125" bestFit="1" customWidth="1"/>
    <col min="7" max="7" width="6.28515625" bestFit="1" customWidth="1"/>
  </cols>
  <sheetData>
    <row r="1" spans="1:5" x14ac:dyDescent="0.25">
      <c r="A1" s="74" t="s">
        <v>207</v>
      </c>
    </row>
    <row r="2" spans="1:5" x14ac:dyDescent="0.25">
      <c r="A2" s="42"/>
      <c r="B2" s="75" t="s">
        <v>35</v>
      </c>
      <c r="C2" s="76"/>
      <c r="D2" s="77"/>
    </row>
    <row r="3" spans="1:5" x14ac:dyDescent="0.25">
      <c r="A3" s="3" t="s">
        <v>320</v>
      </c>
      <c r="B3" s="4" t="s">
        <v>39</v>
      </c>
      <c r="C3" s="4" t="s">
        <v>36</v>
      </c>
      <c r="D3" s="4" t="s">
        <v>2</v>
      </c>
    </row>
    <row r="4" spans="1:5" x14ac:dyDescent="0.25">
      <c r="A4" s="60" t="s">
        <v>37</v>
      </c>
      <c r="B4" s="34">
        <v>0.90345556404778871</v>
      </c>
      <c r="C4" s="34">
        <v>0.422979006094786</v>
      </c>
      <c r="D4" s="34">
        <v>0.76740024727353073</v>
      </c>
    </row>
    <row r="5" spans="1:5" x14ac:dyDescent="0.25">
      <c r="A5" s="60" t="s">
        <v>158</v>
      </c>
      <c r="B5" s="34">
        <v>2.6391494430794644E-2</v>
      </c>
      <c r="C5" s="34">
        <v>0.33636589021810986</v>
      </c>
      <c r="D5" s="34">
        <v>0.11416615047316017</v>
      </c>
    </row>
    <row r="6" spans="1:5" x14ac:dyDescent="0.25">
      <c r="A6" s="60" t="s">
        <v>159</v>
      </c>
      <c r="B6" s="34">
        <v>4.449496462419187E-2</v>
      </c>
      <c r="C6" s="34">
        <v>0.14403656780678384</v>
      </c>
      <c r="D6" s="34">
        <v>7.2681905545789294E-2</v>
      </c>
    </row>
    <row r="7" spans="1:5" x14ac:dyDescent="0.25">
      <c r="A7" s="60" t="s">
        <v>38</v>
      </c>
      <c r="B7" s="34">
        <v>2.5657976897224825E-2</v>
      </c>
      <c r="C7" s="34">
        <v>9.6618535880320225E-2</v>
      </c>
      <c r="D7" s="34">
        <v>4.575169670751987E-2</v>
      </c>
      <c r="E7" s="15"/>
    </row>
    <row r="8" spans="1:5" x14ac:dyDescent="0.25">
      <c r="A8" s="37" t="s">
        <v>180</v>
      </c>
      <c r="E8" s="15"/>
    </row>
    <row r="9" spans="1:5" x14ac:dyDescent="0.25">
      <c r="A9" s="52" t="s">
        <v>196</v>
      </c>
    </row>
  </sheetData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"/>
  <sheetViews>
    <sheetView showGridLines="0" topLeftCell="A26" zoomScaleNormal="100" workbookViewId="0">
      <selection activeCell="A25" sqref="A25"/>
    </sheetView>
  </sheetViews>
  <sheetFormatPr baseColWidth="10" defaultRowHeight="15" x14ac:dyDescent="0.25"/>
  <cols>
    <col min="1" max="1" width="15.42578125" customWidth="1"/>
  </cols>
  <sheetData>
    <row r="1" spans="1:3" x14ac:dyDescent="0.25">
      <c r="A1" s="83" t="s">
        <v>208</v>
      </c>
    </row>
    <row r="2" spans="1:3" x14ac:dyDescent="0.25">
      <c r="A2" s="83" t="s">
        <v>210</v>
      </c>
    </row>
    <row r="3" spans="1:3" x14ac:dyDescent="0.25">
      <c r="A3" s="63" t="s">
        <v>211</v>
      </c>
      <c r="B3" s="78">
        <v>2016</v>
      </c>
      <c r="C3" s="78">
        <v>2019</v>
      </c>
    </row>
    <row r="4" spans="1:3" x14ac:dyDescent="0.25">
      <c r="A4" s="60" t="s">
        <v>40</v>
      </c>
      <c r="B4" s="84">
        <v>6.2586260800330251E-2</v>
      </c>
      <c r="C4" s="44">
        <v>7.1436644010022782E-2</v>
      </c>
    </row>
    <row r="5" spans="1:3" x14ac:dyDescent="0.25">
      <c r="A5" s="60" t="s">
        <v>41</v>
      </c>
      <c r="B5" s="84">
        <v>7.7266348947222521E-2</v>
      </c>
      <c r="C5" s="44">
        <v>8.8145659394400444E-2</v>
      </c>
    </row>
    <row r="6" spans="1:3" x14ac:dyDescent="0.25">
      <c r="A6" s="60" t="s">
        <v>42</v>
      </c>
      <c r="B6" s="84">
        <v>8.9422939395242804E-2</v>
      </c>
      <c r="C6" s="44">
        <v>0.10095312838347753</v>
      </c>
    </row>
    <row r="7" spans="1:3" x14ac:dyDescent="0.25">
      <c r="A7" s="60" t="s">
        <v>43</v>
      </c>
      <c r="B7" s="84">
        <v>8.9178183485770654E-2</v>
      </c>
      <c r="C7" s="44">
        <v>0.10513246299914242</v>
      </c>
    </row>
    <row r="8" spans="1:3" x14ac:dyDescent="0.25">
      <c r="A8" s="60" t="s">
        <v>44</v>
      </c>
      <c r="B8" s="84">
        <v>9.5315195857906848E-2</v>
      </c>
      <c r="C8" s="44">
        <v>0.10563055257904107</v>
      </c>
    </row>
    <row r="9" spans="1:3" x14ac:dyDescent="0.25">
      <c r="A9" s="60" t="s">
        <v>45</v>
      </c>
      <c r="B9" s="84">
        <v>0.10051891756059995</v>
      </c>
      <c r="C9" s="44">
        <v>0.1014410012310613</v>
      </c>
    </row>
    <row r="10" spans="1:3" x14ac:dyDescent="0.25">
      <c r="A10" s="60" t="s">
        <v>46</v>
      </c>
      <c r="B10" s="84">
        <v>0.10850678176373396</v>
      </c>
      <c r="C10" s="44">
        <v>0.10099492033675113</v>
      </c>
    </row>
    <row r="11" spans="1:3" x14ac:dyDescent="0.25">
      <c r="A11" s="60" t="s">
        <v>47</v>
      </c>
      <c r="B11" s="84">
        <v>0.11341448354369491</v>
      </c>
      <c r="C11" s="44">
        <v>0.10442292753507122</v>
      </c>
    </row>
    <row r="12" spans="1:3" x14ac:dyDescent="0.25">
      <c r="A12" s="60" t="s">
        <v>48</v>
      </c>
      <c r="B12" s="84">
        <v>0.1250551557090214</v>
      </c>
      <c r="C12" s="44">
        <v>0.10812935778907504</v>
      </c>
    </row>
    <row r="13" spans="1:3" x14ac:dyDescent="0.25">
      <c r="A13" s="60" t="s">
        <v>49</v>
      </c>
      <c r="B13" s="84">
        <v>0.13873573293647679</v>
      </c>
      <c r="C13" s="44">
        <v>0.1137133457419572</v>
      </c>
    </row>
    <row r="14" spans="1:3" x14ac:dyDescent="0.25">
      <c r="A14" s="43" t="s">
        <v>2</v>
      </c>
      <c r="B14" s="86">
        <v>1</v>
      </c>
      <c r="C14" s="87">
        <v>1</v>
      </c>
    </row>
    <row r="15" spans="1:3" x14ac:dyDescent="0.25">
      <c r="A15" s="37" t="s">
        <v>180</v>
      </c>
    </row>
    <row r="16" spans="1:3" x14ac:dyDescent="0.25">
      <c r="A16" s="52" t="s">
        <v>209</v>
      </c>
    </row>
    <row r="20" spans="1:6" x14ac:dyDescent="0.25">
      <c r="A20" s="74" t="s">
        <v>212</v>
      </c>
      <c r="B20" s="2"/>
      <c r="C20" s="2"/>
      <c r="D20" s="2"/>
    </row>
    <row r="21" spans="1:6" x14ac:dyDescent="0.25">
      <c r="A21" t="s">
        <v>201</v>
      </c>
      <c r="B21" s="2"/>
      <c r="C21" s="2"/>
      <c r="D21" s="2"/>
    </row>
    <row r="22" spans="1:6" x14ac:dyDescent="0.25">
      <c r="A22" s="63" t="s">
        <v>211</v>
      </c>
      <c r="B22" s="26" t="s">
        <v>14</v>
      </c>
      <c r="C22" s="26" t="s">
        <v>15</v>
      </c>
      <c r="D22" s="26" t="s">
        <v>2</v>
      </c>
    </row>
    <row r="23" spans="1:6" x14ac:dyDescent="0.25">
      <c r="A23" s="27" t="s">
        <v>40</v>
      </c>
      <c r="B23" s="33">
        <v>4.945713051930458E-2</v>
      </c>
      <c r="C23" s="33">
        <v>0.12537000630734843</v>
      </c>
      <c r="D23" s="33">
        <v>7.1001435039130353E-2</v>
      </c>
      <c r="E23" s="15"/>
      <c r="F23" s="15"/>
    </row>
    <row r="24" spans="1:6" x14ac:dyDescent="0.25">
      <c r="A24" s="27" t="s">
        <v>41</v>
      </c>
      <c r="B24" s="33">
        <v>7.033967772913137E-2</v>
      </c>
      <c r="C24" s="33">
        <v>0.13213982201263769</v>
      </c>
      <c r="D24" s="33">
        <v>8.7878746220364193E-2</v>
      </c>
    </row>
    <row r="25" spans="1:6" x14ac:dyDescent="0.25">
      <c r="A25" s="27" t="s">
        <v>42</v>
      </c>
      <c r="B25" s="33">
        <v>9.088127833251837E-2</v>
      </c>
      <c r="C25" s="33">
        <v>0.1169342168970019</v>
      </c>
      <c r="D25" s="33">
        <v>9.827518135941446E-2</v>
      </c>
    </row>
    <row r="26" spans="1:6" x14ac:dyDescent="0.25">
      <c r="A26" s="27" t="s">
        <v>43</v>
      </c>
      <c r="B26" s="33">
        <v>9.631899780329263E-2</v>
      </c>
      <c r="C26" s="33">
        <v>0.10575781807260422</v>
      </c>
      <c r="D26" s="33">
        <v>9.8997763639509934E-2</v>
      </c>
    </row>
    <row r="27" spans="1:6" x14ac:dyDescent="0.25">
      <c r="A27" s="27" t="s">
        <v>44</v>
      </c>
      <c r="B27" s="33">
        <v>0.10208995542586913</v>
      </c>
      <c r="C27" s="33">
        <v>9.3121439928225996E-2</v>
      </c>
      <c r="D27" s="33">
        <v>9.9544663511074424E-2</v>
      </c>
    </row>
    <row r="28" spans="1:6" x14ac:dyDescent="0.25">
      <c r="A28" s="27" t="s">
        <v>45</v>
      </c>
      <c r="B28" s="33">
        <v>0.10604892966064799</v>
      </c>
      <c r="C28" s="33">
        <v>8.4856691716238775E-2</v>
      </c>
      <c r="D28" s="33">
        <v>0.10003450822039468</v>
      </c>
    </row>
    <row r="29" spans="1:6" x14ac:dyDescent="0.25">
      <c r="A29" s="27" t="s">
        <v>46</v>
      </c>
      <c r="B29" s="33">
        <v>0.11048368667048741</v>
      </c>
      <c r="C29" s="33">
        <v>8.1277714840653256E-2</v>
      </c>
      <c r="D29" s="33">
        <v>0.10219494323444389</v>
      </c>
    </row>
    <row r="30" spans="1:6" x14ac:dyDescent="0.25">
      <c r="A30" s="27" t="s">
        <v>47</v>
      </c>
      <c r="B30" s="33">
        <v>0.11573060340580053</v>
      </c>
      <c r="C30" s="33">
        <v>8.2250712168969717E-2</v>
      </c>
      <c r="D30" s="33">
        <v>0.10622890867207958</v>
      </c>
    </row>
    <row r="31" spans="1:6" x14ac:dyDescent="0.25">
      <c r="A31" s="27" t="s">
        <v>48</v>
      </c>
      <c r="B31" s="33">
        <v>0.12439951168199272</v>
      </c>
      <c r="C31" s="33">
        <v>8.5026975941399213E-2</v>
      </c>
      <c r="D31" s="33">
        <v>0.11322546655582119</v>
      </c>
    </row>
    <row r="32" spans="1:6" x14ac:dyDescent="0.25">
      <c r="A32" s="27" t="s">
        <v>49</v>
      </c>
      <c r="B32" s="33">
        <v>0.13425022877095524</v>
      </c>
      <c r="C32" s="33">
        <v>9.3264602114920728E-2</v>
      </c>
      <c r="D32" s="33">
        <v>0.12261838354776737</v>
      </c>
      <c r="E32" s="15"/>
      <c r="F32" s="15"/>
    </row>
    <row r="33" spans="1:4" x14ac:dyDescent="0.25">
      <c r="A33" s="43" t="s">
        <v>2</v>
      </c>
      <c r="B33" s="29">
        <v>1</v>
      </c>
      <c r="C33" s="29">
        <v>1</v>
      </c>
      <c r="D33" s="29">
        <v>1</v>
      </c>
    </row>
    <row r="34" spans="1:4" x14ac:dyDescent="0.25">
      <c r="A34" s="37" t="s">
        <v>180</v>
      </c>
    </row>
    <row r="35" spans="1:4" x14ac:dyDescent="0.25">
      <c r="A35" s="52" t="s">
        <v>209</v>
      </c>
    </row>
    <row r="39" spans="1:4" x14ac:dyDescent="0.25">
      <c r="A39" s="55" t="s">
        <v>214</v>
      </c>
    </row>
    <row r="40" spans="1:4" x14ac:dyDescent="0.25">
      <c r="A40" t="s">
        <v>201</v>
      </c>
    </row>
    <row r="41" spans="1:4" x14ac:dyDescent="0.25">
      <c r="A41" s="63" t="s">
        <v>211</v>
      </c>
      <c r="B41" s="63" t="s">
        <v>3</v>
      </c>
      <c r="C41" s="63" t="s">
        <v>4</v>
      </c>
      <c r="D41" s="63" t="s">
        <v>151</v>
      </c>
    </row>
    <row r="42" spans="1:4" x14ac:dyDescent="0.25">
      <c r="A42" s="46" t="s">
        <v>40</v>
      </c>
      <c r="B42" s="44">
        <v>2.4279237892725888E-2</v>
      </c>
      <c r="C42" s="44">
        <v>8.9241967732118954E-2</v>
      </c>
      <c r="D42" s="44">
        <v>0.11789025796933976</v>
      </c>
    </row>
    <row r="43" spans="1:4" x14ac:dyDescent="0.25">
      <c r="A43" s="46" t="s">
        <v>41</v>
      </c>
      <c r="B43" s="44">
        <v>3.5783871750623593E-2</v>
      </c>
      <c r="C43" s="44">
        <v>0.10587237323007312</v>
      </c>
      <c r="D43" s="44">
        <v>0.15353518747250347</v>
      </c>
    </row>
    <row r="44" spans="1:4" x14ac:dyDescent="0.25">
      <c r="A44" s="46" t="s">
        <v>42</v>
      </c>
      <c r="B44" s="44">
        <v>5.4730079705832997E-2</v>
      </c>
      <c r="C44" s="44">
        <v>0.10814845080397636</v>
      </c>
      <c r="D44" s="44">
        <v>0.18251370054224184</v>
      </c>
    </row>
    <row r="45" spans="1:4" x14ac:dyDescent="0.25">
      <c r="A45" s="46" t="s">
        <v>43</v>
      </c>
      <c r="B45" s="44">
        <v>6.9616110670249906E-2</v>
      </c>
      <c r="C45" s="44">
        <v>0.104348400989213</v>
      </c>
      <c r="D45" s="44">
        <v>0.16409168364562263</v>
      </c>
    </row>
    <row r="46" spans="1:4" x14ac:dyDescent="0.25">
      <c r="A46" s="46" t="s">
        <v>44</v>
      </c>
      <c r="B46" s="44">
        <v>8.7802710230511116E-2</v>
      </c>
      <c r="C46" s="44">
        <v>9.9679187994978269E-2</v>
      </c>
      <c r="D46" s="44">
        <v>0.13809395345267189</v>
      </c>
    </row>
    <row r="47" spans="1:4" x14ac:dyDescent="0.25">
      <c r="A47" s="46" t="s">
        <v>45</v>
      </c>
      <c r="B47" s="44">
        <v>0.10542458936490055</v>
      </c>
      <c r="C47" s="44">
        <v>9.7230328080376086E-2</v>
      </c>
      <c r="D47" s="44">
        <v>9.9811883772956217E-2</v>
      </c>
    </row>
    <row r="48" spans="1:4" x14ac:dyDescent="0.25">
      <c r="A48" s="46" t="s">
        <v>46</v>
      </c>
      <c r="B48" s="44">
        <v>0.12266644936870655</v>
      </c>
      <c r="C48" s="44">
        <v>9.7124157038238068E-2</v>
      </c>
      <c r="D48" s="44">
        <v>6.6078455959329541E-2</v>
      </c>
    </row>
    <row r="49" spans="1:5" x14ac:dyDescent="0.25">
      <c r="A49" s="46" t="s">
        <v>47</v>
      </c>
      <c r="B49" s="44">
        <v>0.13950465922434446</v>
      </c>
      <c r="C49" s="44">
        <v>9.8679727977865533E-2</v>
      </c>
      <c r="D49" s="44">
        <v>4.2268894463347854E-2</v>
      </c>
    </row>
    <row r="50" spans="1:5" x14ac:dyDescent="0.25">
      <c r="A50" s="46" t="s">
        <v>48</v>
      </c>
      <c r="B50" s="44">
        <v>0.16279905659574462</v>
      </c>
      <c r="C50" s="44">
        <v>0.10084808148533367</v>
      </c>
      <c r="D50" s="44">
        <v>2.285993278483996E-2</v>
      </c>
    </row>
    <row r="51" spans="1:5" x14ac:dyDescent="0.25">
      <c r="A51" s="46" t="s">
        <v>49</v>
      </c>
      <c r="B51" s="44">
        <v>0.19739323519636034</v>
      </c>
      <c r="C51" s="44">
        <v>9.8827324667826885E-2</v>
      </c>
      <c r="D51" s="44">
        <v>1.2856049937146658E-2</v>
      </c>
    </row>
    <row r="52" spans="1:5" x14ac:dyDescent="0.25">
      <c r="A52" s="43" t="s">
        <v>2</v>
      </c>
      <c r="B52" s="87">
        <v>1</v>
      </c>
      <c r="C52" s="87">
        <v>1</v>
      </c>
      <c r="D52" s="87">
        <v>1</v>
      </c>
    </row>
    <row r="53" spans="1:5" x14ac:dyDescent="0.25">
      <c r="A53" s="37" t="s">
        <v>180</v>
      </c>
    </row>
    <row r="54" spans="1:5" x14ac:dyDescent="0.25">
      <c r="A54" s="52" t="s">
        <v>209</v>
      </c>
    </row>
    <row r="58" spans="1:5" x14ac:dyDescent="0.25">
      <c r="A58" s="74" t="s">
        <v>215</v>
      </c>
    </row>
    <row r="59" spans="1:5" x14ac:dyDescent="0.25">
      <c r="A59" t="s">
        <v>201</v>
      </c>
    </row>
    <row r="60" spans="1:5" x14ac:dyDescent="0.25">
      <c r="A60" s="63" t="s">
        <v>211</v>
      </c>
      <c r="B60" s="4" t="s">
        <v>14</v>
      </c>
      <c r="C60" s="4" t="s">
        <v>15</v>
      </c>
      <c r="D60" s="4" t="s">
        <v>2</v>
      </c>
    </row>
    <row r="61" spans="1:5" x14ac:dyDescent="0.25">
      <c r="A61" s="60" t="s">
        <v>40</v>
      </c>
      <c r="B61" s="84">
        <v>5.3528324027662645E-2</v>
      </c>
      <c r="C61" s="84">
        <v>0.14474203067174801</v>
      </c>
      <c r="D61" s="84">
        <v>8.9241967732118954E-2</v>
      </c>
    </row>
    <row r="62" spans="1:5" x14ac:dyDescent="0.25">
      <c r="A62" s="60" t="s">
        <v>41</v>
      </c>
      <c r="B62" s="84">
        <v>7.6338642233898579E-2</v>
      </c>
      <c r="C62" s="84">
        <v>0.15176866829013871</v>
      </c>
      <c r="D62" s="84">
        <v>0.10587237323007312</v>
      </c>
      <c r="E62" s="15"/>
    </row>
    <row r="63" spans="1:5" x14ac:dyDescent="0.25">
      <c r="A63" s="60" t="s">
        <v>42</v>
      </c>
      <c r="B63" s="84">
        <v>9.4716777044516795E-2</v>
      </c>
      <c r="C63" s="84">
        <v>0.12902167071969128</v>
      </c>
      <c r="D63" s="84">
        <v>0.10814845080397636</v>
      </c>
    </row>
    <row r="64" spans="1:5" x14ac:dyDescent="0.25">
      <c r="A64" s="60" t="s">
        <v>43</v>
      </c>
      <c r="B64" s="84">
        <v>9.8803236306780812E-2</v>
      </c>
      <c r="C64" s="84">
        <v>0.11296575158587642</v>
      </c>
      <c r="D64" s="84">
        <v>0.104348400989213</v>
      </c>
    </row>
    <row r="65" spans="1:5" x14ac:dyDescent="0.25">
      <c r="A65" s="60" t="s">
        <v>44</v>
      </c>
      <c r="B65" s="84">
        <v>0.10314735016719367</v>
      </c>
      <c r="C65" s="84">
        <v>9.4289560981963519E-2</v>
      </c>
      <c r="D65" s="84">
        <v>9.9679187994978269E-2</v>
      </c>
    </row>
    <row r="66" spans="1:5" x14ac:dyDescent="0.25">
      <c r="A66" s="60" t="s">
        <v>45</v>
      </c>
      <c r="B66" s="84">
        <v>0.10685142648388171</v>
      </c>
      <c r="C66" s="84">
        <v>8.2278855434188655E-2</v>
      </c>
      <c r="D66" s="84">
        <v>9.7230328080376086E-2</v>
      </c>
    </row>
    <row r="67" spans="1:5" x14ac:dyDescent="0.25">
      <c r="A67" s="60" t="s">
        <v>46</v>
      </c>
      <c r="B67" s="84">
        <v>0.11099187766146489</v>
      </c>
      <c r="C67" s="84">
        <v>7.5573307346521582E-2</v>
      </c>
      <c r="D67" s="84">
        <v>9.7124157038238068E-2</v>
      </c>
    </row>
    <row r="68" spans="1:5" x14ac:dyDescent="0.25">
      <c r="A68" s="60" t="s">
        <v>47</v>
      </c>
      <c r="B68" s="84">
        <v>0.11494295932906474</v>
      </c>
      <c r="C68" s="84">
        <v>7.3406183473056288E-2</v>
      </c>
      <c r="D68" s="84">
        <v>9.8679727977865533E-2</v>
      </c>
    </row>
    <row r="69" spans="1:5" x14ac:dyDescent="0.25">
      <c r="A69" s="60" t="s">
        <v>48</v>
      </c>
      <c r="B69" s="84">
        <v>0.12050979390310093</v>
      </c>
      <c r="C69" s="84">
        <v>7.0293196475074787E-2</v>
      </c>
      <c r="D69" s="84">
        <v>0.10084808148533367</v>
      </c>
    </row>
    <row r="70" spans="1:5" x14ac:dyDescent="0.25">
      <c r="A70" s="60" t="s">
        <v>49</v>
      </c>
      <c r="B70" s="84">
        <v>0.12016961284243527</v>
      </c>
      <c r="C70" s="84">
        <v>6.5660775021740683E-2</v>
      </c>
      <c r="D70" s="84">
        <v>9.8827324667826885E-2</v>
      </c>
      <c r="E70" s="15"/>
    </row>
    <row r="71" spans="1:5" x14ac:dyDescent="0.25">
      <c r="A71" s="43" t="s">
        <v>2</v>
      </c>
      <c r="B71" s="85">
        <v>1</v>
      </c>
      <c r="C71" s="85">
        <v>1</v>
      </c>
      <c r="D71" s="85">
        <v>1</v>
      </c>
    </row>
    <row r="72" spans="1:5" x14ac:dyDescent="0.25">
      <c r="A72" s="37" t="s">
        <v>180</v>
      </c>
    </row>
    <row r="73" spans="1:5" x14ac:dyDescent="0.25">
      <c r="A73" s="52" t="s">
        <v>213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23.42578125" customWidth="1"/>
    <col min="2" max="2" width="15.140625" customWidth="1"/>
    <col min="3" max="3" width="19.7109375" customWidth="1"/>
  </cols>
  <sheetData>
    <row r="1" spans="1:7" x14ac:dyDescent="0.25">
      <c r="A1" s="178" t="s">
        <v>275</v>
      </c>
      <c r="B1" s="178"/>
      <c r="C1" s="178"/>
      <c r="D1" s="178"/>
      <c r="E1" s="40"/>
      <c r="F1" s="40"/>
      <c r="G1" s="40"/>
    </row>
    <row r="2" spans="1:7" x14ac:dyDescent="0.25">
      <c r="A2" s="178" t="s">
        <v>303</v>
      </c>
      <c r="B2" s="178"/>
      <c r="C2" s="178"/>
      <c r="D2" s="178"/>
      <c r="E2" s="1"/>
      <c r="F2" s="1"/>
      <c r="G2" s="1"/>
    </row>
    <row r="3" spans="1:7" x14ac:dyDescent="0.25">
      <c r="A3" s="193" t="s">
        <v>276</v>
      </c>
      <c r="B3" s="193"/>
      <c r="C3" s="138" t="s">
        <v>277</v>
      </c>
    </row>
    <row r="4" spans="1:7" x14ac:dyDescent="0.25">
      <c r="A4" s="191" t="s">
        <v>278</v>
      </c>
      <c r="B4" s="109" t="s">
        <v>279</v>
      </c>
      <c r="C4" s="110">
        <v>38</v>
      </c>
    </row>
    <row r="5" spans="1:7" x14ac:dyDescent="0.25">
      <c r="A5" s="191"/>
      <c r="B5" s="109" t="s">
        <v>280</v>
      </c>
      <c r="C5" s="110">
        <v>1.9</v>
      </c>
    </row>
    <row r="6" spans="1:7" x14ac:dyDescent="0.25">
      <c r="A6" s="191"/>
      <c r="B6" s="109" t="s">
        <v>281</v>
      </c>
      <c r="C6" s="110">
        <v>1</v>
      </c>
    </row>
    <row r="7" spans="1:7" x14ac:dyDescent="0.25">
      <c r="A7" s="191" t="s">
        <v>282</v>
      </c>
      <c r="B7" s="109" t="s">
        <v>283</v>
      </c>
      <c r="C7" s="110">
        <v>32.299999999999997</v>
      </c>
    </row>
    <row r="8" spans="1:7" x14ac:dyDescent="0.25">
      <c r="A8" s="191"/>
      <c r="B8" s="109" t="s">
        <v>284</v>
      </c>
      <c r="C8" s="110">
        <v>4.8</v>
      </c>
    </row>
    <row r="9" spans="1:7" x14ac:dyDescent="0.25">
      <c r="A9" s="191"/>
      <c r="B9" s="109" t="s">
        <v>285</v>
      </c>
      <c r="C9" s="110">
        <v>1</v>
      </c>
    </row>
    <row r="10" spans="1:7" x14ac:dyDescent="0.25">
      <c r="A10" s="191"/>
      <c r="B10" s="109" t="s">
        <v>286</v>
      </c>
      <c r="C10" s="110">
        <v>1.9</v>
      </c>
    </row>
    <row r="11" spans="1:7" x14ac:dyDescent="0.25">
      <c r="A11" s="191" t="s">
        <v>287</v>
      </c>
      <c r="B11" s="109" t="s">
        <v>288</v>
      </c>
      <c r="C11" s="110">
        <v>11.4</v>
      </c>
    </row>
    <row r="12" spans="1:7" x14ac:dyDescent="0.25">
      <c r="A12" s="191"/>
      <c r="B12" s="109" t="s">
        <v>289</v>
      </c>
      <c r="C12" s="110">
        <v>2.9</v>
      </c>
    </row>
    <row r="13" spans="1:7" x14ac:dyDescent="0.25">
      <c r="A13" s="191" t="s">
        <v>290</v>
      </c>
      <c r="B13" s="191"/>
      <c r="C13" s="110">
        <v>1.5</v>
      </c>
    </row>
    <row r="14" spans="1:7" x14ac:dyDescent="0.25">
      <c r="A14" s="191" t="s">
        <v>291</v>
      </c>
      <c r="B14" s="191"/>
      <c r="C14" s="110">
        <v>3.5</v>
      </c>
    </row>
    <row r="15" spans="1:7" x14ac:dyDescent="0.25">
      <c r="A15" s="192" t="s">
        <v>2</v>
      </c>
      <c r="B15" s="192"/>
      <c r="C15" s="111">
        <v>100</v>
      </c>
    </row>
    <row r="16" spans="1:7" x14ac:dyDescent="0.25">
      <c r="A16" s="108" t="s">
        <v>180</v>
      </c>
    </row>
    <row r="17" spans="1:1" x14ac:dyDescent="0.25">
      <c r="A17" s="108" t="s">
        <v>292</v>
      </c>
    </row>
  </sheetData>
  <mergeCells count="9">
    <mergeCell ref="A14:B14"/>
    <mergeCell ref="A15:B15"/>
    <mergeCell ref="A2:D2"/>
    <mergeCell ref="A1:D1"/>
    <mergeCell ref="A3:B3"/>
    <mergeCell ref="A4:A6"/>
    <mergeCell ref="A7:A10"/>
    <mergeCell ref="A11:A12"/>
    <mergeCell ref="A13:B1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36.85546875" customWidth="1"/>
    <col min="2" max="2" width="24.5703125" customWidth="1"/>
    <col min="3" max="3" width="12.5703125" customWidth="1"/>
  </cols>
  <sheetData>
    <row r="1" spans="1:6" x14ac:dyDescent="0.25">
      <c r="A1" s="178" t="s">
        <v>271</v>
      </c>
      <c r="B1" s="178"/>
      <c r="C1" s="178"/>
      <c r="D1" s="178"/>
      <c r="E1" s="178"/>
      <c r="F1" s="178"/>
    </row>
    <row r="2" spans="1:6" x14ac:dyDescent="0.25">
      <c r="A2" s="178" t="s">
        <v>272</v>
      </c>
      <c r="B2" s="178"/>
      <c r="C2" s="178"/>
      <c r="D2" s="178"/>
      <c r="E2" s="178"/>
      <c r="F2" s="178"/>
    </row>
    <row r="3" spans="1:6" x14ac:dyDescent="0.25">
      <c r="A3" s="178" t="s">
        <v>297</v>
      </c>
      <c r="B3" s="178"/>
      <c r="C3" s="178"/>
      <c r="D3" s="178"/>
      <c r="E3" s="178"/>
      <c r="F3" s="178"/>
    </row>
    <row r="4" spans="1:6" x14ac:dyDescent="0.25">
      <c r="A4" s="106" t="s">
        <v>6</v>
      </c>
      <c r="B4" s="107"/>
      <c r="C4" s="112">
        <v>2020</v>
      </c>
    </row>
    <row r="5" spans="1:6" x14ac:dyDescent="0.25">
      <c r="A5" s="170" t="s">
        <v>9</v>
      </c>
      <c r="B5" s="12" t="s">
        <v>182</v>
      </c>
      <c r="C5" s="113">
        <v>11002</v>
      </c>
    </row>
    <row r="6" spans="1:6" x14ac:dyDescent="0.25">
      <c r="A6" s="170"/>
      <c r="B6" s="12" t="s">
        <v>183</v>
      </c>
      <c r="C6" s="113">
        <v>50706</v>
      </c>
    </row>
    <row r="7" spans="1:6" x14ac:dyDescent="0.25">
      <c r="A7" s="170"/>
      <c r="B7" s="118" t="s">
        <v>273</v>
      </c>
      <c r="C7" s="114">
        <v>4.5999999999999996</v>
      </c>
    </row>
    <row r="8" spans="1:6" x14ac:dyDescent="0.25">
      <c r="A8" s="170" t="s">
        <v>10</v>
      </c>
      <c r="B8" s="12" t="s">
        <v>182</v>
      </c>
      <c r="C8" s="113">
        <v>3571</v>
      </c>
    </row>
    <row r="9" spans="1:6" x14ac:dyDescent="0.25">
      <c r="A9" s="170"/>
      <c r="B9" s="12" t="s">
        <v>183</v>
      </c>
      <c r="C9" s="113">
        <v>2814</v>
      </c>
    </row>
    <row r="10" spans="1:6" x14ac:dyDescent="0.25">
      <c r="A10" s="170"/>
      <c r="B10" s="118" t="s">
        <v>273</v>
      </c>
      <c r="C10" s="114">
        <v>0.8</v>
      </c>
    </row>
    <row r="11" spans="1:6" x14ac:dyDescent="0.25">
      <c r="A11" s="170" t="s">
        <v>11</v>
      </c>
      <c r="B11" s="12" t="s">
        <v>182</v>
      </c>
      <c r="C11" s="113">
        <v>65438</v>
      </c>
    </row>
    <row r="12" spans="1:6" x14ac:dyDescent="0.25">
      <c r="A12" s="170"/>
      <c r="B12" s="12" t="s">
        <v>183</v>
      </c>
      <c r="C12" s="113">
        <v>446733</v>
      </c>
    </row>
    <row r="13" spans="1:6" x14ac:dyDescent="0.25">
      <c r="A13" s="170"/>
      <c r="B13" s="118" t="s">
        <v>273</v>
      </c>
      <c r="C13" s="114">
        <v>6.8</v>
      </c>
    </row>
    <row r="14" spans="1:6" x14ac:dyDescent="0.25">
      <c r="A14" s="170" t="s">
        <v>5</v>
      </c>
      <c r="B14" s="12" t="s">
        <v>182</v>
      </c>
      <c r="C14" s="115">
        <v>647</v>
      </c>
    </row>
    <row r="15" spans="1:6" x14ac:dyDescent="0.25">
      <c r="A15" s="170"/>
      <c r="B15" s="12" t="s">
        <v>183</v>
      </c>
      <c r="C15" s="113">
        <v>2141</v>
      </c>
    </row>
    <row r="16" spans="1:6" x14ac:dyDescent="0.25">
      <c r="A16" s="170"/>
      <c r="B16" s="118" t="s">
        <v>273</v>
      </c>
      <c r="C16" s="114">
        <v>3.3</v>
      </c>
    </row>
    <row r="17" spans="1:3" x14ac:dyDescent="0.25">
      <c r="A17" s="194" t="s">
        <v>293</v>
      </c>
      <c r="B17" s="91" t="s">
        <v>182</v>
      </c>
      <c r="C17" s="116">
        <v>75181</v>
      </c>
    </row>
    <row r="18" spans="1:3" x14ac:dyDescent="0.25">
      <c r="A18" s="194"/>
      <c r="B18" s="91" t="s">
        <v>183</v>
      </c>
      <c r="C18" s="116">
        <v>502774</v>
      </c>
    </row>
    <row r="19" spans="1:3" x14ac:dyDescent="0.25">
      <c r="A19" s="194"/>
      <c r="B19" s="119" t="s">
        <v>273</v>
      </c>
      <c r="C19" s="117">
        <v>6.7</v>
      </c>
    </row>
    <row r="20" spans="1:3" x14ac:dyDescent="0.25">
      <c r="A20" s="170" t="s">
        <v>294</v>
      </c>
      <c r="B20" s="12" t="s">
        <v>182</v>
      </c>
      <c r="C20" s="113">
        <v>141145</v>
      </c>
    </row>
    <row r="21" spans="1:3" x14ac:dyDescent="0.25">
      <c r="A21" s="170"/>
      <c r="B21" s="12" t="s">
        <v>183</v>
      </c>
      <c r="C21" s="113">
        <v>946599</v>
      </c>
    </row>
    <row r="22" spans="1:3" x14ac:dyDescent="0.25">
      <c r="A22" s="170"/>
      <c r="B22" s="123" t="s">
        <v>273</v>
      </c>
      <c r="C22" s="114">
        <v>6.7</v>
      </c>
    </row>
    <row r="23" spans="1:3" x14ac:dyDescent="0.25">
      <c r="A23" s="37" t="s">
        <v>180</v>
      </c>
      <c r="B23" s="42"/>
      <c r="C23" s="42"/>
    </row>
    <row r="24" spans="1:3" x14ac:dyDescent="0.25">
      <c r="A24" s="37" t="s">
        <v>274</v>
      </c>
      <c r="B24" s="42"/>
      <c r="C24" s="42"/>
    </row>
  </sheetData>
  <mergeCells count="9">
    <mergeCell ref="A14:A16"/>
    <mergeCell ref="A17:A19"/>
    <mergeCell ref="A20:A22"/>
    <mergeCell ref="A1:F1"/>
    <mergeCell ref="A2:F2"/>
    <mergeCell ref="A3:F3"/>
    <mergeCell ref="A5:A7"/>
    <mergeCell ref="A8:A10"/>
    <mergeCell ref="A11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zoomScaleNormal="100" workbookViewId="0">
      <selection activeCell="A25" sqref="A25:F25"/>
    </sheetView>
  </sheetViews>
  <sheetFormatPr baseColWidth="10" defaultRowHeight="15" x14ac:dyDescent="0.25"/>
  <cols>
    <col min="1" max="1" width="27.140625" customWidth="1"/>
    <col min="2" max="2" width="28.5703125" customWidth="1"/>
  </cols>
  <sheetData>
    <row r="1" spans="1:10" x14ac:dyDescent="0.25">
      <c r="A1" s="166" t="s">
        <v>224</v>
      </c>
      <c r="B1" s="166"/>
      <c r="C1" s="166"/>
      <c r="D1" s="166"/>
      <c r="E1" s="166"/>
      <c r="F1" s="166"/>
      <c r="G1" s="166"/>
      <c r="H1" s="166"/>
      <c r="I1" s="166"/>
      <c r="J1" s="166"/>
    </row>
    <row r="3" spans="1:10" x14ac:dyDescent="0.25">
      <c r="A3" s="167" t="s">
        <v>225</v>
      </c>
      <c r="B3" s="167"/>
      <c r="C3" s="167"/>
      <c r="D3" s="167"/>
      <c r="E3" s="167"/>
      <c r="F3" s="167"/>
    </row>
    <row r="4" spans="1:10" x14ac:dyDescent="0.25">
      <c r="A4" s="133" t="s">
        <v>7</v>
      </c>
      <c r="B4" s="134"/>
      <c r="C4" s="135">
        <v>2016</v>
      </c>
      <c r="D4" s="135">
        <v>2017</v>
      </c>
      <c r="E4" s="135">
        <v>2018</v>
      </c>
      <c r="F4" s="135">
        <v>2019</v>
      </c>
    </row>
    <row r="5" spans="1:10" x14ac:dyDescent="0.25">
      <c r="A5" s="169" t="s">
        <v>3</v>
      </c>
      <c r="B5" s="12" t="s">
        <v>328</v>
      </c>
      <c r="C5" s="92">
        <v>1196116</v>
      </c>
      <c r="D5" s="92">
        <v>1397725</v>
      </c>
      <c r="E5" s="92">
        <v>915710</v>
      </c>
      <c r="F5" s="92">
        <v>875624</v>
      </c>
    </row>
    <row r="6" spans="1:10" x14ac:dyDescent="0.25">
      <c r="A6" s="169"/>
      <c r="B6" s="12" t="s">
        <v>331</v>
      </c>
      <c r="C6" s="92">
        <v>2722530</v>
      </c>
      <c r="D6" s="92">
        <v>3315498</v>
      </c>
      <c r="E6" s="92">
        <v>2834152</v>
      </c>
      <c r="F6" s="92">
        <v>3410363.6249891301</v>
      </c>
    </row>
    <row r="7" spans="1:10" x14ac:dyDescent="0.25">
      <c r="A7" s="169"/>
      <c r="B7" s="93" t="s">
        <v>228</v>
      </c>
      <c r="C7" s="94">
        <v>2.2999999999999998</v>
      </c>
      <c r="D7" s="94">
        <v>2.4</v>
      </c>
      <c r="E7" s="94">
        <v>3.1</v>
      </c>
      <c r="F7" s="150">
        <v>3.8947808933847519</v>
      </c>
    </row>
    <row r="8" spans="1:10" x14ac:dyDescent="0.25">
      <c r="A8" s="169" t="s">
        <v>4</v>
      </c>
      <c r="B8" s="12" t="s">
        <v>328</v>
      </c>
      <c r="C8" s="92">
        <v>717057</v>
      </c>
      <c r="D8" s="92">
        <v>916171</v>
      </c>
      <c r="E8" s="92">
        <v>1012315</v>
      </c>
      <c r="F8" s="92">
        <v>1789218.4773357499</v>
      </c>
    </row>
    <row r="9" spans="1:10" x14ac:dyDescent="0.25">
      <c r="A9" s="169"/>
      <c r="B9" s="12" t="s">
        <v>331</v>
      </c>
      <c r="C9" s="92">
        <v>2191980</v>
      </c>
      <c r="D9" s="92">
        <v>2644462</v>
      </c>
      <c r="E9" s="92">
        <v>2852047</v>
      </c>
      <c r="F9" s="92">
        <v>5778929.2147169001</v>
      </c>
    </row>
    <row r="10" spans="1:10" x14ac:dyDescent="0.25">
      <c r="A10" s="169"/>
      <c r="B10" s="93" t="s">
        <v>228</v>
      </c>
      <c r="C10" s="94">
        <v>3.1</v>
      </c>
      <c r="D10" s="94">
        <v>2.9</v>
      </c>
      <c r="E10" s="94">
        <v>2.8</v>
      </c>
      <c r="F10" s="150">
        <v>3.2298622487523496</v>
      </c>
    </row>
    <row r="11" spans="1:10" x14ac:dyDescent="0.25">
      <c r="A11" s="170" t="s">
        <v>216</v>
      </c>
      <c r="B11" s="12" t="s">
        <v>328</v>
      </c>
      <c r="C11" s="92">
        <v>38614</v>
      </c>
      <c r="D11" s="92">
        <v>47740</v>
      </c>
      <c r="E11" s="92">
        <v>45900</v>
      </c>
      <c r="F11" s="92">
        <v>44407</v>
      </c>
    </row>
    <row r="12" spans="1:10" x14ac:dyDescent="0.25">
      <c r="A12" s="170"/>
      <c r="B12" s="12" t="s">
        <v>331</v>
      </c>
      <c r="C12" s="92">
        <v>574583</v>
      </c>
      <c r="D12" s="92">
        <v>701521</v>
      </c>
      <c r="E12" s="92">
        <v>684129</v>
      </c>
      <c r="F12" s="92">
        <v>653498.19303260697</v>
      </c>
    </row>
    <row r="13" spans="1:10" x14ac:dyDescent="0.25">
      <c r="A13" s="170"/>
      <c r="B13" s="93" t="s">
        <v>228</v>
      </c>
      <c r="C13" s="94">
        <v>14.9</v>
      </c>
      <c r="D13" s="94">
        <v>14.7</v>
      </c>
      <c r="E13" s="94">
        <v>14.9</v>
      </c>
      <c r="F13" s="150">
        <v>14.716107663940527</v>
      </c>
    </row>
    <row r="14" spans="1:10" x14ac:dyDescent="0.25">
      <c r="A14" s="171" t="s">
        <v>218</v>
      </c>
      <c r="B14" s="90" t="s">
        <v>329</v>
      </c>
      <c r="C14" s="92">
        <v>1709194</v>
      </c>
      <c r="D14" s="92">
        <v>2086199</v>
      </c>
      <c r="E14" s="92">
        <v>1726732</v>
      </c>
      <c r="F14" s="92">
        <v>2381935.0632851999</v>
      </c>
    </row>
    <row r="15" spans="1:10" x14ac:dyDescent="0.25">
      <c r="A15" s="171"/>
      <c r="B15" s="12" t="s">
        <v>331</v>
      </c>
      <c r="C15" s="92">
        <v>4262653</v>
      </c>
      <c r="D15" s="92">
        <v>5266905</v>
      </c>
      <c r="E15" s="92">
        <v>4991111</v>
      </c>
      <c r="F15" s="92">
        <v>7580338.6280540302</v>
      </c>
    </row>
    <row r="16" spans="1:10" x14ac:dyDescent="0.25">
      <c r="A16" s="171"/>
      <c r="B16" s="93" t="s">
        <v>228</v>
      </c>
      <c r="C16" s="94">
        <v>2.5</v>
      </c>
      <c r="D16" s="94">
        <v>2.5</v>
      </c>
      <c r="E16" s="94">
        <v>2.9</v>
      </c>
      <c r="F16" s="150">
        <v>3.1824287508489486</v>
      </c>
    </row>
    <row r="17" spans="1:7" x14ac:dyDescent="0.25">
      <c r="A17" s="172" t="s">
        <v>219</v>
      </c>
      <c r="B17" s="91" t="s">
        <v>330</v>
      </c>
      <c r="C17" s="95">
        <v>1729565</v>
      </c>
      <c r="D17" s="95">
        <v>2105722</v>
      </c>
      <c r="E17" s="95">
        <v>1750492</v>
      </c>
      <c r="F17" s="95">
        <v>2406733.1801221301</v>
      </c>
    </row>
    <row r="18" spans="1:7" x14ac:dyDescent="0.25">
      <c r="A18" s="172"/>
      <c r="B18" s="91" t="s">
        <v>331</v>
      </c>
      <c r="C18" s="96">
        <v>4775580</v>
      </c>
      <c r="D18" s="96">
        <v>5868687</v>
      </c>
      <c r="E18" s="96">
        <v>5586469</v>
      </c>
      <c r="F18" s="96">
        <v>8157792.5701894397</v>
      </c>
    </row>
    <row r="19" spans="1:7" x14ac:dyDescent="0.25">
      <c r="A19" s="172"/>
      <c r="B19" s="97" t="s">
        <v>228</v>
      </c>
      <c r="C19" s="98">
        <v>2.8</v>
      </c>
      <c r="D19" s="98">
        <v>2.8</v>
      </c>
      <c r="E19" s="98">
        <v>3.2</v>
      </c>
      <c r="F19" s="149">
        <v>3.3895708247041623</v>
      </c>
    </row>
    <row r="20" spans="1:7" x14ac:dyDescent="0.25">
      <c r="A20" s="168" t="s">
        <v>222</v>
      </c>
      <c r="B20" s="168"/>
      <c r="C20" s="168"/>
      <c r="D20" s="168"/>
      <c r="E20" s="168"/>
      <c r="F20" s="168"/>
      <c r="G20" s="168"/>
    </row>
    <row r="21" spans="1:7" x14ac:dyDescent="0.25">
      <c r="A21" s="168" t="s">
        <v>332</v>
      </c>
      <c r="B21" s="168"/>
      <c r="C21" s="168"/>
      <c r="D21" s="168"/>
      <c r="E21" s="168"/>
      <c r="F21" s="168"/>
      <c r="G21" s="88"/>
    </row>
    <row r="22" spans="1:7" x14ac:dyDescent="0.25">
      <c r="A22" s="168" t="s">
        <v>220</v>
      </c>
      <c r="B22" s="168"/>
      <c r="C22" s="168"/>
      <c r="D22" s="168"/>
      <c r="E22" s="168"/>
      <c r="F22" s="168"/>
      <c r="G22" s="88"/>
    </row>
    <row r="23" spans="1:7" x14ac:dyDescent="0.25">
      <c r="A23" s="37" t="s">
        <v>221</v>
      </c>
      <c r="B23" s="37"/>
      <c r="C23" s="37"/>
      <c r="D23" s="37"/>
      <c r="E23" s="37"/>
      <c r="F23" s="37"/>
      <c r="G23" s="88"/>
    </row>
    <row r="24" spans="1:7" x14ac:dyDescent="0.25">
      <c r="A24" s="168" t="s">
        <v>180</v>
      </c>
      <c r="B24" s="168"/>
      <c r="C24" s="168"/>
      <c r="D24" s="168"/>
      <c r="E24" s="168"/>
      <c r="F24" s="168"/>
      <c r="G24" s="88"/>
    </row>
    <row r="25" spans="1:7" x14ac:dyDescent="0.25">
      <c r="A25" s="168" t="s">
        <v>223</v>
      </c>
      <c r="B25" s="168"/>
      <c r="C25" s="168"/>
      <c r="D25" s="168"/>
      <c r="E25" s="168"/>
      <c r="F25" s="168"/>
      <c r="G25" s="88"/>
    </row>
  </sheetData>
  <mergeCells count="12">
    <mergeCell ref="A1:J1"/>
    <mergeCell ref="A3:F3"/>
    <mergeCell ref="A25:F25"/>
    <mergeCell ref="A5:A7"/>
    <mergeCell ref="A8:A10"/>
    <mergeCell ref="A11:A13"/>
    <mergeCell ref="A14:A16"/>
    <mergeCell ref="A17:A19"/>
    <mergeCell ref="A20:G20"/>
    <mergeCell ref="A22:F22"/>
    <mergeCell ref="A24:F24"/>
    <mergeCell ref="A21:F21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32" customWidth="1"/>
    <col min="2" max="2" width="24.42578125" customWidth="1"/>
  </cols>
  <sheetData>
    <row r="1" spans="1:6" x14ac:dyDescent="0.25">
      <c r="A1" s="178" t="s">
        <v>295</v>
      </c>
      <c r="B1" s="178"/>
      <c r="C1" s="178"/>
      <c r="D1" s="178"/>
      <c r="E1" s="178"/>
      <c r="F1" s="178"/>
    </row>
    <row r="2" spans="1:6" x14ac:dyDescent="0.25">
      <c r="A2" s="178" t="s">
        <v>296</v>
      </c>
      <c r="B2" s="178"/>
      <c r="C2" s="178"/>
      <c r="D2" s="178"/>
      <c r="E2" s="178"/>
      <c r="F2" s="178"/>
    </row>
    <row r="3" spans="1:6" x14ac:dyDescent="0.25">
      <c r="A3" s="178" t="s">
        <v>297</v>
      </c>
      <c r="B3" s="178"/>
      <c r="C3" s="178"/>
      <c r="D3" s="178"/>
      <c r="E3" s="178"/>
      <c r="F3" s="178"/>
    </row>
    <row r="4" spans="1:6" x14ac:dyDescent="0.25">
      <c r="A4" s="139" t="s">
        <v>6</v>
      </c>
      <c r="B4" s="139"/>
      <c r="C4" s="140">
        <v>2016</v>
      </c>
      <c r="D4" s="140">
        <v>2017</v>
      </c>
      <c r="E4" s="140">
        <v>2018</v>
      </c>
      <c r="F4" s="140">
        <v>2019</v>
      </c>
    </row>
    <row r="5" spans="1:6" x14ac:dyDescent="0.25">
      <c r="A5" s="195" t="s">
        <v>298</v>
      </c>
      <c r="B5" s="121" t="s">
        <v>299</v>
      </c>
      <c r="C5" s="113">
        <v>21808</v>
      </c>
      <c r="D5" s="113">
        <v>22999</v>
      </c>
      <c r="E5" s="113">
        <v>17515</v>
      </c>
      <c r="F5" s="113">
        <v>14840</v>
      </c>
    </row>
    <row r="6" spans="1:6" x14ac:dyDescent="0.25">
      <c r="A6" s="195"/>
      <c r="B6" s="121" t="s">
        <v>8</v>
      </c>
      <c r="C6" s="113">
        <v>67579</v>
      </c>
      <c r="D6" s="113">
        <v>71364</v>
      </c>
      <c r="E6" s="113">
        <v>54567</v>
      </c>
      <c r="F6" s="113">
        <v>48871</v>
      </c>
    </row>
    <row r="7" spans="1:6" x14ac:dyDescent="0.25">
      <c r="A7" s="195" t="s">
        <v>300</v>
      </c>
      <c r="B7" s="121" t="s">
        <v>299</v>
      </c>
      <c r="C7" s="113">
        <v>15639</v>
      </c>
      <c r="D7" s="113">
        <v>16759</v>
      </c>
      <c r="E7" s="113">
        <v>11557</v>
      </c>
      <c r="F7" s="113">
        <v>14216</v>
      </c>
    </row>
    <row r="8" spans="1:6" x14ac:dyDescent="0.25">
      <c r="A8" s="195"/>
      <c r="B8" s="121" t="s">
        <v>8</v>
      </c>
      <c r="C8" s="113">
        <v>11133</v>
      </c>
      <c r="D8" s="113">
        <v>12023</v>
      </c>
      <c r="E8" s="113">
        <v>8275</v>
      </c>
      <c r="F8" s="113">
        <v>10105</v>
      </c>
    </row>
    <row r="9" spans="1:6" x14ac:dyDescent="0.25">
      <c r="A9" s="196" t="s">
        <v>240</v>
      </c>
      <c r="B9" s="121" t="s">
        <v>299</v>
      </c>
      <c r="C9" s="113">
        <v>14344</v>
      </c>
      <c r="D9" s="113">
        <v>15948</v>
      </c>
      <c r="E9" s="113">
        <v>12847</v>
      </c>
      <c r="F9" s="113">
        <v>25990</v>
      </c>
    </row>
    <row r="10" spans="1:6" x14ac:dyDescent="0.25">
      <c r="A10" s="196"/>
      <c r="B10" s="121" t="s">
        <v>8</v>
      </c>
      <c r="C10" s="113">
        <v>81214</v>
      </c>
      <c r="D10" s="113">
        <v>90915</v>
      </c>
      <c r="E10" s="113">
        <v>79885</v>
      </c>
      <c r="F10" s="113">
        <v>201071</v>
      </c>
    </row>
    <row r="11" spans="1:6" x14ac:dyDescent="0.25">
      <c r="A11" s="197" t="s">
        <v>2</v>
      </c>
      <c r="B11" s="121" t="s">
        <v>299</v>
      </c>
      <c r="C11" s="113">
        <v>55400</v>
      </c>
      <c r="D11" s="113">
        <v>59197</v>
      </c>
      <c r="E11" s="113">
        <v>45537</v>
      </c>
      <c r="F11" s="113">
        <v>58094</v>
      </c>
    </row>
    <row r="12" spans="1:6" x14ac:dyDescent="0.25">
      <c r="A12" s="197"/>
      <c r="B12" s="121" t="s">
        <v>8</v>
      </c>
      <c r="C12" s="113">
        <v>159925</v>
      </c>
      <c r="D12" s="113">
        <v>174302</v>
      </c>
      <c r="E12" s="113">
        <v>142727</v>
      </c>
      <c r="F12" s="113">
        <v>260047</v>
      </c>
    </row>
    <row r="13" spans="1:6" x14ac:dyDescent="0.25">
      <c r="A13" s="197"/>
      <c r="B13" s="120" t="s">
        <v>301</v>
      </c>
      <c r="C13" s="116">
        <v>22612</v>
      </c>
      <c r="D13" s="116">
        <v>24082</v>
      </c>
      <c r="E13" s="116">
        <v>18671</v>
      </c>
      <c r="F13" s="116">
        <v>35574</v>
      </c>
    </row>
    <row r="14" spans="1:6" x14ac:dyDescent="0.25">
      <c r="A14" s="108" t="s">
        <v>180</v>
      </c>
    </row>
    <row r="15" spans="1:6" x14ac:dyDescent="0.25">
      <c r="A15" s="122" t="s">
        <v>302</v>
      </c>
    </row>
  </sheetData>
  <mergeCells count="7">
    <mergeCell ref="A5:A6"/>
    <mergeCell ref="A7:A8"/>
    <mergeCell ref="A9:A10"/>
    <mergeCell ref="A11:A13"/>
    <mergeCell ref="A1:F1"/>
    <mergeCell ref="A2:F2"/>
    <mergeCell ref="A3:F3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54.28515625" customWidth="1"/>
    <col min="2" max="4" width="13.7109375" customWidth="1"/>
  </cols>
  <sheetData>
    <row r="1" spans="1:5" x14ac:dyDescent="0.25">
      <c r="A1" s="74" t="s">
        <v>304</v>
      </c>
    </row>
    <row r="2" spans="1:5" x14ac:dyDescent="0.25">
      <c r="A2" s="131" t="s">
        <v>35</v>
      </c>
    </row>
    <row r="3" spans="1:5" ht="63.75" x14ac:dyDescent="0.25">
      <c r="A3" s="142" t="s">
        <v>7</v>
      </c>
      <c r="B3" s="141" t="s">
        <v>305</v>
      </c>
      <c r="C3" s="143" t="s">
        <v>321</v>
      </c>
      <c r="D3" s="141" t="s">
        <v>306</v>
      </c>
      <c r="E3" s="141" t="s">
        <v>307</v>
      </c>
    </row>
    <row r="4" spans="1:5" x14ac:dyDescent="0.25">
      <c r="A4" s="124" t="s">
        <v>308</v>
      </c>
      <c r="B4" s="125">
        <v>49</v>
      </c>
      <c r="C4" s="126">
        <v>44</v>
      </c>
      <c r="D4" s="125">
        <v>58</v>
      </c>
      <c r="E4" s="127">
        <v>52</v>
      </c>
    </row>
    <row r="5" spans="1:5" x14ac:dyDescent="0.25">
      <c r="A5" s="128" t="s">
        <v>309</v>
      </c>
      <c r="B5" s="125">
        <v>27</v>
      </c>
      <c r="C5" s="126">
        <v>22</v>
      </c>
      <c r="D5" s="125">
        <v>27</v>
      </c>
      <c r="E5" s="127">
        <v>27</v>
      </c>
    </row>
    <row r="6" spans="1:5" x14ac:dyDescent="0.25">
      <c r="A6" s="128" t="s">
        <v>310</v>
      </c>
      <c r="B6" s="125">
        <v>47</v>
      </c>
      <c r="C6" s="126">
        <v>45</v>
      </c>
      <c r="D6" s="125">
        <v>55</v>
      </c>
      <c r="E6" s="127">
        <v>50</v>
      </c>
    </row>
    <row r="7" spans="1:5" x14ac:dyDescent="0.25">
      <c r="A7" s="124" t="s">
        <v>311</v>
      </c>
      <c r="B7" s="125">
        <v>28</v>
      </c>
      <c r="C7" s="126">
        <v>24</v>
      </c>
      <c r="D7" s="125">
        <v>31</v>
      </c>
      <c r="E7" s="127">
        <v>29</v>
      </c>
    </row>
    <row r="8" spans="1:5" x14ac:dyDescent="0.25">
      <c r="A8" s="128" t="s">
        <v>312</v>
      </c>
      <c r="B8" s="125">
        <v>28</v>
      </c>
      <c r="C8" s="126">
        <v>25</v>
      </c>
      <c r="D8" s="125">
        <v>29</v>
      </c>
      <c r="E8" s="127">
        <v>28</v>
      </c>
    </row>
    <row r="9" spans="1:5" x14ac:dyDescent="0.25">
      <c r="A9" s="129" t="s">
        <v>313</v>
      </c>
      <c r="B9" s="127">
        <v>62</v>
      </c>
      <c r="C9" s="130">
        <v>60</v>
      </c>
      <c r="D9" s="127">
        <v>73</v>
      </c>
      <c r="E9" s="127">
        <v>66</v>
      </c>
    </row>
    <row r="10" spans="1:5" x14ac:dyDescent="0.25">
      <c r="A10" s="129" t="s">
        <v>314</v>
      </c>
      <c r="B10" s="127">
        <v>66</v>
      </c>
      <c r="C10" s="130">
        <v>65</v>
      </c>
      <c r="D10" s="127">
        <v>76</v>
      </c>
      <c r="E10" s="127">
        <v>70</v>
      </c>
    </row>
    <row r="11" spans="1:5" ht="27" customHeight="1" x14ac:dyDescent="0.25">
      <c r="A11" s="198" t="s">
        <v>315</v>
      </c>
      <c r="B11" s="198"/>
      <c r="C11" s="198"/>
      <c r="D11" s="198"/>
      <c r="E11" s="198"/>
    </row>
    <row r="12" spans="1:5" x14ac:dyDescent="0.25">
      <c r="A12" s="132" t="s">
        <v>316</v>
      </c>
    </row>
    <row r="13" spans="1:5" x14ac:dyDescent="0.25">
      <c r="A13" s="132" t="s">
        <v>322</v>
      </c>
    </row>
    <row r="14" spans="1:5" x14ac:dyDescent="0.25">
      <c r="A14" s="132" t="s">
        <v>317</v>
      </c>
    </row>
  </sheetData>
  <mergeCells count="1">
    <mergeCell ref="A11:E1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opLeftCell="A2" zoomScaleNormal="100" workbookViewId="0">
      <selection activeCell="A25" sqref="A25"/>
    </sheetView>
  </sheetViews>
  <sheetFormatPr baseColWidth="10" defaultRowHeight="15" x14ac:dyDescent="0.25"/>
  <cols>
    <col min="1" max="1" width="27.7109375" customWidth="1"/>
    <col min="2" max="2" width="25" customWidth="1"/>
  </cols>
  <sheetData>
    <row r="1" spans="1:8" ht="17.25" x14ac:dyDescent="0.25">
      <c r="A1" s="200" t="s">
        <v>258</v>
      </c>
      <c r="B1" s="200"/>
      <c r="C1" s="200"/>
      <c r="D1" s="200"/>
      <c r="E1" s="200"/>
      <c r="F1" s="200"/>
      <c r="G1" s="200"/>
    </row>
    <row r="2" spans="1:8" x14ac:dyDescent="0.25">
      <c r="A2" s="200" t="s">
        <v>257</v>
      </c>
      <c r="B2" s="200"/>
      <c r="C2" s="200"/>
      <c r="D2" s="200"/>
      <c r="E2" s="200"/>
      <c r="F2" s="200"/>
      <c r="G2" s="200"/>
    </row>
    <row r="3" spans="1:8" x14ac:dyDescent="0.25">
      <c r="A3" s="178" t="s">
        <v>256</v>
      </c>
      <c r="B3" s="178"/>
      <c r="C3" s="178"/>
      <c r="D3" s="178"/>
      <c r="E3" s="178"/>
      <c r="F3" s="178"/>
      <c r="G3" s="178"/>
    </row>
    <row r="4" spans="1:8" x14ac:dyDescent="0.25">
      <c r="A4" s="133" t="s">
        <v>7</v>
      </c>
      <c r="B4" s="134"/>
      <c r="C4" s="144">
        <v>2016</v>
      </c>
      <c r="D4" s="144">
        <v>2017</v>
      </c>
      <c r="E4" s="144">
        <v>2018</v>
      </c>
      <c r="F4" s="144">
        <v>2019</v>
      </c>
    </row>
    <row r="5" spans="1:8" x14ac:dyDescent="0.25">
      <c r="A5" s="170" t="s">
        <v>3</v>
      </c>
      <c r="B5" s="12" t="s">
        <v>328</v>
      </c>
      <c r="C5" s="92">
        <v>1006372</v>
      </c>
      <c r="D5" s="92">
        <v>1172142</v>
      </c>
      <c r="E5" s="92">
        <v>774876</v>
      </c>
      <c r="F5" s="92">
        <v>745846.03016623901</v>
      </c>
    </row>
    <row r="6" spans="1:8" x14ac:dyDescent="0.25">
      <c r="A6" s="170"/>
      <c r="B6" s="12" t="s">
        <v>8</v>
      </c>
      <c r="C6" s="92">
        <v>2337077</v>
      </c>
      <c r="D6" s="92">
        <v>2861519</v>
      </c>
      <c r="E6" s="92">
        <v>2473579</v>
      </c>
      <c r="F6" s="92">
        <v>3049357.6886545899</v>
      </c>
    </row>
    <row r="7" spans="1:8" x14ac:dyDescent="0.25">
      <c r="A7" s="170"/>
      <c r="B7" s="93" t="s">
        <v>228</v>
      </c>
      <c r="C7" s="94">
        <v>2.2999999999999998</v>
      </c>
      <c r="D7" s="94">
        <v>2.4</v>
      </c>
      <c r="E7" s="94">
        <v>3.2</v>
      </c>
      <c r="F7" s="150">
        <v>4.0884546747201016</v>
      </c>
      <c r="H7" s="150"/>
    </row>
    <row r="8" spans="1:8" x14ac:dyDescent="0.25">
      <c r="A8" s="170" t="s">
        <v>4</v>
      </c>
      <c r="B8" s="12" t="s">
        <v>328</v>
      </c>
      <c r="C8" s="92">
        <v>396879</v>
      </c>
      <c r="D8" s="92">
        <v>512210</v>
      </c>
      <c r="E8" s="92">
        <v>537437</v>
      </c>
      <c r="F8" s="92">
        <v>1132021.1293852001</v>
      </c>
    </row>
    <row r="9" spans="1:8" x14ac:dyDescent="0.25">
      <c r="A9" s="170"/>
      <c r="B9" s="12" t="s">
        <v>8</v>
      </c>
      <c r="C9" s="92">
        <v>1219850</v>
      </c>
      <c r="D9" s="92">
        <v>1424331</v>
      </c>
      <c r="E9" s="92">
        <v>1534871</v>
      </c>
      <c r="F9" s="92">
        <v>4015358.7459130101</v>
      </c>
    </row>
    <row r="10" spans="1:8" x14ac:dyDescent="0.25">
      <c r="A10" s="170"/>
      <c r="B10" s="93" t="s">
        <v>228</v>
      </c>
      <c r="C10" s="94">
        <v>3.1</v>
      </c>
      <c r="D10" s="94">
        <v>2.8</v>
      </c>
      <c r="E10" s="94">
        <v>2.9</v>
      </c>
      <c r="F10" s="150">
        <v>3.5470704933694557</v>
      </c>
    </row>
    <row r="11" spans="1:8" x14ac:dyDescent="0.25">
      <c r="A11" s="170" t="s">
        <v>259</v>
      </c>
      <c r="B11" s="12" t="s">
        <v>328</v>
      </c>
      <c r="C11" s="92">
        <v>30959</v>
      </c>
      <c r="D11" s="92">
        <v>40179</v>
      </c>
      <c r="E11" s="92">
        <v>38101</v>
      </c>
      <c r="F11" s="92">
        <v>36987.645627307997</v>
      </c>
    </row>
    <row r="12" spans="1:8" x14ac:dyDescent="0.25">
      <c r="A12" s="170"/>
      <c r="B12" s="12" t="s">
        <v>8</v>
      </c>
      <c r="C12" s="92">
        <v>495129</v>
      </c>
      <c r="D12" s="92">
        <v>630364</v>
      </c>
      <c r="E12" s="92">
        <v>604903</v>
      </c>
      <c r="F12" s="92">
        <v>577700.17458926805</v>
      </c>
    </row>
    <row r="13" spans="1:8" x14ac:dyDescent="0.25">
      <c r="A13" s="170"/>
      <c r="B13" s="93" t="s">
        <v>228</v>
      </c>
      <c r="C13" s="94">
        <v>16</v>
      </c>
      <c r="D13" s="94">
        <v>15.7</v>
      </c>
      <c r="E13" s="94">
        <v>15.9</v>
      </c>
      <c r="F13" s="150">
        <v>15.618733357895906</v>
      </c>
    </row>
    <row r="14" spans="1:8" x14ac:dyDescent="0.25">
      <c r="A14" s="195" t="s">
        <v>260</v>
      </c>
      <c r="B14" s="147" t="s">
        <v>329</v>
      </c>
      <c r="C14" s="92">
        <v>1228328</v>
      </c>
      <c r="D14" s="92">
        <v>1485834</v>
      </c>
      <c r="E14" s="92">
        <v>1133556</v>
      </c>
      <c r="F14" s="92">
        <v>1623148.25774494</v>
      </c>
    </row>
    <row r="15" spans="1:8" x14ac:dyDescent="0.25">
      <c r="A15" s="195"/>
      <c r="B15" s="12" t="s">
        <v>8</v>
      </c>
      <c r="C15" s="92">
        <v>2947286</v>
      </c>
      <c r="D15" s="92">
        <v>3634163</v>
      </c>
      <c r="E15" s="92">
        <v>3356536</v>
      </c>
      <c r="F15" s="92">
        <v>5520565.02387306</v>
      </c>
    </row>
    <row r="16" spans="1:8" x14ac:dyDescent="0.25">
      <c r="A16" s="195"/>
      <c r="B16" s="93" t="s">
        <v>228</v>
      </c>
      <c r="C16" s="94">
        <v>2.4</v>
      </c>
      <c r="D16" s="94">
        <v>2.4</v>
      </c>
      <c r="E16" s="94">
        <v>3</v>
      </c>
      <c r="F16" s="150">
        <v>3.4011465049673584</v>
      </c>
    </row>
    <row r="17" spans="1:6" x14ac:dyDescent="0.25">
      <c r="A17" s="194" t="s">
        <v>261</v>
      </c>
      <c r="B17" s="91" t="s">
        <v>330</v>
      </c>
      <c r="C17" s="95">
        <v>1243258</v>
      </c>
      <c r="D17" s="95">
        <v>1500490</v>
      </c>
      <c r="E17" s="95">
        <v>1151415</v>
      </c>
      <c r="F17" s="95">
        <v>1642268.04938377</v>
      </c>
    </row>
    <row r="18" spans="1:6" x14ac:dyDescent="0.25">
      <c r="A18" s="194"/>
      <c r="B18" s="91" t="s">
        <v>8</v>
      </c>
      <c r="C18" s="95">
        <v>3386909</v>
      </c>
      <c r="D18" s="95">
        <v>4172708</v>
      </c>
      <c r="E18" s="95">
        <v>3879030</v>
      </c>
      <c r="F18" s="95">
        <v>6028343.9052911904</v>
      </c>
    </row>
    <row r="19" spans="1:6" x14ac:dyDescent="0.25">
      <c r="A19" s="194"/>
      <c r="B19" s="148" t="s">
        <v>228</v>
      </c>
      <c r="C19" s="153">
        <v>2.7</v>
      </c>
      <c r="D19" s="153">
        <v>2.8</v>
      </c>
      <c r="E19" s="153">
        <v>3.4</v>
      </c>
      <c r="F19" s="155">
        <v>3.6707429749688014</v>
      </c>
    </row>
    <row r="20" spans="1:6" x14ac:dyDescent="0.25">
      <c r="A20" s="199" t="s">
        <v>262</v>
      </c>
      <c r="B20" s="199"/>
      <c r="C20" s="199"/>
      <c r="D20" s="199"/>
      <c r="E20" s="199"/>
      <c r="F20" s="199"/>
    </row>
    <row r="21" spans="1:6" x14ac:dyDescent="0.25">
      <c r="A21" s="37" t="s">
        <v>180</v>
      </c>
    </row>
    <row r="22" spans="1:6" x14ac:dyDescent="0.25">
      <c r="A22" s="37" t="s">
        <v>223</v>
      </c>
    </row>
  </sheetData>
  <mergeCells count="9">
    <mergeCell ref="A14:A16"/>
    <mergeCell ref="A17:A19"/>
    <mergeCell ref="A20:F20"/>
    <mergeCell ref="A1:G1"/>
    <mergeCell ref="A2:G2"/>
    <mergeCell ref="A3:G3"/>
    <mergeCell ref="A5:A7"/>
    <mergeCell ref="A8:A10"/>
    <mergeCell ref="A11:A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opLeftCell="A3" zoomScaleNormal="100" workbookViewId="0">
      <selection activeCell="A25" sqref="A25"/>
    </sheetView>
  </sheetViews>
  <sheetFormatPr baseColWidth="10" defaultRowHeight="15" x14ac:dyDescent="0.25"/>
  <cols>
    <col min="1" max="1" width="27.7109375" customWidth="1"/>
    <col min="2" max="2" width="25" customWidth="1"/>
  </cols>
  <sheetData>
    <row r="1" spans="1:7" ht="17.25" x14ac:dyDescent="0.25">
      <c r="A1" s="200" t="s">
        <v>263</v>
      </c>
      <c r="B1" s="200"/>
      <c r="C1" s="200"/>
      <c r="D1" s="200"/>
      <c r="E1" s="200"/>
      <c r="F1" s="200"/>
      <c r="G1" s="200"/>
    </row>
    <row r="2" spans="1:7" x14ac:dyDescent="0.25">
      <c r="A2" s="200" t="s">
        <v>257</v>
      </c>
      <c r="B2" s="200"/>
      <c r="C2" s="200"/>
      <c r="D2" s="200"/>
      <c r="E2" s="200"/>
      <c r="F2" s="200"/>
      <c r="G2" s="200"/>
    </row>
    <row r="3" spans="1:7" x14ac:dyDescent="0.25">
      <c r="A3" s="178" t="s">
        <v>147</v>
      </c>
      <c r="B3" s="178"/>
      <c r="C3" s="178"/>
      <c r="D3" s="178"/>
      <c r="E3" s="178"/>
      <c r="F3" s="178"/>
      <c r="G3" s="178"/>
    </row>
    <row r="4" spans="1:7" x14ac:dyDescent="0.25">
      <c r="A4" s="133" t="s">
        <v>7</v>
      </c>
      <c r="B4" s="134"/>
      <c r="C4" s="145">
        <v>2016</v>
      </c>
      <c r="D4" s="145">
        <v>2017</v>
      </c>
      <c r="E4" s="145">
        <v>2018</v>
      </c>
      <c r="F4" s="145">
        <v>2019</v>
      </c>
    </row>
    <row r="5" spans="1:7" x14ac:dyDescent="0.25">
      <c r="A5" s="170" t="s">
        <v>3</v>
      </c>
      <c r="B5" s="12" t="s">
        <v>328</v>
      </c>
      <c r="C5" s="92">
        <v>189744</v>
      </c>
      <c r="D5" s="92">
        <v>225583</v>
      </c>
      <c r="E5" s="92">
        <v>140834</v>
      </c>
      <c r="F5" s="92">
        <v>129777.969833753</v>
      </c>
    </row>
    <row r="6" spans="1:7" x14ac:dyDescent="0.25">
      <c r="A6" s="170"/>
      <c r="B6" s="12" t="s">
        <v>8</v>
      </c>
      <c r="C6" s="92">
        <v>385453</v>
      </c>
      <c r="D6" s="92">
        <v>453978</v>
      </c>
      <c r="E6" s="92">
        <v>360574</v>
      </c>
      <c r="F6" s="92">
        <v>361005.93633329502</v>
      </c>
    </row>
    <row r="7" spans="1:7" x14ac:dyDescent="0.25">
      <c r="A7" s="170"/>
      <c r="B7" s="93" t="s">
        <v>228</v>
      </c>
      <c r="C7" s="94">
        <v>2</v>
      </c>
      <c r="D7" s="94">
        <v>2</v>
      </c>
      <c r="E7" s="94">
        <v>2.6</v>
      </c>
      <c r="F7" s="156">
        <v>2.7817197078652685</v>
      </c>
    </row>
    <row r="8" spans="1:7" x14ac:dyDescent="0.25">
      <c r="A8" s="170" t="s">
        <v>4</v>
      </c>
      <c r="B8" s="12" t="s">
        <v>328</v>
      </c>
      <c r="C8" s="92">
        <v>320179</v>
      </c>
      <c r="D8" s="92">
        <v>403961</v>
      </c>
      <c r="E8" s="92">
        <v>474878</v>
      </c>
      <c r="F8" s="92">
        <v>657197.34795049299</v>
      </c>
    </row>
    <row r="9" spans="1:7" x14ac:dyDescent="0.25">
      <c r="A9" s="170"/>
      <c r="B9" s="12" t="s">
        <v>8</v>
      </c>
      <c r="C9" s="92">
        <v>972130</v>
      </c>
      <c r="D9" s="92">
        <v>1220131</v>
      </c>
      <c r="E9" s="92">
        <v>1317176</v>
      </c>
      <c r="F9" s="92">
        <v>1763570.4688053899</v>
      </c>
    </row>
    <row r="10" spans="1:7" x14ac:dyDescent="0.25">
      <c r="A10" s="170"/>
      <c r="B10" s="93" t="s">
        <v>228</v>
      </c>
      <c r="C10" s="94">
        <v>3</v>
      </c>
      <c r="D10" s="94">
        <v>3</v>
      </c>
      <c r="E10" s="94">
        <v>2.8</v>
      </c>
      <c r="F10" s="156">
        <v>2.6834716760577075</v>
      </c>
    </row>
    <row r="11" spans="1:7" x14ac:dyDescent="0.25">
      <c r="A11" s="170" t="s">
        <v>259</v>
      </c>
      <c r="B11" s="12" t="s">
        <v>328</v>
      </c>
      <c r="C11" s="92">
        <v>7655</v>
      </c>
      <c r="D11" s="92">
        <v>7561</v>
      </c>
      <c r="E11" s="92">
        <v>7799</v>
      </c>
      <c r="F11" s="92">
        <v>7419.3543726918597</v>
      </c>
    </row>
    <row r="12" spans="1:7" x14ac:dyDescent="0.25">
      <c r="A12" s="170"/>
      <c r="B12" s="12" t="s">
        <v>8</v>
      </c>
      <c r="C12" s="92">
        <v>79454</v>
      </c>
      <c r="D12" s="92">
        <v>71157</v>
      </c>
      <c r="E12" s="92">
        <v>79226</v>
      </c>
      <c r="F12" s="92">
        <v>75798.018443351204</v>
      </c>
    </row>
    <row r="13" spans="1:7" x14ac:dyDescent="0.25">
      <c r="A13" s="170"/>
      <c r="B13" s="93" t="s">
        <v>228</v>
      </c>
      <c r="C13" s="94">
        <v>10.4</v>
      </c>
      <c r="D13" s="94">
        <v>9.4</v>
      </c>
      <c r="E13" s="94">
        <v>10.199999999999999</v>
      </c>
      <c r="F13" s="156">
        <v>10.216255301450236</v>
      </c>
    </row>
    <row r="14" spans="1:7" x14ac:dyDescent="0.25">
      <c r="A14" s="195" t="s">
        <v>260</v>
      </c>
      <c r="B14" s="147" t="s">
        <v>329</v>
      </c>
      <c r="C14" s="92">
        <v>480865</v>
      </c>
      <c r="D14" s="92">
        <v>600365</v>
      </c>
      <c r="E14" s="92">
        <v>593176</v>
      </c>
      <c r="F14" s="92">
        <v>758786.80548544496</v>
      </c>
    </row>
    <row r="15" spans="1:7" x14ac:dyDescent="0.25">
      <c r="A15" s="195"/>
      <c r="B15" s="12" t="s">
        <v>8</v>
      </c>
      <c r="C15" s="92">
        <v>1315366</v>
      </c>
      <c r="D15" s="92">
        <v>1632742</v>
      </c>
      <c r="E15" s="92">
        <v>1634575</v>
      </c>
      <c r="F15" s="92">
        <v>2059773.60418056</v>
      </c>
    </row>
    <row r="16" spans="1:7" x14ac:dyDescent="0.25">
      <c r="A16" s="195"/>
      <c r="B16" s="93" t="s">
        <v>228</v>
      </c>
      <c r="C16" s="94">
        <v>2.7</v>
      </c>
      <c r="D16" s="94">
        <v>2.7</v>
      </c>
      <c r="E16" s="94">
        <v>2.8</v>
      </c>
      <c r="F16" s="156">
        <v>2.7145617046711688</v>
      </c>
    </row>
    <row r="17" spans="1:6" x14ac:dyDescent="0.25">
      <c r="A17" s="194" t="s">
        <v>261</v>
      </c>
      <c r="B17" s="91" t="s">
        <v>330</v>
      </c>
      <c r="C17" s="95">
        <v>486307</v>
      </c>
      <c r="D17" s="95">
        <v>605232</v>
      </c>
      <c r="E17" s="95">
        <v>599077</v>
      </c>
      <c r="F17" s="95">
        <v>764465.13075352402</v>
      </c>
    </row>
    <row r="18" spans="1:6" x14ac:dyDescent="0.25">
      <c r="A18" s="194"/>
      <c r="B18" s="91" t="s">
        <v>8</v>
      </c>
      <c r="C18" s="95">
        <v>1388671</v>
      </c>
      <c r="D18" s="95">
        <v>1695980</v>
      </c>
      <c r="E18" s="95">
        <v>1707439</v>
      </c>
      <c r="F18" s="95">
        <v>2129448.6648949399</v>
      </c>
    </row>
    <row r="19" spans="1:6" x14ac:dyDescent="0.25">
      <c r="A19" s="194"/>
      <c r="B19" s="148" t="s">
        <v>228</v>
      </c>
      <c r="C19" s="153">
        <v>2.9</v>
      </c>
      <c r="D19" s="153">
        <v>2.8</v>
      </c>
      <c r="E19" s="153">
        <v>2.9</v>
      </c>
      <c r="F19" s="154">
        <v>2.7855406077134846</v>
      </c>
    </row>
    <row r="20" spans="1:6" x14ac:dyDescent="0.25">
      <c r="A20" s="199" t="s">
        <v>262</v>
      </c>
      <c r="B20" s="199"/>
      <c r="C20" s="201"/>
      <c r="D20" s="201"/>
      <c r="E20" s="201"/>
      <c r="F20" s="201"/>
    </row>
    <row r="21" spans="1:6" x14ac:dyDescent="0.25">
      <c r="A21" s="37" t="s">
        <v>180</v>
      </c>
    </row>
    <row r="22" spans="1:6" x14ac:dyDescent="0.25">
      <c r="A22" s="37" t="s">
        <v>223</v>
      </c>
    </row>
  </sheetData>
  <mergeCells count="9">
    <mergeCell ref="A14:A16"/>
    <mergeCell ref="A17:A19"/>
    <mergeCell ref="A20:F20"/>
    <mergeCell ref="A1:G1"/>
    <mergeCell ref="A2:G2"/>
    <mergeCell ref="A3:G3"/>
    <mergeCell ref="A5:A7"/>
    <mergeCell ref="A8:A10"/>
    <mergeCell ref="A11:A13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31.42578125" customWidth="1"/>
    <col min="2" max="2" width="24.42578125" customWidth="1"/>
  </cols>
  <sheetData>
    <row r="1" spans="1:8" x14ac:dyDescent="0.25">
      <c r="A1" s="178" t="s">
        <v>264</v>
      </c>
      <c r="B1" s="178"/>
      <c r="C1" s="178"/>
      <c r="D1" s="178"/>
      <c r="E1" s="178"/>
      <c r="F1" s="178"/>
      <c r="G1" s="40"/>
      <c r="H1" s="40"/>
    </row>
    <row r="2" spans="1:8" x14ac:dyDescent="0.25">
      <c r="A2" s="178" t="s">
        <v>265</v>
      </c>
      <c r="B2" s="178"/>
      <c r="C2" s="178"/>
      <c r="D2" s="178"/>
      <c r="E2" s="178"/>
      <c r="F2" s="178"/>
      <c r="G2" s="40"/>
      <c r="H2" s="40"/>
    </row>
    <row r="3" spans="1:8" x14ac:dyDescent="0.25">
      <c r="A3" s="178" t="s">
        <v>266</v>
      </c>
      <c r="B3" s="178"/>
      <c r="C3" s="178"/>
      <c r="D3" s="178"/>
      <c r="E3" s="178"/>
      <c r="F3" s="178"/>
      <c r="G3" s="40"/>
      <c r="H3" s="40"/>
    </row>
    <row r="4" spans="1:8" x14ac:dyDescent="0.25">
      <c r="A4" s="106" t="s">
        <v>6</v>
      </c>
      <c r="B4" s="107"/>
      <c r="C4" s="135">
        <v>2016</v>
      </c>
      <c r="D4" s="135">
        <v>2017</v>
      </c>
      <c r="E4" s="135">
        <v>2018</v>
      </c>
      <c r="F4" s="135">
        <v>2019</v>
      </c>
    </row>
    <row r="5" spans="1:8" x14ac:dyDescent="0.25">
      <c r="A5" s="170" t="s">
        <v>9</v>
      </c>
      <c r="B5" s="12" t="s">
        <v>328</v>
      </c>
      <c r="C5" s="92">
        <v>458872</v>
      </c>
      <c r="D5" s="92">
        <v>665317</v>
      </c>
      <c r="E5" s="92">
        <v>691148</v>
      </c>
      <c r="F5" s="92">
        <v>1217243.2579167599</v>
      </c>
    </row>
    <row r="6" spans="1:8" x14ac:dyDescent="0.25">
      <c r="A6" s="170"/>
      <c r="B6" s="12" t="s">
        <v>8</v>
      </c>
      <c r="C6" s="92">
        <v>1448770</v>
      </c>
      <c r="D6" s="92">
        <v>1936890</v>
      </c>
      <c r="E6" s="92">
        <v>1878217</v>
      </c>
      <c r="F6" s="92">
        <v>2937187.6548416601</v>
      </c>
    </row>
    <row r="7" spans="1:8" x14ac:dyDescent="0.25">
      <c r="A7" s="170"/>
      <c r="B7" s="93" t="s">
        <v>228</v>
      </c>
      <c r="C7" s="94">
        <v>3.2</v>
      </c>
      <c r="D7" s="94">
        <v>2.9</v>
      </c>
      <c r="E7" s="94">
        <v>2.7</v>
      </c>
      <c r="F7" s="156">
        <v>2.4129833011919768</v>
      </c>
    </row>
    <row r="8" spans="1:8" x14ac:dyDescent="0.25">
      <c r="A8" s="170" t="s">
        <v>10</v>
      </c>
      <c r="B8" s="12" t="s">
        <v>328</v>
      </c>
      <c r="C8" s="92">
        <v>804755</v>
      </c>
      <c r="D8" s="92">
        <v>918395</v>
      </c>
      <c r="E8" s="92">
        <v>447738</v>
      </c>
      <c r="F8" s="92">
        <v>382352.529086628</v>
      </c>
    </row>
    <row r="9" spans="1:8" x14ac:dyDescent="0.25">
      <c r="A9" s="170"/>
      <c r="B9" s="12" t="s">
        <v>8</v>
      </c>
      <c r="C9" s="92">
        <v>531463</v>
      </c>
      <c r="D9" s="92">
        <v>599531</v>
      </c>
      <c r="E9" s="92">
        <v>290696</v>
      </c>
      <c r="F9" s="92">
        <v>239887.42901584401</v>
      </c>
    </row>
    <row r="10" spans="1:8" x14ac:dyDescent="0.25">
      <c r="A10" s="170"/>
      <c r="B10" s="93" t="s">
        <v>228</v>
      </c>
      <c r="C10" s="94">
        <v>0.7</v>
      </c>
      <c r="D10" s="94">
        <v>0.7</v>
      </c>
      <c r="E10" s="94">
        <v>0.6</v>
      </c>
      <c r="F10" s="156">
        <v>0.62739856746571621</v>
      </c>
    </row>
    <row r="11" spans="1:8" x14ac:dyDescent="0.25">
      <c r="A11" s="170" t="s">
        <v>11</v>
      </c>
      <c r="B11" s="12" t="s">
        <v>328</v>
      </c>
      <c r="C11" s="92">
        <v>576768</v>
      </c>
      <c r="D11" s="92">
        <v>664961</v>
      </c>
      <c r="E11" s="92">
        <v>684987</v>
      </c>
      <c r="F11" s="92">
        <v>877200.79587071994</v>
      </c>
    </row>
    <row r="12" spans="1:8" x14ac:dyDescent="0.25">
      <c r="A12" s="170"/>
      <c r="B12" s="12" t="s">
        <v>8</v>
      </c>
      <c r="C12" s="92">
        <v>2240089</v>
      </c>
      <c r="D12" s="92">
        <v>2653299</v>
      </c>
      <c r="E12" s="92">
        <v>2742428</v>
      </c>
      <c r="F12" s="92">
        <v>4302497.5367484596</v>
      </c>
    </row>
    <row r="13" spans="1:8" x14ac:dyDescent="0.25">
      <c r="A13" s="170"/>
      <c r="B13" s="93" t="s">
        <v>228</v>
      </c>
      <c r="C13" s="94">
        <v>3.9</v>
      </c>
      <c r="D13" s="94">
        <v>4</v>
      </c>
      <c r="E13" s="94">
        <v>4</v>
      </c>
      <c r="F13" s="156">
        <v>4.9048035033731923</v>
      </c>
    </row>
    <row r="14" spans="1:8" x14ac:dyDescent="0.25">
      <c r="A14" s="170" t="s">
        <v>5</v>
      </c>
      <c r="B14" s="147" t="s">
        <v>335</v>
      </c>
      <c r="C14" s="92">
        <v>15668</v>
      </c>
      <c r="D14" s="92">
        <v>29936</v>
      </c>
      <c r="E14" s="92">
        <v>32842</v>
      </c>
      <c r="F14" s="92">
        <v>40924</v>
      </c>
    </row>
    <row r="15" spans="1:8" x14ac:dyDescent="0.25">
      <c r="A15" s="170"/>
      <c r="B15" s="12" t="s">
        <v>8</v>
      </c>
      <c r="C15" s="92">
        <v>29172</v>
      </c>
      <c r="D15" s="92">
        <v>54001</v>
      </c>
      <c r="E15" s="92">
        <v>59699</v>
      </c>
      <c r="F15" s="92">
        <v>79756.006064277593</v>
      </c>
    </row>
    <row r="16" spans="1:8" x14ac:dyDescent="0.25">
      <c r="A16" s="170"/>
      <c r="B16" s="93" t="s">
        <v>228</v>
      </c>
      <c r="C16" s="94">
        <v>1.9</v>
      </c>
      <c r="D16" s="94">
        <v>1.8</v>
      </c>
      <c r="E16" s="94">
        <v>1.8</v>
      </c>
      <c r="F16" s="156">
        <v>1.948881000495494</v>
      </c>
    </row>
    <row r="17" spans="1:6" x14ac:dyDescent="0.25">
      <c r="A17" s="170" t="s">
        <v>229</v>
      </c>
      <c r="B17" s="12" t="s">
        <v>330</v>
      </c>
      <c r="C17" s="92">
        <v>3804</v>
      </c>
      <c r="D17" s="92">
        <v>8659</v>
      </c>
      <c r="E17" s="92">
        <v>8367</v>
      </c>
      <c r="F17" s="92">
        <v>11233.0926762294</v>
      </c>
    </row>
    <row r="18" spans="1:6" x14ac:dyDescent="0.25">
      <c r="A18" s="170"/>
      <c r="B18" s="12" t="s">
        <v>8</v>
      </c>
      <c r="C18" s="92">
        <v>9358</v>
      </c>
      <c r="D18" s="92">
        <v>14795</v>
      </c>
      <c r="E18" s="92">
        <v>12676</v>
      </c>
      <c r="F18" s="92">
        <v>16225.9299617263</v>
      </c>
    </row>
    <row r="19" spans="1:6" x14ac:dyDescent="0.25">
      <c r="A19" s="170"/>
      <c r="B19" s="93" t="s">
        <v>228</v>
      </c>
      <c r="C19" s="94">
        <v>2.5</v>
      </c>
      <c r="D19" s="94">
        <v>1.7</v>
      </c>
      <c r="E19" s="94">
        <v>1.5</v>
      </c>
      <c r="F19" s="156">
        <v>1.44447574941337</v>
      </c>
    </row>
    <row r="20" spans="1:6" x14ac:dyDescent="0.25">
      <c r="A20" s="202" t="s">
        <v>267</v>
      </c>
      <c r="B20" s="202"/>
      <c r="C20" s="202"/>
      <c r="D20" s="202"/>
      <c r="E20" s="202"/>
      <c r="F20" s="202"/>
    </row>
    <row r="21" spans="1:6" x14ac:dyDescent="0.25">
      <c r="A21" s="168" t="s">
        <v>268</v>
      </c>
      <c r="B21" s="168"/>
      <c r="C21" s="168"/>
      <c r="D21" s="168"/>
      <c r="E21" s="168"/>
      <c r="F21" s="168"/>
    </row>
  </sheetData>
  <mergeCells count="10">
    <mergeCell ref="A21:F21"/>
    <mergeCell ref="A14:A16"/>
    <mergeCell ref="A17:A19"/>
    <mergeCell ref="A1:F1"/>
    <mergeCell ref="A2:F2"/>
    <mergeCell ref="A3:F3"/>
    <mergeCell ref="A20:F20"/>
    <mergeCell ref="A5:A7"/>
    <mergeCell ref="A8:A10"/>
    <mergeCell ref="A11:A13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31.42578125" customWidth="1"/>
    <col min="2" max="2" width="24.42578125" customWidth="1"/>
  </cols>
  <sheetData>
    <row r="1" spans="1:8" x14ac:dyDescent="0.25">
      <c r="A1" s="178" t="s">
        <v>269</v>
      </c>
      <c r="B1" s="178"/>
      <c r="C1" s="178"/>
      <c r="D1" s="178"/>
      <c r="E1" s="178"/>
      <c r="F1" s="178"/>
      <c r="G1" s="40"/>
      <c r="H1" s="40"/>
    </row>
    <row r="2" spans="1:8" x14ac:dyDescent="0.25">
      <c r="A2" s="178" t="s">
        <v>265</v>
      </c>
      <c r="B2" s="178"/>
      <c r="C2" s="178"/>
      <c r="D2" s="178"/>
      <c r="E2" s="178"/>
      <c r="F2" s="178"/>
      <c r="G2" s="40"/>
      <c r="H2" s="40"/>
    </row>
    <row r="3" spans="1:8" x14ac:dyDescent="0.25">
      <c r="A3" s="178" t="s">
        <v>266</v>
      </c>
      <c r="B3" s="178"/>
      <c r="C3" s="178"/>
      <c r="D3" s="178"/>
      <c r="E3" s="178"/>
      <c r="F3" s="178"/>
      <c r="G3" s="40"/>
      <c r="H3" s="40"/>
    </row>
    <row r="4" spans="1:8" x14ac:dyDescent="0.25">
      <c r="A4" s="106" t="s">
        <v>6</v>
      </c>
      <c r="B4" s="107"/>
      <c r="C4" s="135">
        <v>2016</v>
      </c>
      <c r="D4" s="135">
        <v>2017</v>
      </c>
      <c r="E4" s="135">
        <v>2018</v>
      </c>
      <c r="F4" s="135">
        <v>2019</v>
      </c>
    </row>
    <row r="5" spans="1:8" x14ac:dyDescent="0.25">
      <c r="A5" s="170" t="s">
        <v>9</v>
      </c>
      <c r="B5" s="12" t="s">
        <v>328</v>
      </c>
      <c r="C5" s="92">
        <v>293787</v>
      </c>
      <c r="D5" s="92">
        <v>462626</v>
      </c>
      <c r="E5" s="92">
        <v>470254</v>
      </c>
      <c r="F5" s="92">
        <v>871770.71334471495</v>
      </c>
    </row>
    <row r="6" spans="1:8" x14ac:dyDescent="0.25">
      <c r="A6" s="170"/>
      <c r="B6" s="12" t="s">
        <v>8</v>
      </c>
      <c r="C6" s="92">
        <v>754534</v>
      </c>
      <c r="D6" s="92">
        <v>1102848</v>
      </c>
      <c r="E6" s="92">
        <v>1079525</v>
      </c>
      <c r="F6" s="92">
        <v>1809415.8311429601</v>
      </c>
    </row>
    <row r="7" spans="1:8" x14ac:dyDescent="0.25">
      <c r="A7" s="170"/>
      <c r="B7" s="93" t="s">
        <v>228</v>
      </c>
      <c r="C7" s="94">
        <v>2.6</v>
      </c>
      <c r="D7" s="94">
        <v>2.4</v>
      </c>
      <c r="E7" s="94">
        <v>2.2999999999999998</v>
      </c>
      <c r="F7" s="150">
        <v>2.0755639108370487</v>
      </c>
    </row>
    <row r="8" spans="1:8" x14ac:dyDescent="0.25">
      <c r="A8" s="170" t="s">
        <v>10</v>
      </c>
      <c r="B8" s="12" t="s">
        <v>328</v>
      </c>
      <c r="C8" s="92">
        <v>651144</v>
      </c>
      <c r="D8" s="92">
        <v>728022</v>
      </c>
      <c r="E8" s="92">
        <v>328714</v>
      </c>
      <c r="F8" s="92">
        <v>272452.64903653302</v>
      </c>
    </row>
    <row r="9" spans="1:8" x14ac:dyDescent="0.25">
      <c r="A9" s="170"/>
      <c r="B9" s="12" t="s">
        <v>8</v>
      </c>
      <c r="C9" s="92">
        <v>448688</v>
      </c>
      <c r="D9" s="92">
        <v>499369</v>
      </c>
      <c r="E9" s="92">
        <v>227891</v>
      </c>
      <c r="F9" s="92">
        <v>181891.6391836</v>
      </c>
    </row>
    <row r="10" spans="1:8" x14ac:dyDescent="0.25">
      <c r="A10" s="170"/>
      <c r="B10" s="93" t="s">
        <v>228</v>
      </c>
      <c r="C10" s="94">
        <v>0.7</v>
      </c>
      <c r="D10" s="94">
        <v>0.7</v>
      </c>
      <c r="E10" s="94">
        <v>0.7</v>
      </c>
      <c r="F10" s="150">
        <v>0.66760826083658398</v>
      </c>
    </row>
    <row r="11" spans="1:8" x14ac:dyDescent="0.25">
      <c r="A11" s="170" t="s">
        <v>11</v>
      </c>
      <c r="B11" s="12" t="s">
        <v>328</v>
      </c>
      <c r="C11" s="92">
        <v>398631</v>
      </c>
      <c r="D11" s="92">
        <v>437612</v>
      </c>
      <c r="E11" s="92">
        <v>419740</v>
      </c>
      <c r="F11" s="92">
        <v>558745.35234902601</v>
      </c>
    </row>
    <row r="12" spans="1:8" x14ac:dyDescent="0.25">
      <c r="A12" s="170"/>
      <c r="B12" s="12" t="s">
        <v>8</v>
      </c>
      <c r="C12" s="92">
        <v>1726518</v>
      </c>
      <c r="D12" s="92">
        <v>2009082</v>
      </c>
      <c r="E12" s="92">
        <v>2024207</v>
      </c>
      <c r="F12" s="92">
        <v>3487862.2260158402</v>
      </c>
    </row>
    <row r="13" spans="1:8" x14ac:dyDescent="0.25">
      <c r="A13" s="170"/>
      <c r="B13" s="93" t="s">
        <v>228</v>
      </c>
      <c r="C13" s="94">
        <v>4.3</v>
      </c>
      <c r="D13" s="94">
        <v>4.5999999999999996</v>
      </c>
      <c r="E13" s="94">
        <v>4.8</v>
      </c>
      <c r="F13" s="150">
        <v>6.2423109406682125</v>
      </c>
    </row>
    <row r="14" spans="1:8" x14ac:dyDescent="0.25">
      <c r="A14" s="170" t="s">
        <v>5</v>
      </c>
      <c r="B14" s="147" t="s">
        <v>335</v>
      </c>
      <c r="C14" s="92">
        <v>4058</v>
      </c>
      <c r="D14" s="92">
        <v>5476</v>
      </c>
      <c r="E14" s="92">
        <v>7491</v>
      </c>
      <c r="F14" s="92">
        <v>12379.5206468907</v>
      </c>
    </row>
    <row r="15" spans="1:8" x14ac:dyDescent="0.25">
      <c r="A15" s="170"/>
      <c r="B15" s="12" t="s">
        <v>8</v>
      </c>
      <c r="C15" s="92">
        <v>10014</v>
      </c>
      <c r="D15" s="92">
        <v>13504</v>
      </c>
      <c r="E15" s="92">
        <v>17869</v>
      </c>
      <c r="F15" s="92">
        <v>32632.865131652899</v>
      </c>
    </row>
    <row r="16" spans="1:8" x14ac:dyDescent="0.25">
      <c r="A16" s="170"/>
      <c r="B16" s="93" t="s">
        <v>228</v>
      </c>
      <c r="C16" s="94">
        <v>2.5</v>
      </c>
      <c r="D16" s="94">
        <v>2.5</v>
      </c>
      <c r="E16" s="94">
        <v>2.4</v>
      </c>
      <c r="F16" s="150">
        <v>2.6360362458662023</v>
      </c>
    </row>
    <row r="17" spans="1:6" x14ac:dyDescent="0.25">
      <c r="A17" s="170" t="s">
        <v>229</v>
      </c>
      <c r="B17" s="12" t="s">
        <v>330</v>
      </c>
      <c r="C17" s="92">
        <v>1867</v>
      </c>
      <c r="D17" s="92">
        <v>2450</v>
      </c>
      <c r="E17" s="92">
        <v>1859</v>
      </c>
      <c r="F17" s="92">
        <v>2564.0910384369499</v>
      </c>
    </row>
    <row r="18" spans="1:6" x14ac:dyDescent="0.25">
      <c r="A18" s="170"/>
      <c r="B18" s="12" t="s">
        <v>8</v>
      </c>
      <c r="C18" s="92">
        <v>7532</v>
      </c>
      <c r="D18" s="92">
        <v>9360</v>
      </c>
      <c r="E18" s="92">
        <v>7044</v>
      </c>
      <c r="F18" s="92">
        <v>8762.4624027995796</v>
      </c>
    </row>
    <row r="19" spans="1:6" x14ac:dyDescent="0.25">
      <c r="A19" s="170"/>
      <c r="B19" s="93" t="s">
        <v>228</v>
      </c>
      <c r="C19" s="94">
        <v>4</v>
      </c>
      <c r="D19" s="94">
        <v>3.8</v>
      </c>
      <c r="E19" s="94">
        <v>3.8</v>
      </c>
      <c r="F19" s="150">
        <v>3.4173756982283705</v>
      </c>
    </row>
    <row r="20" spans="1:6" x14ac:dyDescent="0.25">
      <c r="A20" s="202" t="s">
        <v>267</v>
      </c>
      <c r="B20" s="202"/>
      <c r="C20" s="203"/>
      <c r="D20" s="203"/>
      <c r="E20" s="203"/>
      <c r="F20" s="203"/>
    </row>
    <row r="21" spans="1:6" x14ac:dyDescent="0.25">
      <c r="A21" s="168" t="s">
        <v>268</v>
      </c>
      <c r="B21" s="168"/>
      <c r="C21" s="168"/>
      <c r="D21" s="168"/>
      <c r="E21" s="168"/>
      <c r="F21" s="168"/>
    </row>
  </sheetData>
  <mergeCells count="10">
    <mergeCell ref="A14:A16"/>
    <mergeCell ref="A17:A19"/>
    <mergeCell ref="A20:F20"/>
    <mergeCell ref="A21:F21"/>
    <mergeCell ref="A1:F1"/>
    <mergeCell ref="A2:F2"/>
    <mergeCell ref="A3:F3"/>
    <mergeCell ref="A5:A7"/>
    <mergeCell ref="A8:A10"/>
    <mergeCell ref="A11:A13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31.42578125" customWidth="1"/>
    <col min="2" max="2" width="24.42578125" customWidth="1"/>
  </cols>
  <sheetData>
    <row r="1" spans="1:8" x14ac:dyDescent="0.25">
      <c r="A1" s="178" t="s">
        <v>270</v>
      </c>
      <c r="B1" s="178"/>
      <c r="C1" s="178"/>
      <c r="D1" s="178"/>
      <c r="E1" s="178"/>
      <c r="F1" s="178"/>
      <c r="G1" s="40"/>
      <c r="H1" s="40"/>
    </row>
    <row r="2" spans="1:8" x14ac:dyDescent="0.25">
      <c r="A2" s="178" t="s">
        <v>265</v>
      </c>
      <c r="B2" s="178"/>
      <c r="C2" s="178"/>
      <c r="D2" s="178"/>
      <c r="E2" s="178"/>
      <c r="F2" s="178"/>
      <c r="G2" s="40"/>
      <c r="H2" s="40"/>
    </row>
    <row r="3" spans="1:8" x14ac:dyDescent="0.25">
      <c r="A3" s="178" t="s">
        <v>266</v>
      </c>
      <c r="B3" s="178"/>
      <c r="C3" s="178"/>
      <c r="D3" s="178"/>
      <c r="E3" s="178"/>
      <c r="F3" s="178"/>
      <c r="G3" s="40"/>
      <c r="H3" s="40"/>
    </row>
    <row r="4" spans="1:8" x14ac:dyDescent="0.25">
      <c r="A4" s="106" t="s">
        <v>6</v>
      </c>
      <c r="B4" s="107"/>
      <c r="C4" s="135">
        <v>2016</v>
      </c>
      <c r="D4" s="135">
        <v>2017</v>
      </c>
      <c r="E4" s="135">
        <v>2018</v>
      </c>
      <c r="F4" s="135">
        <v>2019</v>
      </c>
    </row>
    <row r="5" spans="1:8" x14ac:dyDescent="0.25">
      <c r="A5" s="170" t="s">
        <v>9</v>
      </c>
      <c r="B5" s="12" t="s">
        <v>328</v>
      </c>
      <c r="C5" s="92">
        <v>165084</v>
      </c>
      <c r="D5" s="92">
        <v>202691</v>
      </c>
      <c r="E5" s="92">
        <v>220894</v>
      </c>
      <c r="F5" s="92">
        <v>345472.54459068098</v>
      </c>
    </row>
    <row r="6" spans="1:8" x14ac:dyDescent="0.25">
      <c r="A6" s="170"/>
      <c r="B6" s="12" t="s">
        <v>8</v>
      </c>
      <c r="C6" s="92">
        <v>694236</v>
      </c>
      <c r="D6" s="92">
        <v>834042</v>
      </c>
      <c r="E6" s="92">
        <v>798692</v>
      </c>
      <c r="F6" s="92">
        <v>1127771.82369931</v>
      </c>
    </row>
    <row r="7" spans="1:8" x14ac:dyDescent="0.25">
      <c r="A7" s="170"/>
      <c r="B7" s="93" t="s">
        <v>228</v>
      </c>
      <c r="C7" s="94">
        <v>4.2</v>
      </c>
      <c r="D7" s="94">
        <v>4.0999999999999996</v>
      </c>
      <c r="E7" s="94">
        <v>3.6</v>
      </c>
      <c r="F7" s="150">
        <v>3.264432561596188</v>
      </c>
    </row>
    <row r="8" spans="1:8" x14ac:dyDescent="0.25">
      <c r="A8" s="170" t="s">
        <v>10</v>
      </c>
      <c r="B8" s="12" t="s">
        <v>328</v>
      </c>
      <c r="C8" s="92">
        <v>153610</v>
      </c>
      <c r="D8" s="92">
        <v>190373</v>
      </c>
      <c r="E8" s="92">
        <v>119023</v>
      </c>
      <c r="F8" s="92">
        <v>109899.88005168999</v>
      </c>
    </row>
    <row r="9" spans="1:8" x14ac:dyDescent="0.25">
      <c r="A9" s="170"/>
      <c r="B9" s="12" t="s">
        <v>8</v>
      </c>
      <c r="C9" s="92">
        <v>82775</v>
      </c>
      <c r="D9" s="92">
        <v>100163</v>
      </c>
      <c r="E9" s="92">
        <v>62804</v>
      </c>
      <c r="F9" s="92">
        <v>57995.789832229697</v>
      </c>
    </row>
    <row r="10" spans="1:8" x14ac:dyDescent="0.25">
      <c r="A10" s="170"/>
      <c r="B10" s="93" t="s">
        <v>228</v>
      </c>
      <c r="C10" s="94">
        <v>0.5</v>
      </c>
      <c r="D10" s="94">
        <v>0.5</v>
      </c>
      <c r="E10" s="94">
        <v>0.5</v>
      </c>
      <c r="F10" s="150">
        <v>0.52771476916036786</v>
      </c>
    </row>
    <row r="11" spans="1:8" x14ac:dyDescent="0.25">
      <c r="A11" s="170" t="s">
        <v>11</v>
      </c>
      <c r="B11" s="12" t="s">
        <v>328</v>
      </c>
      <c r="C11" s="92">
        <v>178137</v>
      </c>
      <c r="D11" s="92">
        <v>227349</v>
      </c>
      <c r="E11" s="92">
        <v>265247</v>
      </c>
      <c r="F11" s="92">
        <v>318455.44352170301</v>
      </c>
    </row>
    <row r="12" spans="1:8" x14ac:dyDescent="0.25">
      <c r="A12" s="170"/>
      <c r="B12" s="12" t="s">
        <v>8</v>
      </c>
      <c r="C12" s="92">
        <v>513571</v>
      </c>
      <c r="D12" s="92">
        <v>644216</v>
      </c>
      <c r="E12" s="92">
        <v>718221</v>
      </c>
      <c r="F12" s="92">
        <v>814635.31073876796</v>
      </c>
    </row>
    <row r="13" spans="1:8" x14ac:dyDescent="0.25">
      <c r="A13" s="170"/>
      <c r="B13" s="93" t="s">
        <v>228</v>
      </c>
      <c r="C13" s="94">
        <v>2.9</v>
      </c>
      <c r="D13" s="94">
        <v>2.8</v>
      </c>
      <c r="E13" s="94">
        <v>2.7</v>
      </c>
      <c r="F13" s="150">
        <v>2.5580825428196827</v>
      </c>
    </row>
    <row r="14" spans="1:8" x14ac:dyDescent="0.25">
      <c r="A14" s="170" t="s">
        <v>5</v>
      </c>
      <c r="B14" s="147" t="s">
        <v>335</v>
      </c>
      <c r="C14" s="92">
        <v>11610</v>
      </c>
      <c r="D14" s="92">
        <v>24460</v>
      </c>
      <c r="E14" s="92">
        <v>25351</v>
      </c>
      <c r="F14" s="92">
        <v>28544.479353109298</v>
      </c>
    </row>
    <row r="15" spans="1:8" x14ac:dyDescent="0.25">
      <c r="A15" s="170"/>
      <c r="B15" s="12" t="s">
        <v>8</v>
      </c>
      <c r="C15" s="92">
        <v>19157</v>
      </c>
      <c r="D15" s="92">
        <v>40497</v>
      </c>
      <c r="E15" s="92">
        <v>41830</v>
      </c>
      <c r="F15" s="92">
        <v>47123.140932633702</v>
      </c>
    </row>
    <row r="16" spans="1:8" x14ac:dyDescent="0.25">
      <c r="A16" s="170"/>
      <c r="B16" s="93" t="s">
        <v>228</v>
      </c>
      <c r="C16" s="94">
        <v>1.7</v>
      </c>
      <c r="D16" s="94">
        <v>1.7</v>
      </c>
      <c r="E16" s="94">
        <v>1.7</v>
      </c>
      <c r="F16" s="150">
        <v>1.6508670678381339</v>
      </c>
    </row>
    <row r="17" spans="1:6" x14ac:dyDescent="0.25">
      <c r="A17" s="170" t="s">
        <v>229</v>
      </c>
      <c r="B17" s="12" t="s">
        <v>330</v>
      </c>
      <c r="C17" s="92">
        <v>1937</v>
      </c>
      <c r="D17" s="92">
        <v>6209</v>
      </c>
      <c r="E17" s="92">
        <v>6508</v>
      </c>
      <c r="F17" s="92">
        <v>8669.0016377924494</v>
      </c>
    </row>
    <row r="18" spans="1:6" x14ac:dyDescent="0.25">
      <c r="A18" s="170"/>
      <c r="B18" s="12" t="s">
        <v>8</v>
      </c>
      <c r="C18" s="92">
        <v>1826</v>
      </c>
      <c r="D18" s="92">
        <v>5435</v>
      </c>
      <c r="E18" s="92">
        <v>5632</v>
      </c>
      <c r="F18" s="92">
        <v>7463.4675589266499</v>
      </c>
    </row>
    <row r="19" spans="1:6" x14ac:dyDescent="0.25">
      <c r="A19" s="170"/>
      <c r="B19" s="93" t="s">
        <v>228</v>
      </c>
      <c r="C19" s="94">
        <v>0.9</v>
      </c>
      <c r="D19" s="94">
        <v>0.9</v>
      </c>
      <c r="E19" s="94">
        <v>0.9</v>
      </c>
      <c r="F19" s="150">
        <v>0.86093738019263</v>
      </c>
    </row>
    <row r="20" spans="1:6" x14ac:dyDescent="0.25">
      <c r="A20" s="202" t="s">
        <v>267</v>
      </c>
      <c r="B20" s="202"/>
      <c r="C20" s="203"/>
      <c r="D20" s="203"/>
      <c r="E20" s="203"/>
      <c r="F20" s="203"/>
    </row>
    <row r="21" spans="1:6" x14ac:dyDescent="0.25">
      <c r="A21" s="168" t="s">
        <v>268</v>
      </c>
      <c r="B21" s="168"/>
      <c r="C21" s="168"/>
      <c r="D21" s="168"/>
      <c r="E21" s="168"/>
      <c r="F21" s="168"/>
    </row>
  </sheetData>
  <mergeCells count="10">
    <mergeCell ref="A14:A16"/>
    <mergeCell ref="A17:A19"/>
    <mergeCell ref="A20:F20"/>
    <mergeCell ref="A21:F21"/>
    <mergeCell ref="A1:F1"/>
    <mergeCell ref="A2:F2"/>
    <mergeCell ref="A3:F3"/>
    <mergeCell ref="A5:A7"/>
    <mergeCell ref="A8:A10"/>
    <mergeCell ref="A11:A1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H28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27.7109375" customWidth="1"/>
    <col min="2" max="2" width="28.140625" customWidth="1"/>
  </cols>
  <sheetData>
    <row r="1" spans="1:8" x14ac:dyDescent="0.25">
      <c r="A1" s="40" t="s">
        <v>181</v>
      </c>
      <c r="B1" s="40"/>
      <c r="C1" s="40"/>
      <c r="D1" s="40"/>
      <c r="E1" s="40"/>
      <c r="F1" s="40"/>
    </row>
    <row r="2" spans="1:8" x14ac:dyDescent="0.25">
      <c r="A2" s="167" t="s">
        <v>227</v>
      </c>
      <c r="B2" s="167"/>
      <c r="C2" s="167"/>
      <c r="D2" s="167"/>
      <c r="E2" s="167"/>
      <c r="F2" s="167"/>
      <c r="H2" s="2"/>
    </row>
    <row r="3" spans="1:8" x14ac:dyDescent="0.25">
      <c r="A3" s="63" t="s">
        <v>7</v>
      </c>
      <c r="B3" s="133"/>
      <c r="C3" s="4">
        <v>2016</v>
      </c>
      <c r="D3" s="4">
        <v>2017</v>
      </c>
      <c r="E3" s="4">
        <v>2018</v>
      </c>
      <c r="F3" s="4">
        <v>2019</v>
      </c>
      <c r="H3" s="2"/>
    </row>
    <row r="4" spans="1:8" x14ac:dyDescent="0.25">
      <c r="A4" s="16" t="s">
        <v>3</v>
      </c>
      <c r="B4" s="12" t="s">
        <v>182</v>
      </c>
      <c r="C4" s="35">
        <v>571.98599999999999</v>
      </c>
      <c r="D4" s="35">
        <v>682.83600000000001</v>
      </c>
      <c r="E4" s="35">
        <v>619.74599999999998</v>
      </c>
      <c r="F4" s="35">
        <v>663.36500000000001</v>
      </c>
    </row>
    <row r="5" spans="1:8" x14ac:dyDescent="0.25">
      <c r="A5" s="16" t="s">
        <v>3</v>
      </c>
      <c r="B5" s="12" t="s">
        <v>183</v>
      </c>
      <c r="C5" s="36">
        <v>2.2221372049314998</v>
      </c>
      <c r="D5" s="36">
        <v>2.73957216024144</v>
      </c>
      <c r="E5" s="36">
        <v>2.58188298358965</v>
      </c>
      <c r="F5" s="36">
        <v>3.2206276887101697</v>
      </c>
    </row>
    <row r="6" spans="1:8" x14ac:dyDescent="0.25">
      <c r="A6" s="16" t="s">
        <v>4</v>
      </c>
      <c r="B6" s="12" t="s">
        <v>182</v>
      </c>
      <c r="C6" s="35">
        <f>'Tab. 2 Log-Eco hors fenetre'!C8/1000</f>
        <v>621.64</v>
      </c>
      <c r="D6" s="35">
        <f>'Tab. 2 Log-Eco hors fenetre'!D8/1000</f>
        <v>824.47699999999998</v>
      </c>
      <c r="E6" s="35">
        <f>'Tab. 2 Log-Eco hors fenetre'!E8/1000</f>
        <v>934.45399999999995</v>
      </c>
      <c r="F6" s="35">
        <v>1693.3339022279501</v>
      </c>
    </row>
    <row r="7" spans="1:8" x14ac:dyDescent="0.25">
      <c r="A7" s="16" t="s">
        <v>4</v>
      </c>
      <c r="B7" s="12" t="s">
        <v>183</v>
      </c>
      <c r="C7" s="36">
        <f>'Tab. 2 Log-Eco hors fenetre'!C9/1000000</f>
        <v>2.1261399999999999</v>
      </c>
      <c r="D7" s="36">
        <f>'Tab. 2 Log-Eco hors fenetre'!D9/1000000</f>
        <v>2.5780439999999998</v>
      </c>
      <c r="E7" s="36">
        <f>'Tab. 2 Log-Eco hors fenetre'!E9/1000000</f>
        <v>2.7943829999999998</v>
      </c>
      <c r="F7" s="36">
        <v>5.7084625800192699</v>
      </c>
    </row>
    <row r="8" spans="1:8" x14ac:dyDescent="0.25">
      <c r="A8" s="28" t="s">
        <v>336</v>
      </c>
      <c r="B8" s="12" t="s">
        <v>182</v>
      </c>
      <c r="C8" s="35">
        <v>38.613999999999997</v>
      </c>
      <c r="D8" s="35">
        <v>47.74</v>
      </c>
      <c r="E8" s="35">
        <v>45.9</v>
      </c>
      <c r="F8" s="35">
        <v>44.406999999999996</v>
      </c>
    </row>
    <row r="9" spans="1:8" x14ac:dyDescent="0.25">
      <c r="A9" s="28" t="s">
        <v>336</v>
      </c>
      <c r="B9" s="12" t="s">
        <v>183</v>
      </c>
      <c r="C9" s="36">
        <v>0.57458254928841002</v>
      </c>
      <c r="D9" s="36">
        <v>0.70152141798282408</v>
      </c>
      <c r="E9" s="36">
        <v>0.68412941501555502</v>
      </c>
      <c r="F9" s="36">
        <v>0.65349819303260692</v>
      </c>
    </row>
    <row r="10" spans="1:8" x14ac:dyDescent="0.25">
      <c r="A10" s="17" t="s">
        <v>170</v>
      </c>
      <c r="B10" s="12" t="s">
        <v>182</v>
      </c>
      <c r="C10" s="71">
        <f>'Tab. 2 Log-Eco hors fenetre'!C17/1000</f>
        <v>1049.3</v>
      </c>
      <c r="D10" s="71">
        <f>'Tab. 2 Log-Eco hors fenetre'!D17/1000</f>
        <v>1346.942</v>
      </c>
      <c r="E10" s="71">
        <f>'Tab. 2 Log-Eco hors fenetre'!E17/1000</f>
        <v>1399.846</v>
      </c>
      <c r="F10" s="71">
        <v>2120.62923222679</v>
      </c>
    </row>
    <row r="11" spans="1:8" x14ac:dyDescent="0.25">
      <c r="A11" s="30" t="s">
        <v>170</v>
      </c>
      <c r="B11" s="12" t="s">
        <v>183</v>
      </c>
      <c r="C11" s="72">
        <f>'Tab. 2 Log-Eco hors fenetre'!C18/1000000</f>
        <v>4.250464</v>
      </c>
      <c r="D11" s="72">
        <f>'Tab. 2 Log-Eco hors fenetre'!D18/1000000</f>
        <v>5.2788029999999999</v>
      </c>
      <c r="E11" s="72">
        <f>'Tab. 2 Log-Eco hors fenetre'!E18/1000000</f>
        <v>5.3007460000000002</v>
      </c>
      <c r="F11" s="72">
        <v>7.9222884743026194</v>
      </c>
    </row>
    <row r="12" spans="1:8" x14ac:dyDescent="0.25">
      <c r="A12" s="37" t="s">
        <v>180</v>
      </c>
    </row>
    <row r="13" spans="1:8" x14ac:dyDescent="0.25">
      <c r="A13" s="38" t="s">
        <v>179</v>
      </c>
      <c r="F13" s="2"/>
    </row>
    <row r="19" spans="1:8" x14ac:dyDescent="0.25">
      <c r="A19" s="6"/>
      <c r="B19" s="6"/>
      <c r="C19" s="6"/>
      <c r="D19" s="6"/>
      <c r="E19" s="6"/>
      <c r="F19" s="6"/>
    </row>
    <row r="20" spans="1:8" s="6" customFormat="1" x14ac:dyDescent="0.25"/>
    <row r="21" spans="1:8" s="6" customFormat="1" x14ac:dyDescent="0.25">
      <c r="H21" s="1"/>
    </row>
    <row r="22" spans="1:8" s="6" customFormat="1" x14ac:dyDescent="0.25">
      <c r="A22"/>
      <c r="B22"/>
      <c r="C22"/>
      <c r="D22"/>
      <c r="E22"/>
      <c r="F22"/>
      <c r="H22" s="1"/>
    </row>
    <row r="28" spans="1:8" x14ac:dyDescent="0.25">
      <c r="F28" s="1"/>
    </row>
  </sheetData>
  <mergeCells count="1">
    <mergeCell ref="A2:F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showGridLines="0" topLeftCell="A2" zoomScaleNormal="100" workbookViewId="0">
      <selection activeCell="A25" sqref="A25:F25"/>
    </sheetView>
  </sheetViews>
  <sheetFormatPr baseColWidth="10" defaultRowHeight="15" x14ac:dyDescent="0.25"/>
  <cols>
    <col min="1" max="1" width="32" customWidth="1"/>
    <col min="2" max="2" width="28.5703125" customWidth="1"/>
  </cols>
  <sheetData>
    <row r="1" spans="1:11" x14ac:dyDescent="0.25">
      <c r="A1" s="166" t="s">
        <v>226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</row>
    <row r="3" spans="1:11" x14ac:dyDescent="0.25">
      <c r="A3" s="167" t="s">
        <v>227</v>
      </c>
      <c r="B3" s="167"/>
      <c r="C3" s="167"/>
      <c r="D3" s="167"/>
      <c r="E3" s="167"/>
      <c r="F3" s="167"/>
    </row>
    <row r="4" spans="1:11" x14ac:dyDescent="0.25">
      <c r="A4" s="133" t="s">
        <v>7</v>
      </c>
      <c r="B4" s="134"/>
      <c r="C4" s="135">
        <v>2016</v>
      </c>
      <c r="D4" s="135">
        <v>2017</v>
      </c>
      <c r="E4" s="135">
        <v>2018</v>
      </c>
      <c r="F4" s="135" t="s">
        <v>217</v>
      </c>
    </row>
    <row r="5" spans="1:11" x14ac:dyDescent="0.25">
      <c r="A5" s="169" t="s">
        <v>3</v>
      </c>
      <c r="B5" s="12" t="s">
        <v>328</v>
      </c>
      <c r="C5" s="92">
        <v>571986</v>
      </c>
      <c r="D5" s="92">
        <v>682836</v>
      </c>
      <c r="E5" s="92">
        <v>619746</v>
      </c>
      <c r="F5" s="92">
        <v>663365</v>
      </c>
    </row>
    <row r="6" spans="1:11" x14ac:dyDescent="0.25">
      <c r="A6" s="169"/>
      <c r="B6" s="12" t="s">
        <v>331</v>
      </c>
      <c r="C6" s="92">
        <v>2222137</v>
      </c>
      <c r="D6" s="92">
        <v>2739572</v>
      </c>
      <c r="E6" s="92">
        <v>2581883</v>
      </c>
      <c r="F6" s="92">
        <v>3220627.6887101699</v>
      </c>
    </row>
    <row r="7" spans="1:11" x14ac:dyDescent="0.25">
      <c r="A7" s="169"/>
      <c r="B7" s="93" t="s">
        <v>228</v>
      </c>
      <c r="C7" s="94">
        <v>3.9</v>
      </c>
      <c r="D7" s="94">
        <v>4</v>
      </c>
      <c r="E7" s="94">
        <v>4.2</v>
      </c>
      <c r="F7" s="150">
        <v>4.8549858504898058</v>
      </c>
    </row>
    <row r="8" spans="1:11" x14ac:dyDescent="0.25">
      <c r="A8" s="169" t="s">
        <v>4</v>
      </c>
      <c r="B8" s="12" t="s">
        <v>328</v>
      </c>
      <c r="C8" s="92">
        <v>621640</v>
      </c>
      <c r="D8" s="92">
        <v>824477</v>
      </c>
      <c r="E8" s="92">
        <v>934454</v>
      </c>
      <c r="F8" s="92">
        <v>1693333.90222795</v>
      </c>
    </row>
    <row r="9" spans="1:11" x14ac:dyDescent="0.25">
      <c r="A9" s="169"/>
      <c r="B9" s="12" t="s">
        <v>331</v>
      </c>
      <c r="C9" s="92">
        <v>2126140</v>
      </c>
      <c r="D9" s="92">
        <v>2578044</v>
      </c>
      <c r="E9" s="92">
        <v>2794383</v>
      </c>
      <c r="F9" s="92">
        <v>5708462.5800192701</v>
      </c>
    </row>
    <row r="10" spans="1:11" x14ac:dyDescent="0.25">
      <c r="A10" s="169"/>
      <c r="B10" s="93" t="s">
        <v>228</v>
      </c>
      <c r="C10" s="94">
        <v>3.4</v>
      </c>
      <c r="D10" s="94">
        <v>3.1</v>
      </c>
      <c r="E10" s="150">
        <v>3</v>
      </c>
      <c r="F10" s="150">
        <v>3.3711381863367542</v>
      </c>
    </row>
    <row r="11" spans="1:11" x14ac:dyDescent="0.25">
      <c r="A11" s="170" t="s">
        <v>318</v>
      </c>
      <c r="B11" s="12" t="s">
        <v>328</v>
      </c>
      <c r="C11" s="92">
        <v>38614</v>
      </c>
      <c r="D11" s="92">
        <v>47740</v>
      </c>
      <c r="E11" s="92">
        <v>45900</v>
      </c>
      <c r="F11" s="92">
        <v>44407</v>
      </c>
    </row>
    <row r="12" spans="1:11" x14ac:dyDescent="0.25">
      <c r="A12" s="170"/>
      <c r="B12" s="12" t="s">
        <v>331</v>
      </c>
      <c r="C12" s="92">
        <v>574583</v>
      </c>
      <c r="D12" s="92">
        <v>701521</v>
      </c>
      <c r="E12" s="92">
        <v>684129</v>
      </c>
      <c r="F12" s="92">
        <v>653498.19303260697</v>
      </c>
    </row>
    <row r="13" spans="1:11" x14ac:dyDescent="0.25">
      <c r="A13" s="170"/>
      <c r="B13" s="93" t="s">
        <v>228</v>
      </c>
      <c r="C13" s="94">
        <v>14.9</v>
      </c>
      <c r="D13" s="94">
        <v>14.7</v>
      </c>
      <c r="E13" s="94">
        <v>14.9</v>
      </c>
      <c r="F13" s="150">
        <v>14.716107663940527</v>
      </c>
    </row>
    <row r="14" spans="1:11" ht="15.75" customHeight="1" x14ac:dyDescent="0.25">
      <c r="A14" s="171" t="s">
        <v>260</v>
      </c>
      <c r="B14" s="147" t="s">
        <v>329</v>
      </c>
      <c r="C14" s="92">
        <v>1022652</v>
      </c>
      <c r="D14" s="92">
        <v>1318179</v>
      </c>
      <c r="E14" s="92">
        <v>1370875</v>
      </c>
      <c r="F14" s="92">
        <v>2090939.14089364</v>
      </c>
    </row>
    <row r="15" spans="1:11" x14ac:dyDescent="0.25">
      <c r="A15" s="171"/>
      <c r="B15" s="12" t="s">
        <v>331</v>
      </c>
      <c r="C15" s="92">
        <v>3731190</v>
      </c>
      <c r="D15" s="92">
        <v>4667374</v>
      </c>
      <c r="E15" s="92">
        <v>4700415</v>
      </c>
      <c r="F15" s="92">
        <v>7340451.1990353996</v>
      </c>
    </row>
    <row r="16" spans="1:11" x14ac:dyDescent="0.25">
      <c r="A16" s="171"/>
      <c r="B16" s="93" t="s">
        <v>228</v>
      </c>
      <c r="C16" s="94">
        <v>3.6</v>
      </c>
      <c r="D16" s="94">
        <v>3.5</v>
      </c>
      <c r="E16" s="94">
        <v>3.4</v>
      </c>
      <c r="F16" s="150">
        <v>3.5106001200485379</v>
      </c>
    </row>
    <row r="17" spans="1:8" ht="15.75" customHeight="1" x14ac:dyDescent="0.25">
      <c r="A17" s="172" t="s">
        <v>219</v>
      </c>
      <c r="B17" s="91" t="s">
        <v>330</v>
      </c>
      <c r="C17" s="95">
        <v>1049300</v>
      </c>
      <c r="D17" s="95">
        <v>1346942</v>
      </c>
      <c r="E17" s="95">
        <v>1399846</v>
      </c>
      <c r="F17" s="95">
        <v>2120629.2322267899</v>
      </c>
    </row>
    <row r="18" spans="1:8" x14ac:dyDescent="0.25">
      <c r="A18" s="172"/>
      <c r="B18" s="91" t="s">
        <v>331</v>
      </c>
      <c r="C18" s="96">
        <v>4250464</v>
      </c>
      <c r="D18" s="96">
        <v>5278803</v>
      </c>
      <c r="E18" s="96">
        <v>5300746</v>
      </c>
      <c r="F18" s="96">
        <v>7922288.4743026197</v>
      </c>
    </row>
    <row r="19" spans="1:8" x14ac:dyDescent="0.25">
      <c r="A19" s="172"/>
      <c r="B19" s="148" t="s">
        <v>228</v>
      </c>
      <c r="C19" s="98">
        <v>4.0999999999999996</v>
      </c>
      <c r="D19" s="98">
        <v>3.9</v>
      </c>
      <c r="E19" s="98">
        <v>3.8</v>
      </c>
      <c r="F19" s="149">
        <v>3.7358197057312719</v>
      </c>
    </row>
    <row r="20" spans="1:8" x14ac:dyDescent="0.25">
      <c r="A20" s="168" t="s">
        <v>222</v>
      </c>
      <c r="B20" s="168"/>
      <c r="C20" s="168"/>
      <c r="D20" s="168"/>
      <c r="E20" s="168"/>
      <c r="F20" s="168"/>
      <c r="G20" s="168"/>
      <c r="H20" s="168"/>
    </row>
    <row r="21" spans="1:8" x14ac:dyDescent="0.25">
      <c r="A21" s="168" t="s">
        <v>332</v>
      </c>
      <c r="B21" s="168"/>
      <c r="C21" s="168"/>
      <c r="D21" s="168"/>
      <c r="E21" s="168"/>
      <c r="F21" s="168"/>
      <c r="G21" s="88"/>
      <c r="H21" s="88"/>
    </row>
    <row r="22" spans="1:8" x14ac:dyDescent="0.25">
      <c r="A22" s="168" t="s">
        <v>220</v>
      </c>
      <c r="B22" s="168"/>
      <c r="C22" s="168"/>
      <c r="D22" s="168"/>
      <c r="E22" s="168"/>
      <c r="F22" s="168"/>
      <c r="G22" s="88"/>
      <c r="H22" s="88"/>
    </row>
    <row r="23" spans="1:8" x14ac:dyDescent="0.25">
      <c r="A23" s="168" t="s">
        <v>221</v>
      </c>
      <c r="B23" s="168"/>
      <c r="C23" s="168"/>
      <c r="D23" s="168"/>
      <c r="E23" s="168"/>
      <c r="F23" s="168"/>
      <c r="G23" s="88"/>
      <c r="H23" s="88"/>
    </row>
    <row r="24" spans="1:8" x14ac:dyDescent="0.25">
      <c r="A24" s="168" t="s">
        <v>180</v>
      </c>
      <c r="B24" s="168"/>
      <c r="C24" s="168"/>
      <c r="D24" s="168"/>
      <c r="E24" s="168"/>
      <c r="F24" s="168"/>
      <c r="G24" s="88"/>
      <c r="H24" s="88"/>
    </row>
    <row r="25" spans="1:8" x14ac:dyDescent="0.25">
      <c r="A25" s="168" t="s">
        <v>223</v>
      </c>
      <c r="B25" s="168"/>
      <c r="C25" s="168"/>
      <c r="D25" s="168"/>
      <c r="E25" s="168"/>
      <c r="F25" s="168"/>
      <c r="G25" s="88"/>
      <c r="H25" s="88"/>
    </row>
  </sheetData>
  <mergeCells count="13">
    <mergeCell ref="A25:F25"/>
    <mergeCell ref="A17:A19"/>
    <mergeCell ref="A20:H20"/>
    <mergeCell ref="A21:F21"/>
    <mergeCell ref="A22:F22"/>
    <mergeCell ref="A23:F23"/>
    <mergeCell ref="A24:F24"/>
    <mergeCell ref="A14:A16"/>
    <mergeCell ref="A1:K1"/>
    <mergeCell ref="A3:F3"/>
    <mergeCell ref="A5:A7"/>
    <mergeCell ref="A8:A10"/>
    <mergeCell ref="A11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29.7109375" customWidth="1"/>
    <col min="2" max="2" width="26.7109375" customWidth="1"/>
  </cols>
  <sheetData>
    <row r="1" spans="1:8" x14ac:dyDescent="0.25">
      <c r="A1" s="40" t="s">
        <v>189</v>
      </c>
      <c r="B1" s="40"/>
      <c r="C1" s="40"/>
      <c r="D1" s="40"/>
      <c r="E1" s="40"/>
      <c r="F1" s="40"/>
    </row>
    <row r="2" spans="1:8" x14ac:dyDescent="0.25">
      <c r="A2" s="63" t="s">
        <v>6</v>
      </c>
      <c r="B2" s="133"/>
      <c r="C2" s="78">
        <v>2016</v>
      </c>
      <c r="D2" s="78">
        <v>2017</v>
      </c>
      <c r="E2" s="78">
        <v>2018</v>
      </c>
      <c r="F2" s="78">
        <v>2019</v>
      </c>
      <c r="H2" s="1"/>
    </row>
    <row r="3" spans="1:8" x14ac:dyDescent="0.25">
      <c r="A3" s="28" t="s">
        <v>9</v>
      </c>
      <c r="B3" s="12" t="s">
        <v>182</v>
      </c>
      <c r="C3" s="9">
        <f>'Tab. 3 Gestes Total'!C4/1000</f>
        <v>458.87200000000001</v>
      </c>
      <c r="D3" s="9">
        <f>'Tab. 3 Gestes Total'!D4/1000</f>
        <v>665.31700000000001</v>
      </c>
      <c r="E3" s="9">
        <f>'Tab. 3 Gestes Total'!E4/1000</f>
        <v>691.14800000000002</v>
      </c>
      <c r="F3" s="9">
        <v>1217.2432579167598</v>
      </c>
    </row>
    <row r="4" spans="1:8" x14ac:dyDescent="0.25">
      <c r="A4" s="28" t="s">
        <v>9</v>
      </c>
      <c r="B4" s="12" t="s">
        <v>183</v>
      </c>
      <c r="C4" s="21">
        <f>'Tab. 3 Gestes Total'!C5/1000000</f>
        <v>1.4487699999999999</v>
      </c>
      <c r="D4" s="21">
        <f>'Tab. 3 Gestes Total'!D5/1000000</f>
        <v>1.93689</v>
      </c>
      <c r="E4" s="21">
        <f>'Tab. 3 Gestes Total'!E5/1000000</f>
        <v>1.878217</v>
      </c>
      <c r="F4" s="21">
        <v>2.9371876548416602</v>
      </c>
    </row>
    <row r="5" spans="1:8" x14ac:dyDescent="0.25">
      <c r="A5" s="28" t="s">
        <v>10</v>
      </c>
      <c r="B5" s="12" t="s">
        <v>182</v>
      </c>
      <c r="C5" s="9">
        <f>'Tab. 3 Gestes Total'!C7/1000</f>
        <v>804.755</v>
      </c>
      <c r="D5" s="9">
        <f>'Tab. 3 Gestes Total'!D7/1000</f>
        <v>918.39499999999998</v>
      </c>
      <c r="E5" s="9">
        <f>'Tab. 3 Gestes Total'!E7/1000</f>
        <v>447.738</v>
      </c>
      <c r="F5" s="9">
        <v>382.35252908662801</v>
      </c>
    </row>
    <row r="6" spans="1:8" x14ac:dyDescent="0.25">
      <c r="A6" s="28" t="s">
        <v>10</v>
      </c>
      <c r="B6" s="12" t="s">
        <v>183</v>
      </c>
      <c r="C6" s="21">
        <f>'Tab. 3 Gestes Total'!C8/1000000</f>
        <v>0.53146300000000002</v>
      </c>
      <c r="D6" s="21">
        <f>'Tab. 3 Gestes Total'!D8/1000000</f>
        <v>0.59953100000000004</v>
      </c>
      <c r="E6" s="21">
        <f>'Tab. 3 Gestes Total'!E8/1000000</f>
        <v>0.29069600000000001</v>
      </c>
      <c r="F6" s="21">
        <v>0.23988742901584401</v>
      </c>
    </row>
    <row r="7" spans="1:8" x14ac:dyDescent="0.25">
      <c r="A7" s="28" t="s">
        <v>11</v>
      </c>
      <c r="B7" s="12" t="s">
        <v>182</v>
      </c>
      <c r="C7" s="9">
        <f>'Tab. 3 Gestes Total'!C10/1000</f>
        <v>576.76800000000003</v>
      </c>
      <c r="D7" s="9">
        <f>'Tab. 3 Gestes Total'!D10/1000</f>
        <v>664.96100000000001</v>
      </c>
      <c r="E7" s="9">
        <f>'Tab. 3 Gestes Total'!E10/1000</f>
        <v>684.98699999999997</v>
      </c>
      <c r="F7" s="9">
        <v>877.20079587071996</v>
      </c>
    </row>
    <row r="8" spans="1:8" x14ac:dyDescent="0.25">
      <c r="A8" s="28" t="s">
        <v>11</v>
      </c>
      <c r="B8" s="12" t="s">
        <v>183</v>
      </c>
      <c r="C8" s="21">
        <f>'Tab. 3 Gestes Total'!C11/1000000</f>
        <v>2.2400890000000002</v>
      </c>
      <c r="D8" s="21">
        <f>'Tab. 3 Gestes Total'!D11/1000000</f>
        <v>2.6532990000000001</v>
      </c>
      <c r="E8" s="21">
        <f>'Tab. 3 Gestes Total'!E11/1000000</f>
        <v>2.7424279999999999</v>
      </c>
      <c r="F8" s="21">
        <v>4.3024975367484597</v>
      </c>
    </row>
    <row r="9" spans="1:8" x14ac:dyDescent="0.25">
      <c r="A9" s="28" t="s">
        <v>146</v>
      </c>
      <c r="B9" s="12" t="s">
        <v>182</v>
      </c>
      <c r="C9" s="9">
        <f>('Tab. 3 Gestes Total'!C13+'Tab. 3 Gestes Total'!C16)/1000</f>
        <v>19.472000000000001</v>
      </c>
      <c r="D9" s="9">
        <f>('Tab. 3 Gestes Total'!D13+'Tab. 3 Gestes Total'!D16)/1000</f>
        <v>38.594999999999999</v>
      </c>
      <c r="E9" s="9">
        <f>('Tab. 3 Gestes Total'!E13+'Tab. 3 Gestes Total'!E16)/1000</f>
        <v>41.209000000000003</v>
      </c>
      <c r="F9" s="9">
        <v>53.009092676229393</v>
      </c>
    </row>
    <row r="10" spans="1:8" x14ac:dyDescent="0.25">
      <c r="A10" s="28" t="s">
        <v>146</v>
      </c>
      <c r="B10" s="12" t="s">
        <v>183</v>
      </c>
      <c r="C10" s="21">
        <f>('Tab. 3 Gestes Total'!C14+'Tab. 3 Gestes Total'!C17)/1000000</f>
        <v>3.8530000000000002E-2</v>
      </c>
      <c r="D10" s="21">
        <f>('Tab. 3 Gestes Total'!D14+'Tab. 3 Gestes Total'!D17)/1000000</f>
        <v>6.8795999999999996E-2</v>
      </c>
      <c r="E10" s="21">
        <f>('Tab. 3 Gestes Total'!E14+'Tab. 3 Gestes Total'!E17)/1000000</f>
        <v>7.2374999999999995E-2</v>
      </c>
      <c r="F10" s="21">
        <v>9.6081724204726812E-2</v>
      </c>
    </row>
    <row r="11" spans="1:8" x14ac:dyDescent="0.25">
      <c r="A11" s="37" t="s">
        <v>167</v>
      </c>
      <c r="B11" s="14"/>
      <c r="C11" s="22"/>
      <c r="D11" s="22"/>
      <c r="E11" s="22"/>
      <c r="F11" s="22"/>
    </row>
    <row r="12" spans="1:8" x14ac:dyDescent="0.25">
      <c r="A12" s="37" t="s">
        <v>180</v>
      </c>
    </row>
    <row r="13" spans="1:8" x14ac:dyDescent="0.25">
      <c r="A13" s="69" t="s">
        <v>202</v>
      </c>
      <c r="B13" s="1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showGridLines="0" zoomScaleNormal="100" workbookViewId="0">
      <selection activeCell="A25" sqref="A25"/>
    </sheetView>
  </sheetViews>
  <sheetFormatPr baseColWidth="10" defaultRowHeight="15" x14ac:dyDescent="0.25"/>
  <cols>
    <col min="1" max="1" width="32" customWidth="1"/>
    <col min="2" max="2" width="27.7109375" customWidth="1"/>
  </cols>
  <sheetData>
    <row r="1" spans="1:6" x14ac:dyDescent="0.25">
      <c r="A1" s="166" t="s">
        <v>231</v>
      </c>
      <c r="B1" s="166"/>
      <c r="C1" s="166"/>
      <c r="D1" s="166"/>
      <c r="E1" s="166"/>
      <c r="F1" s="166"/>
    </row>
    <row r="2" spans="1:6" x14ac:dyDescent="0.25">
      <c r="A2" s="1" t="s">
        <v>230</v>
      </c>
      <c r="B2" s="6"/>
      <c r="C2" s="6"/>
      <c r="D2" s="6"/>
      <c r="E2" s="6"/>
      <c r="F2" s="6"/>
    </row>
    <row r="3" spans="1:6" x14ac:dyDescent="0.25">
      <c r="A3" s="100" t="s">
        <v>6</v>
      </c>
      <c r="B3" s="100"/>
      <c r="C3" s="101">
        <v>2016</v>
      </c>
      <c r="D3" s="101">
        <v>2017</v>
      </c>
      <c r="E3" s="101">
        <v>2018</v>
      </c>
      <c r="F3" s="101">
        <v>2019</v>
      </c>
    </row>
    <row r="4" spans="1:6" x14ac:dyDescent="0.25">
      <c r="A4" s="173" t="s">
        <v>9</v>
      </c>
      <c r="B4" s="12" t="s">
        <v>328</v>
      </c>
      <c r="C4" s="102">
        <v>458872</v>
      </c>
      <c r="D4" s="102">
        <v>665317</v>
      </c>
      <c r="E4" s="102">
        <v>691148</v>
      </c>
      <c r="F4" s="152">
        <v>1217243.2579167599</v>
      </c>
    </row>
    <row r="5" spans="1:6" x14ac:dyDescent="0.25">
      <c r="A5" s="173"/>
      <c r="B5" s="12" t="s">
        <v>331</v>
      </c>
      <c r="C5" s="102">
        <v>1448770</v>
      </c>
      <c r="D5" s="102">
        <v>1936890</v>
      </c>
      <c r="E5" s="102">
        <v>1878217</v>
      </c>
      <c r="F5" s="152">
        <v>2937187.6548416601</v>
      </c>
    </row>
    <row r="6" spans="1:6" x14ac:dyDescent="0.25">
      <c r="A6" s="173"/>
      <c r="B6" s="93" t="s">
        <v>228</v>
      </c>
      <c r="C6" s="103">
        <v>3.2</v>
      </c>
      <c r="D6" s="103">
        <v>2.9</v>
      </c>
      <c r="E6" s="103">
        <v>2.7</v>
      </c>
      <c r="F6" s="151">
        <v>2.4129833011919768</v>
      </c>
    </row>
    <row r="7" spans="1:6" x14ac:dyDescent="0.25">
      <c r="A7" s="173" t="s">
        <v>10</v>
      </c>
      <c r="B7" s="12" t="s">
        <v>328</v>
      </c>
      <c r="C7" s="102">
        <v>804755</v>
      </c>
      <c r="D7" s="102">
        <v>918395</v>
      </c>
      <c r="E7" s="102">
        <v>447738</v>
      </c>
      <c r="F7" s="152">
        <v>382352.529086628</v>
      </c>
    </row>
    <row r="8" spans="1:6" x14ac:dyDescent="0.25">
      <c r="A8" s="173"/>
      <c r="B8" s="12" t="s">
        <v>331</v>
      </c>
      <c r="C8" s="102">
        <v>531463</v>
      </c>
      <c r="D8" s="102">
        <v>599531</v>
      </c>
      <c r="E8" s="102">
        <v>290696</v>
      </c>
      <c r="F8" s="152">
        <v>239887.42901584401</v>
      </c>
    </row>
    <row r="9" spans="1:6" x14ac:dyDescent="0.25">
      <c r="A9" s="173"/>
      <c r="B9" s="93" t="s">
        <v>228</v>
      </c>
      <c r="C9" s="103">
        <v>0.7</v>
      </c>
      <c r="D9" s="103">
        <v>0.7</v>
      </c>
      <c r="E9" s="103">
        <v>0.6</v>
      </c>
      <c r="F9" s="151">
        <v>0.62739856746571621</v>
      </c>
    </row>
    <row r="10" spans="1:6" x14ac:dyDescent="0.25">
      <c r="A10" s="173" t="s">
        <v>11</v>
      </c>
      <c r="B10" s="12" t="s">
        <v>328</v>
      </c>
      <c r="C10" s="102">
        <v>576768</v>
      </c>
      <c r="D10" s="102">
        <v>664961</v>
      </c>
      <c r="E10" s="102">
        <v>684987</v>
      </c>
      <c r="F10" s="152">
        <v>877200.79587071994</v>
      </c>
    </row>
    <row r="11" spans="1:6" x14ac:dyDescent="0.25">
      <c r="A11" s="173"/>
      <c r="B11" s="12" t="s">
        <v>331</v>
      </c>
      <c r="C11" s="102">
        <v>2240089</v>
      </c>
      <c r="D11" s="102">
        <v>2653299</v>
      </c>
      <c r="E11" s="102">
        <v>2742428</v>
      </c>
      <c r="F11" s="152">
        <v>4302497.5367484596</v>
      </c>
    </row>
    <row r="12" spans="1:6" x14ac:dyDescent="0.25">
      <c r="A12" s="173"/>
      <c r="B12" s="93" t="s">
        <v>228</v>
      </c>
      <c r="C12" s="103">
        <v>3.9</v>
      </c>
      <c r="D12" s="103">
        <v>4</v>
      </c>
      <c r="E12" s="103">
        <v>4</v>
      </c>
      <c r="F12" s="151">
        <v>4.9048035033731923</v>
      </c>
    </row>
    <row r="13" spans="1:6" x14ac:dyDescent="0.25">
      <c r="A13" s="173" t="s">
        <v>5</v>
      </c>
      <c r="B13" s="12" t="s">
        <v>328</v>
      </c>
      <c r="C13" s="102">
        <v>15668</v>
      </c>
      <c r="D13" s="102">
        <v>29936</v>
      </c>
      <c r="E13" s="102">
        <v>32842</v>
      </c>
      <c r="F13" s="152">
        <v>40924</v>
      </c>
    </row>
    <row r="14" spans="1:6" x14ac:dyDescent="0.25">
      <c r="A14" s="173"/>
      <c r="B14" s="12" t="s">
        <v>331</v>
      </c>
      <c r="C14" s="102">
        <v>29172</v>
      </c>
      <c r="D14" s="102">
        <v>54001</v>
      </c>
      <c r="E14" s="102">
        <v>59699</v>
      </c>
      <c r="F14" s="152">
        <v>79756.006064277593</v>
      </c>
    </row>
    <row r="15" spans="1:6" x14ac:dyDescent="0.25">
      <c r="A15" s="173"/>
      <c r="B15" s="93" t="s">
        <v>228</v>
      </c>
      <c r="C15" s="103">
        <v>1.9</v>
      </c>
      <c r="D15" s="103">
        <v>1.8</v>
      </c>
      <c r="E15" s="103">
        <v>1.8</v>
      </c>
      <c r="F15" s="151">
        <v>1.948881000495494</v>
      </c>
    </row>
    <row r="16" spans="1:6" s="6" customFormat="1" x14ac:dyDescent="0.25">
      <c r="A16" s="173" t="s">
        <v>229</v>
      </c>
      <c r="B16" s="12" t="s">
        <v>328</v>
      </c>
      <c r="C16" s="102">
        <v>3804</v>
      </c>
      <c r="D16" s="102">
        <v>8659</v>
      </c>
      <c r="E16" s="102">
        <v>8367</v>
      </c>
      <c r="F16" s="152">
        <v>11233.0926762294</v>
      </c>
    </row>
    <row r="17" spans="1:6" s="6" customFormat="1" x14ac:dyDescent="0.25">
      <c r="A17" s="173"/>
      <c r="B17" s="12" t="s">
        <v>331</v>
      </c>
      <c r="C17" s="102">
        <v>9358</v>
      </c>
      <c r="D17" s="102">
        <v>14795</v>
      </c>
      <c r="E17" s="102">
        <v>12676</v>
      </c>
      <c r="F17" s="152">
        <v>16225.9299617263</v>
      </c>
    </row>
    <row r="18" spans="1:6" s="6" customFormat="1" x14ac:dyDescent="0.25">
      <c r="A18" s="173"/>
      <c r="B18" s="93" t="s">
        <v>228</v>
      </c>
      <c r="C18" s="103">
        <v>2.5</v>
      </c>
      <c r="D18" s="103">
        <v>1.7</v>
      </c>
      <c r="E18" s="103">
        <v>1.5</v>
      </c>
      <c r="F18" s="163">
        <v>1.44447574941337</v>
      </c>
    </row>
    <row r="19" spans="1:6" x14ac:dyDescent="0.25">
      <c r="A19" s="37" t="s">
        <v>180</v>
      </c>
    </row>
    <row r="20" spans="1:6" x14ac:dyDescent="0.25">
      <c r="A20" s="69" t="s">
        <v>202</v>
      </c>
    </row>
  </sheetData>
  <mergeCells count="6">
    <mergeCell ref="A16:A18"/>
    <mergeCell ref="A1:F1"/>
    <mergeCell ref="A4:A6"/>
    <mergeCell ref="A7:A9"/>
    <mergeCell ref="A10:A12"/>
    <mergeCell ref="A13:A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G84"/>
  <sheetViews>
    <sheetView showGridLines="0" topLeftCell="A13" zoomScaleNormal="100" workbookViewId="0">
      <selection activeCell="A25" sqref="A25"/>
    </sheetView>
  </sheetViews>
  <sheetFormatPr baseColWidth="10" defaultColWidth="11.5703125" defaultRowHeight="15" x14ac:dyDescent="0.25"/>
  <cols>
    <col min="1" max="1" width="32.5703125" style="7" customWidth="1"/>
    <col min="2" max="16384" width="11.5703125" style="7"/>
  </cols>
  <sheetData>
    <row r="1" spans="1:7" x14ac:dyDescent="0.25">
      <c r="A1" s="39" t="s">
        <v>184</v>
      </c>
      <c r="B1" s="39"/>
      <c r="C1" s="39"/>
      <c r="D1" s="39"/>
      <c r="E1" s="39"/>
      <c r="G1" s="1"/>
    </row>
    <row r="2" spans="1:7" x14ac:dyDescent="0.25">
      <c r="B2" s="174" t="s">
        <v>1</v>
      </c>
      <c r="C2" s="174"/>
      <c r="D2" s="174"/>
      <c r="E2" s="174"/>
      <c r="G2" s="1"/>
    </row>
    <row r="3" spans="1:7" x14ac:dyDescent="0.25">
      <c r="A3" s="63" t="s">
        <v>0</v>
      </c>
      <c r="B3" s="63">
        <v>2016</v>
      </c>
      <c r="C3" s="63">
        <v>2017</v>
      </c>
      <c r="D3" s="63">
        <v>2018</v>
      </c>
      <c r="E3" s="63">
        <v>2019</v>
      </c>
    </row>
    <row r="4" spans="1:7" x14ac:dyDescent="0.25">
      <c r="A4" s="19" t="s">
        <v>9</v>
      </c>
      <c r="B4" s="21">
        <v>0.77596922134288704</v>
      </c>
      <c r="C4" s="21">
        <v>0.83522940260744394</v>
      </c>
      <c r="D4" s="21">
        <v>0.69593416935406693</v>
      </c>
      <c r="E4" s="21">
        <v>0.61030451250164697</v>
      </c>
    </row>
    <row r="5" spans="1:7" x14ac:dyDescent="0.25">
      <c r="A5" s="19" t="s">
        <v>12</v>
      </c>
      <c r="B5" s="21">
        <v>0.50039323378719003</v>
      </c>
      <c r="C5" s="21">
        <v>0.575925596869588</v>
      </c>
      <c r="D5" s="21">
        <v>0.25226940700867101</v>
      </c>
      <c r="E5" s="21">
        <v>0.18973593627806201</v>
      </c>
    </row>
    <row r="6" spans="1:7" x14ac:dyDescent="0.25">
      <c r="A6" s="19" t="s">
        <v>168</v>
      </c>
      <c r="B6" s="21">
        <v>1.08862180270147</v>
      </c>
      <c r="C6" s="21">
        <v>1.48248780283459</v>
      </c>
      <c r="D6" s="21">
        <v>1.3766411625050901</v>
      </c>
      <c r="E6" s="21">
        <v>1.3888827633913499</v>
      </c>
    </row>
    <row r="7" spans="1:7" x14ac:dyDescent="0.25">
      <c r="A7" s="19" t="s">
        <v>148</v>
      </c>
      <c r="B7" s="21">
        <v>0.31693165368968401</v>
      </c>
      <c r="C7" s="21">
        <v>0.37439485177390203</v>
      </c>
      <c r="D7" s="21">
        <v>0.46733027831401297</v>
      </c>
      <c r="E7" s="21">
        <v>1.1641338206042902</v>
      </c>
    </row>
    <row r="8" spans="1:7" x14ac:dyDescent="0.25">
      <c r="A8" s="23" t="s">
        <v>149</v>
      </c>
      <c r="B8" s="21">
        <v>3.1996269357612697E-2</v>
      </c>
      <c r="C8" s="21">
        <v>3.6948695451519104E-2</v>
      </c>
      <c r="D8" s="21">
        <v>3.42102993688089E-2</v>
      </c>
      <c r="E8" s="21">
        <v>4.75375348763405E-2</v>
      </c>
    </row>
    <row r="9" spans="1:7" x14ac:dyDescent="0.25">
      <c r="A9" s="37" t="s">
        <v>180</v>
      </c>
    </row>
    <row r="10" spans="1:7" x14ac:dyDescent="0.25">
      <c r="A10" s="52" t="s">
        <v>194</v>
      </c>
    </row>
    <row r="14" spans="1:7" x14ac:dyDescent="0.25">
      <c r="A14" s="39" t="s">
        <v>185</v>
      </c>
      <c r="G14" s="1"/>
    </row>
    <row r="15" spans="1:7" x14ac:dyDescent="0.25">
      <c r="A15" s="10"/>
      <c r="B15" s="175" t="s">
        <v>1</v>
      </c>
      <c r="C15" s="176"/>
      <c r="D15" s="176"/>
      <c r="E15" s="177"/>
    </row>
    <row r="16" spans="1:7" x14ac:dyDescent="0.25">
      <c r="A16" s="63" t="s">
        <v>6</v>
      </c>
      <c r="B16" s="63">
        <v>2016</v>
      </c>
      <c r="C16" s="63">
        <v>2017</v>
      </c>
      <c r="D16" s="63">
        <v>2018</v>
      </c>
      <c r="E16" s="63">
        <v>2019</v>
      </c>
    </row>
    <row r="17" spans="1:5" x14ac:dyDescent="0.25">
      <c r="A17" s="18" t="s">
        <v>9</v>
      </c>
      <c r="B17" s="24">
        <f>'Tab. 5 Gestes CEE'!C6/1000000</f>
        <v>0.84312299999999996</v>
      </c>
      <c r="C17" s="24">
        <f>'Tab. 5 Gestes CEE'!D6/1000000</f>
        <v>1.289793</v>
      </c>
      <c r="D17" s="24">
        <f>'Tab. 5 Gestes CEE'!E6/1000000</f>
        <v>1.3593630000000001</v>
      </c>
      <c r="E17" s="24">
        <v>2.5131059463732299</v>
      </c>
    </row>
    <row r="18" spans="1:5" x14ac:dyDescent="0.25">
      <c r="A18" s="18" t="s">
        <v>13</v>
      </c>
      <c r="B18" s="24">
        <f>'Tab. 5 Gestes CEE'!C18/1000000</f>
        <v>6.5839999999999996E-2</v>
      </c>
      <c r="C18" s="24">
        <f>'Tab. 5 Gestes CEE'!D18/1000000</f>
        <v>6.6418000000000005E-2</v>
      </c>
      <c r="D18" s="24">
        <f>'Tab. 5 Gestes CEE'!E18/1000000</f>
        <v>5.7664E-2</v>
      </c>
      <c r="E18" s="24">
        <v>7.0466634698388403E-2</v>
      </c>
    </row>
    <row r="19" spans="1:5" x14ac:dyDescent="0.25">
      <c r="A19" s="19" t="s">
        <v>168</v>
      </c>
      <c r="B19" s="24">
        <f>'Tab. 5 Gestes CEE'!C24/1000000</f>
        <v>1.0602419999999999</v>
      </c>
      <c r="C19" s="24">
        <f>'Tab. 5 Gestes CEE'!D24/1000000</f>
        <v>0.98150499999999996</v>
      </c>
      <c r="D19" s="24">
        <f>'Tab. 5 Gestes CEE'!E24/1000000</f>
        <v>1.0996170000000001</v>
      </c>
      <c r="E19" s="24">
        <v>1.54619547784864</v>
      </c>
    </row>
    <row r="20" spans="1:5" x14ac:dyDescent="0.25">
      <c r="A20" s="25" t="s">
        <v>148</v>
      </c>
      <c r="B20" s="24">
        <f>'Tab. 5 Gestes CEE'!C27/1000000</f>
        <v>0.180759</v>
      </c>
      <c r="C20" s="24">
        <f>'Tab. 5 Gestes CEE'!D27/1000000</f>
        <v>0.22420599999999999</v>
      </c>
      <c r="D20" s="24">
        <f>'Tab. 5 Gestes CEE'!E27/1000000</f>
        <v>0.24824299999999999</v>
      </c>
      <c r="E20" s="24">
        <v>1.5438788658064302</v>
      </c>
    </row>
    <row r="21" spans="1:5" s="8" customFormat="1" x14ac:dyDescent="0.25">
      <c r="A21" s="23" t="s">
        <v>149</v>
      </c>
      <c r="B21" s="24">
        <f>'Tab. 5 Gestes CEE'!C30/1000000</f>
        <v>8.3029999999999996E-3</v>
      </c>
      <c r="C21" s="24">
        <f>'Tab. 5 Gestes CEE'!D30/1000000</f>
        <v>1.5792E-2</v>
      </c>
      <c r="D21" s="24">
        <f>'Tab. 5 Gestes CEE'!E30/1000000</f>
        <v>1.5157E-2</v>
      </c>
      <c r="E21" s="24">
        <v>1.42815372542079E-2</v>
      </c>
    </row>
    <row r="22" spans="1:5" s="8" customFormat="1" x14ac:dyDescent="0.25">
      <c r="A22" s="23" t="s">
        <v>5</v>
      </c>
      <c r="B22" s="24">
        <f>'Tab. 5 Gestes CEE'!C33/1000000</f>
        <v>2.9172E-2</v>
      </c>
      <c r="C22" s="24">
        <f>'Tab. 5 Gestes CEE'!D33/1000000</f>
        <v>5.4001E-2</v>
      </c>
      <c r="D22" s="24">
        <f>'Tab. 5 Gestes CEE'!E33/1000000</f>
        <v>5.9699000000000002E-2</v>
      </c>
      <c r="E22" s="24">
        <v>7.9756006064277588E-2</v>
      </c>
    </row>
    <row r="23" spans="1:5" s="8" customFormat="1" x14ac:dyDescent="0.25">
      <c r="A23" s="37" t="s">
        <v>180</v>
      </c>
    </row>
    <row r="24" spans="1:5" x14ac:dyDescent="0.25">
      <c r="A24" s="52" t="s">
        <v>195</v>
      </c>
    </row>
    <row r="52" s="8" customFormat="1" x14ac:dyDescent="0.25"/>
    <row r="53" s="8" customFormat="1" x14ac:dyDescent="0.25"/>
    <row r="54" s="8" customFormat="1" x14ac:dyDescent="0.25"/>
    <row r="55" s="8" customFormat="1" x14ac:dyDescent="0.25"/>
    <row r="56" s="8" customFormat="1" x14ac:dyDescent="0.25"/>
    <row r="57" s="8" customFormat="1" x14ac:dyDescent="0.25"/>
    <row r="58" s="8" customFormat="1" x14ac:dyDescent="0.25"/>
    <row r="69" s="8" customFormat="1" x14ac:dyDescent="0.25"/>
    <row r="70" s="8" customFormat="1" x14ac:dyDescent="0.25"/>
    <row r="71" s="8" customFormat="1" x14ac:dyDescent="0.25"/>
    <row r="72" s="8" customFormat="1" x14ac:dyDescent="0.25"/>
    <row r="73" s="8" customFormat="1" x14ac:dyDescent="0.25"/>
    <row r="74" s="8" customFormat="1" x14ac:dyDescent="0.25"/>
    <row r="75" s="8" customFormat="1" x14ac:dyDescent="0.25"/>
    <row r="76" s="8" customFormat="1" x14ac:dyDescent="0.25"/>
    <row r="77" s="8" customFormat="1" x14ac:dyDescent="0.25"/>
    <row r="78" s="8" customFormat="1" x14ac:dyDescent="0.25"/>
    <row r="79" s="8" customFormat="1" x14ac:dyDescent="0.25"/>
    <row r="80" s="8" customFormat="1" x14ac:dyDescent="0.25"/>
    <row r="81" s="8" customFormat="1" x14ac:dyDescent="0.25"/>
    <row r="82" s="8" customFormat="1" x14ac:dyDescent="0.25"/>
    <row r="83" s="8" customFormat="1" x14ac:dyDescent="0.25"/>
    <row r="84" s="8" customFormat="1" x14ac:dyDescent="0.25"/>
  </sheetData>
  <mergeCells count="2">
    <mergeCell ref="B2:E2"/>
    <mergeCell ref="B15:E1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showGridLines="0" zoomScaleNormal="100" workbookViewId="0">
      <selection activeCell="A23" sqref="A23:A25"/>
    </sheetView>
  </sheetViews>
  <sheetFormatPr baseColWidth="10" defaultRowHeight="15" x14ac:dyDescent="0.25"/>
  <cols>
    <col min="1" max="1" width="32" customWidth="1"/>
    <col min="2" max="2" width="24.85546875" customWidth="1"/>
  </cols>
  <sheetData>
    <row r="1" spans="1:7" x14ac:dyDescent="0.25">
      <c r="A1" s="178" t="s">
        <v>233</v>
      </c>
      <c r="B1" s="178"/>
      <c r="C1" s="178"/>
      <c r="D1" s="178"/>
      <c r="E1" s="178"/>
      <c r="F1" s="178"/>
      <c r="G1" s="178"/>
    </row>
    <row r="2" spans="1:7" x14ac:dyDescent="0.25">
      <c r="A2" s="178" t="s">
        <v>232</v>
      </c>
      <c r="B2" s="178"/>
      <c r="C2" s="178"/>
      <c r="D2" s="178"/>
      <c r="E2" s="178"/>
      <c r="F2" s="178"/>
      <c r="G2" s="178"/>
    </row>
    <row r="3" spans="1:7" x14ac:dyDescent="0.25">
      <c r="A3" s="136" t="s">
        <v>234</v>
      </c>
      <c r="B3" s="134"/>
      <c r="C3" s="135">
        <v>2016</v>
      </c>
      <c r="D3" s="135">
        <v>2017</v>
      </c>
      <c r="E3" s="135">
        <v>2018</v>
      </c>
      <c r="F3" s="135">
        <v>2019</v>
      </c>
    </row>
    <row r="4" spans="1:7" x14ac:dyDescent="0.25">
      <c r="A4" s="97" t="s">
        <v>235</v>
      </c>
      <c r="B4" s="90"/>
      <c r="C4" s="90"/>
      <c r="D4" s="90"/>
      <c r="E4" s="90"/>
      <c r="F4" s="90"/>
    </row>
    <row r="5" spans="1:7" x14ac:dyDescent="0.25">
      <c r="A5" s="170" t="s">
        <v>9</v>
      </c>
      <c r="B5" s="12" t="s">
        <v>328</v>
      </c>
      <c r="C5" s="102">
        <v>244112</v>
      </c>
      <c r="D5" s="102">
        <v>268029</v>
      </c>
      <c r="E5" s="102">
        <v>228521</v>
      </c>
      <c r="F5" s="102">
        <v>220159</v>
      </c>
    </row>
    <row r="6" spans="1:7" x14ac:dyDescent="0.25">
      <c r="A6" s="170"/>
      <c r="B6" s="12" t="s">
        <v>326</v>
      </c>
      <c r="C6" s="102">
        <v>775969</v>
      </c>
      <c r="D6" s="102">
        <v>835229</v>
      </c>
      <c r="E6" s="102">
        <v>695934</v>
      </c>
      <c r="F6" s="102">
        <v>610305</v>
      </c>
    </row>
    <row r="7" spans="1:7" x14ac:dyDescent="0.25">
      <c r="A7" s="170"/>
      <c r="B7" s="93" t="s">
        <v>228</v>
      </c>
      <c r="C7" s="103">
        <v>3.2</v>
      </c>
      <c r="D7" s="103">
        <v>3.1</v>
      </c>
      <c r="E7" s="103">
        <v>3</v>
      </c>
      <c r="F7" s="103">
        <v>2.8</v>
      </c>
    </row>
    <row r="8" spans="1:7" x14ac:dyDescent="0.25">
      <c r="A8" s="170" t="s">
        <v>236</v>
      </c>
      <c r="B8" s="12" t="s">
        <v>328</v>
      </c>
      <c r="C8" s="102">
        <v>178177</v>
      </c>
      <c r="D8" s="102">
        <v>196266</v>
      </c>
      <c r="E8" s="102">
        <v>168677</v>
      </c>
      <c r="F8" s="104" t="s">
        <v>237</v>
      </c>
    </row>
    <row r="9" spans="1:7" x14ac:dyDescent="0.25">
      <c r="A9" s="170"/>
      <c r="B9" s="12" t="s">
        <v>326</v>
      </c>
      <c r="C9" s="102">
        <v>384285</v>
      </c>
      <c r="D9" s="102">
        <v>408479</v>
      </c>
      <c r="E9" s="102">
        <v>344921</v>
      </c>
      <c r="F9" s="104" t="s">
        <v>237</v>
      </c>
    </row>
    <row r="10" spans="1:7" x14ac:dyDescent="0.25">
      <c r="A10" s="170"/>
      <c r="B10" s="93" t="s">
        <v>228</v>
      </c>
      <c r="C10" s="103">
        <v>2.2000000000000002</v>
      </c>
      <c r="D10" s="103">
        <v>2.1</v>
      </c>
      <c r="E10" s="103">
        <v>2</v>
      </c>
      <c r="F10" s="103" t="s">
        <v>237</v>
      </c>
    </row>
    <row r="11" spans="1:7" x14ac:dyDescent="0.25">
      <c r="A11" s="170" t="s">
        <v>238</v>
      </c>
      <c r="B11" s="12" t="s">
        <v>328</v>
      </c>
      <c r="C11" s="102">
        <v>74637</v>
      </c>
      <c r="D11" s="102">
        <v>81591</v>
      </c>
      <c r="E11" s="102">
        <v>67209</v>
      </c>
      <c r="F11" s="104" t="s">
        <v>237</v>
      </c>
    </row>
    <row r="12" spans="1:7" x14ac:dyDescent="0.25">
      <c r="A12" s="170"/>
      <c r="B12" s="12" t="s">
        <v>326</v>
      </c>
      <c r="C12" s="102">
        <v>352492</v>
      </c>
      <c r="D12" s="102">
        <v>382789</v>
      </c>
      <c r="E12" s="102">
        <v>311678</v>
      </c>
      <c r="F12" s="104" t="s">
        <v>237</v>
      </c>
    </row>
    <row r="13" spans="1:7" x14ac:dyDescent="0.25">
      <c r="A13" s="170"/>
      <c r="B13" s="93" t="s">
        <v>228</v>
      </c>
      <c r="C13" s="103">
        <v>4.7</v>
      </c>
      <c r="D13" s="103">
        <v>4.7</v>
      </c>
      <c r="E13" s="103">
        <v>4.5999999999999996</v>
      </c>
      <c r="F13" s="103" t="s">
        <v>237</v>
      </c>
    </row>
    <row r="14" spans="1:7" x14ac:dyDescent="0.25">
      <c r="A14" s="170" t="s">
        <v>239</v>
      </c>
      <c r="B14" s="12" t="s">
        <v>328</v>
      </c>
      <c r="C14" s="102">
        <v>19803</v>
      </c>
      <c r="D14" s="102">
        <v>22452</v>
      </c>
      <c r="E14" s="102">
        <v>20089</v>
      </c>
      <c r="F14" s="104" t="s">
        <v>237</v>
      </c>
    </row>
    <row r="15" spans="1:7" x14ac:dyDescent="0.25">
      <c r="A15" s="170"/>
      <c r="B15" s="12" t="s">
        <v>326</v>
      </c>
      <c r="C15" s="102">
        <v>39192</v>
      </c>
      <c r="D15" s="102">
        <v>43961</v>
      </c>
      <c r="E15" s="102">
        <v>39335</v>
      </c>
      <c r="F15" s="104" t="s">
        <v>237</v>
      </c>
    </row>
    <row r="16" spans="1:7" x14ac:dyDescent="0.25">
      <c r="A16" s="170"/>
      <c r="B16" s="93" t="s">
        <v>228</v>
      </c>
      <c r="C16" s="103">
        <v>2</v>
      </c>
      <c r="D16" s="103">
        <v>2</v>
      </c>
      <c r="E16" s="103">
        <v>2</v>
      </c>
      <c r="F16" s="103" t="s">
        <v>237</v>
      </c>
    </row>
    <row r="17" spans="1:6" x14ac:dyDescent="0.25">
      <c r="A17" s="170" t="s">
        <v>12</v>
      </c>
      <c r="B17" s="12" t="s">
        <v>328</v>
      </c>
      <c r="C17" s="102">
        <v>739383</v>
      </c>
      <c r="D17" s="102">
        <v>855278</v>
      </c>
      <c r="E17" s="102">
        <v>368471</v>
      </c>
      <c r="F17" s="102">
        <v>283793</v>
      </c>
    </row>
    <row r="18" spans="1:6" x14ac:dyDescent="0.25">
      <c r="A18" s="170"/>
      <c r="B18" s="12" t="s">
        <v>326</v>
      </c>
      <c r="C18" s="102">
        <v>500393</v>
      </c>
      <c r="D18" s="102">
        <v>575926</v>
      </c>
      <c r="E18" s="102">
        <v>252269</v>
      </c>
      <c r="F18" s="102">
        <v>189736</v>
      </c>
    </row>
    <row r="19" spans="1:6" x14ac:dyDescent="0.25">
      <c r="A19" s="170"/>
      <c r="B19" s="93" t="s">
        <v>228</v>
      </c>
      <c r="C19" s="103">
        <v>0.7</v>
      </c>
      <c r="D19" s="103">
        <v>0.7</v>
      </c>
      <c r="E19" s="103">
        <v>0.7</v>
      </c>
      <c r="F19" s="103">
        <v>0.7</v>
      </c>
    </row>
    <row r="20" spans="1:6" x14ac:dyDescent="0.25">
      <c r="A20" s="180" t="s">
        <v>240</v>
      </c>
      <c r="B20" s="12" t="s">
        <v>328</v>
      </c>
      <c r="C20" s="102">
        <v>355333</v>
      </c>
      <c r="D20" s="102">
        <v>450107</v>
      </c>
      <c r="E20" s="102">
        <v>422636</v>
      </c>
      <c r="F20" s="102">
        <v>475318</v>
      </c>
    </row>
    <row r="21" spans="1:6" x14ac:dyDescent="0.25">
      <c r="A21" s="180"/>
      <c r="B21" s="12" t="s">
        <v>326</v>
      </c>
      <c r="C21" s="102">
        <v>1437550</v>
      </c>
      <c r="D21" s="102">
        <v>1893831</v>
      </c>
      <c r="E21" s="102">
        <v>1878182</v>
      </c>
      <c r="F21" s="102">
        <v>2600554</v>
      </c>
    </row>
    <row r="22" spans="1:6" x14ac:dyDescent="0.25">
      <c r="A22" s="180"/>
      <c r="B22" s="93" t="s">
        <v>228</v>
      </c>
      <c r="C22" s="103">
        <v>4</v>
      </c>
      <c r="D22" s="103">
        <v>4.2</v>
      </c>
      <c r="E22" s="103">
        <v>4.4000000000000004</v>
      </c>
      <c r="F22" s="103">
        <v>5.5</v>
      </c>
    </row>
    <row r="23" spans="1:6" x14ac:dyDescent="0.25">
      <c r="A23" s="170" t="s">
        <v>242</v>
      </c>
      <c r="B23" s="12" t="s">
        <v>328</v>
      </c>
      <c r="C23" s="92">
        <v>313213</v>
      </c>
      <c r="D23" s="92">
        <v>402196</v>
      </c>
      <c r="E23" s="92">
        <v>372973</v>
      </c>
      <c r="F23" s="92">
        <v>376373</v>
      </c>
    </row>
    <row r="24" spans="1:6" x14ac:dyDescent="0.25">
      <c r="A24" s="170"/>
      <c r="B24" s="12" t="s">
        <v>326</v>
      </c>
      <c r="C24" s="92">
        <v>1088622</v>
      </c>
      <c r="D24" s="92">
        <v>1482488</v>
      </c>
      <c r="E24" s="92">
        <v>1376641</v>
      </c>
      <c r="F24" s="92">
        <v>1388883</v>
      </c>
    </row>
    <row r="25" spans="1:6" x14ac:dyDescent="0.25">
      <c r="A25" s="170"/>
      <c r="B25" s="93" t="s">
        <v>228</v>
      </c>
      <c r="C25" s="94">
        <v>3.5</v>
      </c>
      <c r="D25" s="94">
        <v>3.7</v>
      </c>
      <c r="E25" s="94">
        <v>3.7</v>
      </c>
      <c r="F25" s="94">
        <v>3.7</v>
      </c>
    </row>
    <row r="26" spans="1:6" x14ac:dyDescent="0.25">
      <c r="A26" s="170" t="s">
        <v>243</v>
      </c>
      <c r="B26" s="12" t="s">
        <v>328</v>
      </c>
      <c r="C26" s="92">
        <v>21375</v>
      </c>
      <c r="D26" s="92">
        <v>25279</v>
      </c>
      <c r="E26" s="92">
        <v>31540</v>
      </c>
      <c r="F26" s="92">
        <v>77787</v>
      </c>
    </row>
    <row r="27" spans="1:6" x14ac:dyDescent="0.25">
      <c r="A27" s="170"/>
      <c r="B27" s="12" t="s">
        <v>326</v>
      </c>
      <c r="C27" s="92">
        <v>316932</v>
      </c>
      <c r="D27" s="92">
        <v>374395</v>
      </c>
      <c r="E27" s="92">
        <v>467330</v>
      </c>
      <c r="F27" s="92">
        <v>1164134</v>
      </c>
    </row>
    <row r="28" spans="1:6" x14ac:dyDescent="0.25">
      <c r="A28" s="170"/>
      <c r="B28" s="93" t="s">
        <v>228</v>
      </c>
      <c r="C28" s="94">
        <v>14.8</v>
      </c>
      <c r="D28" s="94">
        <v>14.8</v>
      </c>
      <c r="E28" s="94">
        <v>14.8</v>
      </c>
      <c r="F28" s="94">
        <v>15</v>
      </c>
    </row>
    <row r="29" spans="1:6" x14ac:dyDescent="0.25">
      <c r="A29" s="170" t="s">
        <v>244</v>
      </c>
      <c r="B29" s="12" t="s">
        <v>328</v>
      </c>
      <c r="C29" s="92">
        <v>28462</v>
      </c>
      <c r="D29" s="92">
        <v>32555</v>
      </c>
      <c r="E29" s="92">
        <v>30346</v>
      </c>
      <c r="F29" s="92">
        <v>42017</v>
      </c>
    </row>
    <row r="30" spans="1:6" x14ac:dyDescent="0.25">
      <c r="A30" s="170"/>
      <c r="B30" s="12" t="s">
        <v>326</v>
      </c>
      <c r="C30" s="92">
        <v>31996</v>
      </c>
      <c r="D30" s="92">
        <v>36949</v>
      </c>
      <c r="E30" s="92">
        <v>34210</v>
      </c>
      <c r="F30" s="92">
        <v>47538</v>
      </c>
    </row>
    <row r="31" spans="1:6" x14ac:dyDescent="0.25">
      <c r="A31" s="170"/>
      <c r="B31" s="93" t="s">
        <v>228</v>
      </c>
      <c r="C31" s="94">
        <v>1.1000000000000001</v>
      </c>
      <c r="D31" s="94">
        <v>1.1000000000000001</v>
      </c>
      <c r="E31" s="94">
        <v>1.1000000000000001</v>
      </c>
      <c r="F31" s="94">
        <v>1.1000000000000001</v>
      </c>
    </row>
    <row r="32" spans="1:6" x14ac:dyDescent="0.25">
      <c r="A32" s="181" t="s">
        <v>241</v>
      </c>
      <c r="B32" s="181"/>
      <c r="C32" s="181"/>
      <c r="D32" s="181"/>
      <c r="E32" s="181"/>
      <c r="F32" s="181"/>
    </row>
    <row r="33" spans="1:6" x14ac:dyDescent="0.25">
      <c r="A33" s="179" t="s">
        <v>180</v>
      </c>
      <c r="B33" s="179"/>
      <c r="C33" s="179"/>
      <c r="D33" s="179"/>
      <c r="E33" s="179"/>
      <c r="F33" s="179"/>
    </row>
    <row r="34" spans="1:6" x14ac:dyDescent="0.25">
      <c r="A34" s="179" t="s">
        <v>194</v>
      </c>
      <c r="B34" s="179"/>
      <c r="C34" s="179"/>
      <c r="D34" s="179"/>
      <c r="E34" s="179"/>
      <c r="F34" s="179"/>
    </row>
  </sheetData>
  <mergeCells count="14">
    <mergeCell ref="A33:F33"/>
    <mergeCell ref="A34:F34"/>
    <mergeCell ref="A17:A19"/>
    <mergeCell ref="A20:A22"/>
    <mergeCell ref="A23:A25"/>
    <mergeCell ref="A26:A28"/>
    <mergeCell ref="A29:A31"/>
    <mergeCell ref="A32:F32"/>
    <mergeCell ref="A14:A16"/>
    <mergeCell ref="A1:G1"/>
    <mergeCell ref="A2:G2"/>
    <mergeCell ref="A5:A7"/>
    <mergeCell ref="A8:A10"/>
    <mergeCell ref="A11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topLeftCell="A8" zoomScaleNormal="100" workbookViewId="0">
      <selection activeCell="A25" sqref="A25"/>
    </sheetView>
  </sheetViews>
  <sheetFormatPr baseColWidth="10" defaultRowHeight="15" x14ac:dyDescent="0.25"/>
  <cols>
    <col min="1" max="1" width="34.85546875" customWidth="1"/>
    <col min="2" max="2" width="25" customWidth="1"/>
  </cols>
  <sheetData>
    <row r="1" spans="1:10" x14ac:dyDescent="0.25">
      <c r="A1" s="74" t="s">
        <v>333</v>
      </c>
      <c r="B1" s="74"/>
      <c r="C1" s="74"/>
      <c r="D1" s="74"/>
      <c r="E1" s="74"/>
      <c r="F1" s="74"/>
      <c r="G1" s="74"/>
      <c r="H1" s="74"/>
      <c r="I1" s="74"/>
      <c r="J1" s="74"/>
    </row>
    <row r="2" spans="1:10" x14ac:dyDescent="0.25">
      <c r="A2" s="1" t="s">
        <v>245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36" t="s">
        <v>234</v>
      </c>
      <c r="B3" s="136"/>
      <c r="C3" s="135">
        <v>2016</v>
      </c>
      <c r="D3" s="135">
        <v>2017</v>
      </c>
      <c r="E3" s="135">
        <v>2018</v>
      </c>
      <c r="F3" s="135">
        <v>2019</v>
      </c>
    </row>
    <row r="4" spans="1:10" x14ac:dyDescent="0.25">
      <c r="A4" s="97" t="s">
        <v>235</v>
      </c>
      <c r="B4" s="99"/>
      <c r="C4" s="99"/>
      <c r="D4" s="99"/>
      <c r="E4" s="99"/>
      <c r="F4" s="99"/>
    </row>
    <row r="5" spans="1:10" x14ac:dyDescent="0.25">
      <c r="A5" s="170" t="s">
        <v>246</v>
      </c>
      <c r="B5" s="12" t="s">
        <v>328</v>
      </c>
      <c r="C5" s="92">
        <v>296760</v>
      </c>
      <c r="D5" s="92">
        <v>490843</v>
      </c>
      <c r="E5" s="92">
        <v>545669</v>
      </c>
      <c r="F5" s="92">
        <v>1080654.59284528</v>
      </c>
    </row>
    <row r="6" spans="1:10" x14ac:dyDescent="0.25">
      <c r="A6" s="170"/>
      <c r="B6" s="12" t="s">
        <v>326</v>
      </c>
      <c r="C6" s="92">
        <v>843123</v>
      </c>
      <c r="D6" s="92">
        <v>1289793</v>
      </c>
      <c r="E6" s="92">
        <v>1359363</v>
      </c>
      <c r="F6" s="92">
        <v>2513105.9463732298</v>
      </c>
    </row>
    <row r="7" spans="1:10" x14ac:dyDescent="0.25">
      <c r="A7" s="170"/>
      <c r="B7" s="93" t="s">
        <v>228</v>
      </c>
      <c r="C7" s="104">
        <v>2.8</v>
      </c>
      <c r="D7" s="104">
        <v>2.6</v>
      </c>
      <c r="E7" s="104">
        <v>2.5</v>
      </c>
      <c r="F7" s="163">
        <v>2.3255404298578108</v>
      </c>
    </row>
    <row r="8" spans="1:10" x14ac:dyDescent="0.25">
      <c r="A8" s="170" t="s">
        <v>247</v>
      </c>
      <c r="B8" s="12" t="s">
        <v>328</v>
      </c>
      <c r="C8" s="92">
        <v>238783</v>
      </c>
      <c r="D8" s="92">
        <v>398371</v>
      </c>
      <c r="E8" s="92">
        <v>385483</v>
      </c>
      <c r="F8" s="92">
        <v>667020.69417329296</v>
      </c>
    </row>
    <row r="9" spans="1:10" x14ac:dyDescent="0.25">
      <c r="A9" s="170"/>
      <c r="B9" s="12" t="s">
        <v>326</v>
      </c>
      <c r="C9" s="92">
        <v>448093</v>
      </c>
      <c r="D9" s="92">
        <v>736959</v>
      </c>
      <c r="E9" s="92">
        <v>716823</v>
      </c>
      <c r="F9" s="92">
        <v>1243223.3079293801</v>
      </c>
    </row>
    <row r="10" spans="1:10" x14ac:dyDescent="0.25">
      <c r="A10" s="170"/>
      <c r="B10" s="93" t="s">
        <v>228</v>
      </c>
      <c r="C10" s="103">
        <v>1.9</v>
      </c>
      <c r="D10" s="103">
        <v>1.8</v>
      </c>
      <c r="E10" s="103">
        <v>1.9</v>
      </c>
      <c r="F10" s="163">
        <v>1.8638451831996519</v>
      </c>
    </row>
    <row r="11" spans="1:10" x14ac:dyDescent="0.25">
      <c r="A11" s="170" t="s">
        <v>248</v>
      </c>
      <c r="B11" s="12" t="s">
        <v>328</v>
      </c>
      <c r="C11" s="92">
        <v>75084</v>
      </c>
      <c r="D11" s="92">
        <v>94761</v>
      </c>
      <c r="E11" s="92">
        <v>89790</v>
      </c>
      <c r="F11" s="92">
        <v>136947.92627083301</v>
      </c>
    </row>
    <row r="12" spans="1:10" x14ac:dyDescent="0.25">
      <c r="A12" s="170"/>
      <c r="B12" s="12" t="s">
        <v>326</v>
      </c>
      <c r="C12" s="92">
        <v>365831</v>
      </c>
      <c r="D12" s="92">
        <v>444457</v>
      </c>
      <c r="E12" s="92">
        <v>413320</v>
      </c>
      <c r="F12" s="92">
        <v>591743.95036269201</v>
      </c>
    </row>
    <row r="13" spans="1:10" x14ac:dyDescent="0.25">
      <c r="A13" s="170"/>
      <c r="B13" s="93" t="s">
        <v>228</v>
      </c>
      <c r="C13" s="103">
        <v>4.9000000000000004</v>
      </c>
      <c r="D13" s="103">
        <v>4.7</v>
      </c>
      <c r="E13" s="103">
        <v>4.5999999999999996</v>
      </c>
      <c r="F13" s="163">
        <v>4.3209412984643407</v>
      </c>
    </row>
    <row r="14" spans="1:10" x14ac:dyDescent="0.25">
      <c r="A14" s="170" t="s">
        <v>249</v>
      </c>
      <c r="B14" s="12" t="s">
        <v>328</v>
      </c>
      <c r="C14" s="92">
        <v>20057</v>
      </c>
      <c r="D14" s="92">
        <v>69527</v>
      </c>
      <c r="E14" s="92">
        <v>139982</v>
      </c>
      <c r="F14" s="92">
        <v>407598.524346083</v>
      </c>
    </row>
    <row r="15" spans="1:10" x14ac:dyDescent="0.25">
      <c r="A15" s="170"/>
      <c r="B15" s="12" t="s">
        <v>326</v>
      </c>
      <c r="C15" s="92">
        <v>29199</v>
      </c>
      <c r="D15" s="92">
        <v>108376</v>
      </c>
      <c r="E15" s="92">
        <v>229219</v>
      </c>
      <c r="F15" s="92">
        <v>678138.68808149698</v>
      </c>
    </row>
    <row r="16" spans="1:10" x14ac:dyDescent="0.25">
      <c r="A16" s="170"/>
      <c r="B16" s="93" t="s">
        <v>228</v>
      </c>
      <c r="C16" s="103">
        <v>1.5</v>
      </c>
      <c r="D16" s="103">
        <v>1.6</v>
      </c>
      <c r="E16" s="103">
        <v>1.6</v>
      </c>
      <c r="F16" s="163">
        <v>1.6637417644468806</v>
      </c>
    </row>
    <row r="17" spans="1:6" x14ac:dyDescent="0.25">
      <c r="A17" s="170" t="s">
        <v>250</v>
      </c>
      <c r="B17" s="12" t="s">
        <v>328</v>
      </c>
      <c r="C17" s="92">
        <v>113078</v>
      </c>
      <c r="D17" s="92">
        <v>118883</v>
      </c>
      <c r="E17" s="92">
        <v>107082</v>
      </c>
      <c r="F17" s="92">
        <v>129938.999999999</v>
      </c>
    </row>
    <row r="18" spans="1:6" x14ac:dyDescent="0.25">
      <c r="A18" s="170"/>
      <c r="B18" s="12" t="s">
        <v>326</v>
      </c>
      <c r="C18" s="92">
        <v>65840</v>
      </c>
      <c r="D18" s="92">
        <v>66418</v>
      </c>
      <c r="E18" s="92">
        <v>57664</v>
      </c>
      <c r="F18" s="92">
        <v>70466.6346983884</v>
      </c>
    </row>
    <row r="19" spans="1:6" x14ac:dyDescent="0.25">
      <c r="A19" s="170"/>
      <c r="B19" s="93" t="s">
        <v>228</v>
      </c>
      <c r="C19" s="103">
        <v>0.6</v>
      </c>
      <c r="D19" s="103">
        <v>0.6</v>
      </c>
      <c r="E19" s="103">
        <v>0.5</v>
      </c>
      <c r="F19" s="163">
        <v>0.54230550256958221</v>
      </c>
    </row>
    <row r="20" spans="1:6" x14ac:dyDescent="0.25">
      <c r="A20" s="180" t="s">
        <v>252</v>
      </c>
      <c r="B20" s="91" t="s">
        <v>328</v>
      </c>
      <c r="C20" s="95">
        <v>318805</v>
      </c>
      <c r="D20" s="95">
        <v>320133</v>
      </c>
      <c r="E20" s="95">
        <v>371883</v>
      </c>
      <c r="F20" s="95">
        <v>597907.29</v>
      </c>
    </row>
    <row r="21" spans="1:6" x14ac:dyDescent="0.25">
      <c r="A21" s="180"/>
      <c r="B21" s="91" t="s">
        <v>326</v>
      </c>
      <c r="C21" s="95">
        <v>1249305</v>
      </c>
      <c r="D21" s="95">
        <v>1221503</v>
      </c>
      <c r="E21" s="95">
        <v>1363017</v>
      </c>
      <c r="F21" s="95">
        <v>3104355.8809006601</v>
      </c>
    </row>
    <row r="22" spans="1:6" x14ac:dyDescent="0.25">
      <c r="A22" s="180"/>
      <c r="B22" s="148" t="s">
        <v>228</v>
      </c>
      <c r="C22" s="164">
        <f t="shared" ref="C22:E22" si="0">C21/C20</f>
        <v>3.918712065369113</v>
      </c>
      <c r="D22" s="164">
        <f t="shared" si="0"/>
        <v>3.8156110116732731</v>
      </c>
      <c r="E22" s="164">
        <f t="shared" si="0"/>
        <v>3.6651769508151757</v>
      </c>
      <c r="F22" s="149">
        <v>5.1920355092185941</v>
      </c>
    </row>
    <row r="23" spans="1:6" x14ac:dyDescent="0.25">
      <c r="A23" s="170" t="s">
        <v>251</v>
      </c>
      <c r="B23" s="12" t="s">
        <v>328</v>
      </c>
      <c r="C23" s="92">
        <v>300316</v>
      </c>
      <c r="D23" s="92">
        <v>297700</v>
      </c>
      <c r="E23" s="92">
        <v>347170</v>
      </c>
      <c r="F23" s="92">
        <v>483779.29</v>
      </c>
    </row>
    <row r="24" spans="1:6" x14ac:dyDescent="0.25">
      <c r="A24" s="170"/>
      <c r="B24" s="12" t="s">
        <v>326</v>
      </c>
      <c r="C24" s="92">
        <v>1060242</v>
      </c>
      <c r="D24" s="92">
        <v>981505</v>
      </c>
      <c r="E24" s="92">
        <v>1099617</v>
      </c>
      <c r="F24" s="92">
        <v>1546195.4778486399</v>
      </c>
    </row>
    <row r="25" spans="1:6" x14ac:dyDescent="0.25">
      <c r="A25" s="170"/>
      <c r="B25" s="93" t="s">
        <v>228</v>
      </c>
      <c r="C25" s="165">
        <f t="shared" ref="C25:E25" si="1">C24/C23</f>
        <v>3.5304212895749809</v>
      </c>
      <c r="D25" s="165">
        <f t="shared" si="1"/>
        <v>3.2969600268726906</v>
      </c>
      <c r="E25" s="165">
        <f t="shared" si="1"/>
        <v>3.1673733329492757</v>
      </c>
      <c r="F25" s="163">
        <v>3.1960762062564521</v>
      </c>
    </row>
    <row r="26" spans="1:6" x14ac:dyDescent="0.25">
      <c r="A26" s="170" t="s">
        <v>243</v>
      </c>
      <c r="B26" s="12" t="s">
        <v>328</v>
      </c>
      <c r="C26" s="92">
        <v>14720</v>
      </c>
      <c r="D26" s="92">
        <v>17770</v>
      </c>
      <c r="E26" s="92">
        <v>19344</v>
      </c>
      <c r="F26" s="92">
        <v>107915</v>
      </c>
    </row>
    <row r="27" spans="1:6" x14ac:dyDescent="0.25">
      <c r="A27" s="170"/>
      <c r="B27" s="12" t="s">
        <v>326</v>
      </c>
      <c r="C27" s="92">
        <v>180759</v>
      </c>
      <c r="D27" s="92">
        <v>224206</v>
      </c>
      <c r="E27" s="92">
        <v>248243</v>
      </c>
      <c r="F27" s="92">
        <v>1543878.8658064301</v>
      </c>
    </row>
    <row r="28" spans="1:6" x14ac:dyDescent="0.25">
      <c r="A28" s="170"/>
      <c r="B28" s="93" t="s">
        <v>228</v>
      </c>
      <c r="C28" s="94">
        <v>12.3</v>
      </c>
      <c r="D28" s="94">
        <v>12.6</v>
      </c>
      <c r="E28" s="94">
        <v>12.8</v>
      </c>
      <c r="F28" s="163">
        <v>14.3064343771156</v>
      </c>
    </row>
    <row r="29" spans="1:6" x14ac:dyDescent="0.25">
      <c r="A29" s="170" t="s">
        <v>244</v>
      </c>
      <c r="B29" s="12" t="s">
        <v>328</v>
      </c>
      <c r="C29" s="92">
        <v>9901</v>
      </c>
      <c r="D29" s="92">
        <v>21905</v>
      </c>
      <c r="E29" s="92">
        <v>19648</v>
      </c>
      <c r="F29" s="92">
        <v>14082</v>
      </c>
    </row>
    <row r="30" spans="1:6" x14ac:dyDescent="0.25">
      <c r="A30" s="170"/>
      <c r="B30" s="12" t="s">
        <v>326</v>
      </c>
      <c r="C30" s="92">
        <v>8303</v>
      </c>
      <c r="D30" s="92">
        <v>15792</v>
      </c>
      <c r="E30" s="92">
        <v>15157</v>
      </c>
      <c r="F30" s="92">
        <v>14281.5372542079</v>
      </c>
    </row>
    <row r="31" spans="1:6" x14ac:dyDescent="0.25">
      <c r="A31" s="170"/>
      <c r="B31" s="93" t="s">
        <v>228</v>
      </c>
      <c r="C31" s="94">
        <v>0.8</v>
      </c>
      <c r="D31" s="94">
        <v>0.7</v>
      </c>
      <c r="E31" s="94">
        <v>0.8</v>
      </c>
      <c r="F31" s="163">
        <v>1.0141696672495313</v>
      </c>
    </row>
    <row r="32" spans="1:6" x14ac:dyDescent="0.25">
      <c r="A32" s="180" t="s">
        <v>253</v>
      </c>
      <c r="B32" s="91" t="s">
        <v>328</v>
      </c>
      <c r="C32" s="95">
        <v>15668</v>
      </c>
      <c r="D32" s="95">
        <v>29936</v>
      </c>
      <c r="E32" s="95">
        <v>32842</v>
      </c>
      <c r="F32" s="95">
        <v>40924</v>
      </c>
    </row>
    <row r="33" spans="1:6" x14ac:dyDescent="0.25">
      <c r="A33" s="180"/>
      <c r="B33" s="91" t="s">
        <v>326</v>
      </c>
      <c r="C33" s="95">
        <v>29172</v>
      </c>
      <c r="D33" s="95">
        <v>54001</v>
      </c>
      <c r="E33" s="95">
        <v>59699</v>
      </c>
      <c r="F33" s="95">
        <v>79756.006064277593</v>
      </c>
    </row>
    <row r="34" spans="1:6" x14ac:dyDescent="0.25">
      <c r="A34" s="180"/>
      <c r="B34" s="148" t="s">
        <v>228</v>
      </c>
      <c r="C34" s="153">
        <v>1.9</v>
      </c>
      <c r="D34" s="153">
        <v>1.8</v>
      </c>
      <c r="E34" s="153">
        <v>1.8</v>
      </c>
      <c r="F34" s="149">
        <v>1.948881000495494</v>
      </c>
    </row>
    <row r="35" spans="1:6" ht="52.5" customHeight="1" x14ac:dyDescent="0.25">
      <c r="A35" s="182" t="s">
        <v>254</v>
      </c>
      <c r="B35" s="182"/>
      <c r="C35" s="182"/>
      <c r="D35" s="182"/>
      <c r="E35" s="182"/>
      <c r="F35" s="182"/>
    </row>
    <row r="36" spans="1:6" x14ac:dyDescent="0.25">
      <c r="A36" s="89" t="s">
        <v>180</v>
      </c>
      <c r="B36" s="88"/>
      <c r="C36" s="88"/>
      <c r="D36" s="88"/>
      <c r="E36" s="88"/>
      <c r="F36" s="88"/>
    </row>
    <row r="37" spans="1:6" x14ac:dyDescent="0.25">
      <c r="A37" s="105" t="s">
        <v>255</v>
      </c>
      <c r="B37" s="88"/>
      <c r="C37" s="88"/>
      <c r="D37" s="88"/>
      <c r="E37" s="88"/>
      <c r="F37" s="88"/>
    </row>
  </sheetData>
  <mergeCells count="11">
    <mergeCell ref="A35:F35"/>
    <mergeCell ref="A5:A7"/>
    <mergeCell ref="A8:A10"/>
    <mergeCell ref="A11:A13"/>
    <mergeCell ref="A14:A16"/>
    <mergeCell ref="A17:A19"/>
    <mergeCell ref="A20:A22"/>
    <mergeCell ref="A23:A25"/>
    <mergeCell ref="A26:A28"/>
    <mergeCell ref="A29:A31"/>
    <mergeCell ref="A32:A3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C8D28AEC110042B46E786D008A9DA6" ma:contentTypeVersion="1" ma:contentTypeDescription="Crée un document." ma:contentTypeScope="" ma:versionID="fe00f279c41ad30c668a2e1eedbece38">
  <xsd:schema xmlns:xsd="http://www.w3.org/2001/XMLSchema" xmlns:xs="http://www.w3.org/2001/XMLSchema" xmlns:p="http://schemas.microsoft.com/office/2006/metadata/properties" xmlns:ns2="dc4d1dd6-cddd-4a6b-b3bf-e4c91fec48b2" targetNamespace="http://schemas.microsoft.com/office/2006/metadata/properties" ma:root="true" ma:fieldsID="9022d081b84e561a8f16994dffbb745d" ns2:_="">
    <xsd:import namespace="dc4d1dd6-cddd-4a6b-b3bf-e4c91fec48b2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d1dd6-cddd-4a6b-b3bf-e4c91fec48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CEFC99-1975-4F98-82F3-95D88D119D3C}">
  <ds:schemaRefs>
    <ds:schemaRef ds:uri="dc4d1dd6-cddd-4a6b-b3bf-e4c91fec48b2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purl.org/dc/terms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2481FD-B1B8-4C0F-9FCA-A7466409243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16398-84CA-41CB-89AA-4B734B95E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4d1dd6-cddd-4a6b-b3bf-e4c91fec48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26</vt:i4>
      </vt:variant>
    </vt:vector>
  </HeadingPairs>
  <TitlesOfParts>
    <vt:vector size="26" baseType="lpstr">
      <vt:lpstr>Graph. 1 Log-Eco Total</vt:lpstr>
      <vt:lpstr>Tab. 1 log-Eco Total</vt:lpstr>
      <vt:lpstr>Graph. 2 Log-Eco hors fenetre</vt:lpstr>
      <vt:lpstr>Tab. 2 Log-Eco hors fenetre</vt:lpstr>
      <vt:lpstr>Graph. 3 Gestes Total</vt:lpstr>
      <vt:lpstr>Tab. 3 Gestes Total</vt:lpstr>
      <vt:lpstr>Graph. 4 &amp; 5 Gestes par aide</vt:lpstr>
      <vt:lpstr>Tab. 4 Gestes CITE</vt:lpstr>
      <vt:lpstr>Tab. 5 Gestes CEE</vt:lpstr>
      <vt:lpstr>Graph. 6a Gestes Maisons</vt:lpstr>
      <vt:lpstr>Graph. 6b Gestes Collectif</vt:lpstr>
      <vt:lpstr>Graph. 7 &amp; 8 Date de construct.</vt:lpstr>
      <vt:lpstr>Graph 9 Zone climatique</vt:lpstr>
      <vt:lpstr>Graph 10  Type de commune</vt:lpstr>
      <vt:lpstr>Cartes 2 Département</vt:lpstr>
      <vt:lpstr>Grapf. 11 Statut d'occupation</vt:lpstr>
      <vt:lpstr>Graph. 12 à 15 Déciles revenu</vt:lpstr>
      <vt:lpstr>Tab 6. Habiter mieux Agilité</vt:lpstr>
      <vt:lpstr>Tab. 7 MaPrimeRénov' </vt:lpstr>
      <vt:lpstr>Tab. 8 EPTZ</vt:lpstr>
      <vt:lpstr>Tab. 9 Tremi connaisance aides</vt:lpstr>
      <vt:lpstr>Tab. 10 log-Eco Maisons</vt:lpstr>
      <vt:lpstr>Tab. 11 log-Eco Logt. coll.</vt:lpstr>
      <vt:lpstr>Tab.12 log éco travaux total</vt:lpstr>
      <vt:lpstr>Tab.13 log éco travaux Maisons</vt:lpstr>
      <vt:lpstr>Tab.14 log éco travaux Logt col</vt:lpstr>
    </vt:vector>
  </TitlesOfParts>
  <Company>MTES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Données des rénovations énergétiques aidées du secteur résidentiel entre 2016 et 2019</dc:title>
  <dc:subject>Rénovation énergétique des bâtiments</dc:subject>
  <dc:creator>SDES</dc:creator>
  <cp:keywords>rénovation énergétique, précarité énergétique, passoires thermiques, DPE, CITE; éco-PTZ, CEE, aides Anah, Habiter mieux, ONRE, économies d'énergie</cp:keywords>
  <cp:lastModifiedBy>THIRIAT Sébastien</cp:lastModifiedBy>
  <dcterms:created xsi:type="dcterms:W3CDTF">2021-03-02T10:58:23Z</dcterms:created>
  <dcterms:modified xsi:type="dcterms:W3CDTF">2022-03-16T09:51:06Z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0x010100E6C8D28AEC110042B46E786D008A9DA6</vt:lpwstr>
  </property>
</Properties>
</file>