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5.xml" ContentType="application/vnd.openxmlformats-officedocument.drawing+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xml"/>
  <Override PartName="/xl/comments2.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26.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ml.chartshapes+xml"/>
  <Override PartName="/xl/charts/chart28.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29.xml" ContentType="application/vnd.openxmlformats-officedocument.drawingml.chart+xml"/>
  <Override PartName="/xl/drawings/drawing3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35.xml" ContentType="application/vnd.openxmlformats-officedocument.drawingml.chart+xml"/>
  <Override PartName="/xl/drawings/drawing4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9.xml" ContentType="application/vnd.openxmlformats-officedocument.drawingml.chart+xml"/>
  <Override PartName="/xl/drawings/drawing46.xml" ContentType="application/vnd.openxmlformats-officedocument.drawingml.chartshapes+xml"/>
  <Override PartName="/xl/charts/chart40.xml" ContentType="application/vnd.openxmlformats-officedocument.drawingml.chart+xml"/>
  <Override PartName="/xl/drawings/drawing47.xml" ContentType="application/vnd.openxmlformats-officedocument.drawingml.chartshapes+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ml.chartshapes+xml"/>
  <Override PartName="/xl/charts/chart43.xml" ContentType="application/vnd.openxmlformats-officedocument.drawingml.chart+xml"/>
  <Override PartName="/xl/drawings/drawing50.xml" ContentType="application/vnd.openxmlformats-officedocument.drawing+xml"/>
  <Override PartName="/xl/charts/chart44.xml" ContentType="application/vnd.openxmlformats-officedocument.drawingml.chart+xml"/>
  <Override PartName="/xl/charts/style2.xml" ContentType="application/vnd.ms-office.chartstyle+xml"/>
  <Override PartName="/xl/charts/colors2.xml" ContentType="application/vnd.ms-office.chartcolorstyle+xml"/>
  <Override PartName="/xl/charts/chart45.xml" ContentType="application/vnd.openxmlformats-officedocument.drawingml.chart+xml"/>
  <Override PartName="/xl/charts/style3.xml" ContentType="application/vnd.ms-office.chartstyle+xml"/>
  <Override PartName="/xl/charts/colors3.xml" ContentType="application/vnd.ms-office.chartcolorstyle+xml"/>
  <Override PartName="/xl/charts/chart4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1.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2.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drawings/drawing53.xml" ContentType="application/vnd.openxmlformats-officedocument.drawingml.chartshapes+xml"/>
  <Override PartName="/xl/charts/chart5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2.xml" ContentType="application/vnd.openxmlformats-officedocument.drawingml.chart+xml"/>
  <Override PartName="/xl/drawings/drawing58.xml" ContentType="application/vnd.openxmlformats-officedocument.drawingml.chartshapes+xml"/>
  <Override PartName="/xl/charts/chart5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61.xml" ContentType="application/vnd.openxmlformats-officedocument.drawing+xml"/>
  <Override PartName="/xl/drawings/drawing62.xml" ContentType="application/vnd.openxmlformats-officedocument.drawing+xml"/>
  <Override PartName="/xl/charts/chart56.xml" ContentType="application/vnd.openxmlformats-officedocument.drawingml.chart+xml"/>
  <Override PartName="/xl/drawings/drawing63.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charts/chart59.xml" ContentType="application/vnd.openxmlformats-officedocument.drawingml.chart+xml"/>
  <Override PartName="/xl/charts/style8.xml" ContentType="application/vnd.ms-office.chartstyle+xml"/>
  <Override PartName="/xl/charts/colors8.xml" ContentType="application/vnd.ms-office.chartcolorstyle+xml"/>
  <Override PartName="/xl/charts/chart6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6.xml" ContentType="application/vnd.openxmlformats-officedocument.drawing+xml"/>
  <Override PartName="/xl/charts/chart6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7.xml" ContentType="application/vnd.openxmlformats-officedocument.drawing+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8.xml" ContentType="application/vnd.openxmlformats-officedocument.drawing+xml"/>
  <Override PartName="/xl/charts/chart6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9.xml" ContentType="application/vnd.openxmlformats-officedocument.drawing+xml"/>
  <Override PartName="/xl/charts/chart6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0.xml" ContentType="application/vnd.openxmlformats-officedocument.drawing+xml"/>
  <Override PartName="/xl/charts/chart6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1.xml" ContentType="application/vnd.openxmlformats-officedocument.drawing+xml"/>
  <Override PartName="/xl/charts/chart66.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ebastien.thiriat\Downloads\nrg renouve 2022\"/>
    </mc:Choice>
  </mc:AlternateContent>
  <bookViews>
    <workbookView xWindow="0" yWindow="0" windowWidth="23040" windowHeight="9195" tabRatio="851"/>
  </bookViews>
  <sheets>
    <sheet name="Données clés" sheetId="64" r:id="rId1"/>
    <sheet name="P1_G1" sheetId="1" r:id="rId2"/>
    <sheet name="P1_G2-G3" sheetId="2" r:id="rId3"/>
    <sheet name="P1_G4-G5" sheetId="3" r:id="rId4"/>
    <sheet name="P1_carte1" sheetId="16" r:id="rId5"/>
    <sheet name="P1_carte2" sheetId="17" r:id="rId6"/>
    <sheet name="P1_G6" sheetId="65" r:id="rId7"/>
    <sheet name="P1_G7" sheetId="67" r:id="rId8"/>
    <sheet name="P1_G8" sheetId="7" r:id="rId9"/>
    <sheet name="P1_G9" sheetId="8" r:id="rId10"/>
    <sheet name="P1_G10" sheetId="73" r:id="rId11"/>
    <sheet name="P1_G11" sheetId="13" r:id="rId12"/>
    <sheet name="P1_T1" sheetId="15" r:id="rId13"/>
    <sheet name="P1_G12" sheetId="9" r:id="rId14"/>
    <sheet name="P1_T2-G13" sheetId="69" r:id="rId15"/>
    <sheet name="P2_G1-G2" sheetId="57" r:id="rId16"/>
    <sheet name="P2_G3-G4" sheetId="58" r:id="rId17"/>
    <sheet name="P2_G5-G6" sheetId="59" r:id="rId18"/>
    <sheet name="P2_G7" sheetId="56" r:id="rId19"/>
    <sheet name="P2_G8" sheetId="68" r:id="rId20"/>
    <sheet name="P3_G1-G2" sheetId="18" r:id="rId21"/>
    <sheet name="P3_carte1" sheetId="20" r:id="rId22"/>
    <sheet name="P3_G3" sheetId="21" r:id="rId23"/>
    <sheet name="P3_G4-G5" sheetId="22" r:id="rId24"/>
    <sheet name="P3_carte2" sheetId="23" r:id="rId25"/>
    <sheet name="P3_G6" sheetId="24" r:id="rId26"/>
    <sheet name="P3_G7-G8" sheetId="25" r:id="rId27"/>
    <sheet name="P3_carte3" sheetId="26" r:id="rId28"/>
    <sheet name="P3_G9" sheetId="27" r:id="rId29"/>
    <sheet name="P3_G10-G11" sheetId="28" r:id="rId30"/>
    <sheet name="P3_carte4" sheetId="29" r:id="rId31"/>
    <sheet name="P3_G12" sheetId="30" r:id="rId32"/>
    <sheet name="P3_G13-G14" sheetId="31" r:id="rId33"/>
    <sheet name="P3_G15" sheetId="32" r:id="rId34"/>
    <sheet name="P3_G16-G17" sheetId="71" r:id="rId35"/>
    <sheet name="P3_G18" sheetId="34" r:id="rId36"/>
    <sheet name="P3_G19-G21" sheetId="60" r:id="rId37"/>
    <sheet name="P3_carte5" sheetId="35" r:id="rId38"/>
    <sheet name="P3_G22-G23" sheetId="76" r:id="rId39"/>
    <sheet name="P3_G24" sheetId="37" r:id="rId40"/>
    <sheet name="P3_G30-G31" sheetId="40" r:id="rId41"/>
    <sheet name="P3_G25-G26" sheetId="38" r:id="rId42"/>
    <sheet name="P3_carte6" sheetId="39" r:id="rId43"/>
    <sheet name="P3_G27" sheetId="53" r:id="rId44"/>
    <sheet name="P3_G28-G29" sheetId="54" r:id="rId45"/>
    <sheet name="P3_carte7" sheetId="70" r:id="rId46"/>
    <sheet name="P3_G32-G33" sheetId="61" r:id="rId47"/>
    <sheet name="P4_carte1_G1" sheetId="41" r:id="rId48"/>
    <sheet name="P4_carte2_G2" sheetId="43" r:id="rId49"/>
    <sheet name="P4_carte3_G3" sheetId="44" r:id="rId50"/>
    <sheet name="P4_carte4_G4" sheetId="45" r:id="rId51"/>
    <sheet name="P4_G5" sheetId="72" r:id="rId52"/>
    <sheet name="P4_T1" sheetId="46" r:id="rId53"/>
    <sheet name="P4_G6" sheetId="47" r:id="rId54"/>
    <sheet name="P4-G7" sheetId="74" r:id="rId55"/>
    <sheet name="P4-G8" sheetId="75"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4">[1]Base_série!#REF!</definedName>
    <definedName name="__123Graph_A" localSheetId="11">[1]Base_série!#REF!</definedName>
    <definedName name="__123Graph_A" localSheetId="13">[1]Base_série!#REF!</definedName>
    <definedName name="__123Graph_A" localSheetId="2">[1]Base_série!#REF!</definedName>
    <definedName name="__123Graph_A" localSheetId="6">[1]Base_série!#REF!</definedName>
    <definedName name="__123Graph_A" localSheetId="7">[1]Base_série!#REF!</definedName>
    <definedName name="__123Graph_A" localSheetId="9">[1]Base_série!#REF!</definedName>
    <definedName name="__123Graph_A" localSheetId="17">[1]Base_série!#REF!</definedName>
    <definedName name="__123Graph_A" localSheetId="37">[1]Base_série!#REF!</definedName>
    <definedName name="__123Graph_A" localSheetId="29">[1]Base_série!#REF!</definedName>
    <definedName name="__123Graph_A" localSheetId="39">[1]Base_série!#REF!</definedName>
    <definedName name="__123Graph_A" localSheetId="23">[1]Base_série!#REF!</definedName>
    <definedName name="__123Graph_A" localSheetId="47">[1]Base_série!#REF!</definedName>
    <definedName name="__123Graph_A" localSheetId="48">[1]Base_série!#REF!</definedName>
    <definedName name="__123Graph_A" localSheetId="49">[1]Base_série!#REF!</definedName>
    <definedName name="__123Graph_A" localSheetId="50">[1]Base_série!#REF!</definedName>
    <definedName name="__123Graph_A" localSheetId="53">[1]Base_série!#REF!</definedName>
    <definedName name="__123Graph_A" localSheetId="52">[1]Base_série!#REF!</definedName>
    <definedName name="__123Graph_A">[1]Base_série!#REF!</definedName>
    <definedName name="__123Graph_AFacture" localSheetId="4">[1]Base_série!#REF!</definedName>
    <definedName name="__123Graph_AFacture" localSheetId="11">[1]Base_série!#REF!</definedName>
    <definedName name="__123Graph_AFacture" localSheetId="13">[1]Base_série!#REF!</definedName>
    <definedName name="__123Graph_AFacture" localSheetId="6">[1]Base_série!#REF!</definedName>
    <definedName name="__123Graph_AFacture" localSheetId="7">[1]Base_série!#REF!</definedName>
    <definedName name="__123Graph_AFacture" localSheetId="9">[1]Base_série!#REF!</definedName>
    <definedName name="__123Graph_AFacture" localSheetId="17">[1]Base_série!#REF!</definedName>
    <definedName name="__123Graph_AFacture" localSheetId="37">[1]Base_série!#REF!</definedName>
    <definedName name="__123Graph_AFacture" localSheetId="29">[1]Base_série!#REF!</definedName>
    <definedName name="__123Graph_AFacture" localSheetId="39">[1]Base_série!#REF!</definedName>
    <definedName name="__123Graph_AFacture" localSheetId="23">[1]Base_série!#REF!</definedName>
    <definedName name="__123Graph_AFacture" localSheetId="47">[1]Base_série!#REF!</definedName>
    <definedName name="__123Graph_AFacture" localSheetId="48">[1]Base_série!#REF!</definedName>
    <definedName name="__123Graph_AFacture" localSheetId="49">[1]Base_série!#REF!</definedName>
    <definedName name="__123Graph_AFacture" localSheetId="50">[1]Base_série!#REF!</definedName>
    <definedName name="__123Graph_AFacture" localSheetId="53">[1]Base_série!#REF!</definedName>
    <definedName name="__123Graph_AFacture" localSheetId="52">[1]Base_série!#REF!</definedName>
    <definedName name="__123Graph_AFacture">[1]Base_série!#REF!</definedName>
    <definedName name="__123Graph_APrix" localSheetId="4">[1]Base_série!#REF!</definedName>
    <definedName name="__123Graph_APrix" localSheetId="11">[1]Base_série!#REF!</definedName>
    <definedName name="__123Graph_APrix" localSheetId="13">[1]Base_série!#REF!</definedName>
    <definedName name="__123Graph_APrix" localSheetId="6">[1]Base_série!#REF!</definedName>
    <definedName name="__123Graph_APrix" localSheetId="7">[1]Base_série!#REF!</definedName>
    <definedName name="__123Graph_APrix" localSheetId="17">[1]Base_série!#REF!</definedName>
    <definedName name="__123Graph_APrix" localSheetId="37">[1]Base_série!#REF!</definedName>
    <definedName name="__123Graph_APrix" localSheetId="29">[1]Base_série!#REF!</definedName>
    <definedName name="__123Graph_APrix" localSheetId="39">[1]Base_série!#REF!</definedName>
    <definedName name="__123Graph_APrix" localSheetId="23">[1]Base_série!#REF!</definedName>
    <definedName name="__123Graph_APrix" localSheetId="47">[1]Base_série!#REF!</definedName>
    <definedName name="__123Graph_APrix" localSheetId="48">[1]Base_série!#REF!</definedName>
    <definedName name="__123Graph_APrix" localSheetId="49">[1]Base_série!#REF!</definedName>
    <definedName name="__123Graph_APrix" localSheetId="50">[1]Base_série!#REF!</definedName>
    <definedName name="__123Graph_APrix" localSheetId="53">[1]Base_série!#REF!</definedName>
    <definedName name="__123Graph_APrix" localSheetId="52">[1]Base_série!#REF!</definedName>
    <definedName name="__123Graph_APrix">[1]Base_série!#REF!</definedName>
    <definedName name="__123Graph_APrix_brut" localSheetId="4">[1]Base_série!#REF!</definedName>
    <definedName name="__123Graph_APrix_brut" localSheetId="11">[1]Base_série!#REF!</definedName>
    <definedName name="__123Graph_APrix_brut" localSheetId="13">[1]Base_série!#REF!</definedName>
    <definedName name="__123Graph_APrix_brut" localSheetId="6">[1]Base_série!#REF!</definedName>
    <definedName name="__123Graph_APrix_brut" localSheetId="7">[1]Base_série!#REF!</definedName>
    <definedName name="__123Graph_APrix_brut" localSheetId="17">[1]Base_série!#REF!</definedName>
    <definedName name="__123Graph_APrix_brut" localSheetId="37">[1]Base_série!#REF!</definedName>
    <definedName name="__123Graph_APrix_brut" localSheetId="29">[1]Base_série!#REF!</definedName>
    <definedName name="__123Graph_APrix_brut" localSheetId="39">[1]Base_série!#REF!</definedName>
    <definedName name="__123Graph_APrix_brut" localSheetId="23">[1]Base_série!#REF!</definedName>
    <definedName name="__123Graph_APrix_brut" localSheetId="47">[1]Base_série!#REF!</definedName>
    <definedName name="__123Graph_APrix_brut" localSheetId="48">[1]Base_série!#REF!</definedName>
    <definedName name="__123Graph_APrix_brut" localSheetId="49">[1]Base_série!#REF!</definedName>
    <definedName name="__123Graph_APrix_brut" localSheetId="50">[1]Base_série!#REF!</definedName>
    <definedName name="__123Graph_APrix_brut" localSheetId="53">[1]Base_série!#REF!</definedName>
    <definedName name="__123Graph_APrix_brut" localSheetId="52">[1]Base_série!#REF!</definedName>
    <definedName name="__123Graph_APrix_brut">[1]Base_série!#REF!</definedName>
    <definedName name="__123Graph_B" localSheetId="4">[1]Base_série!#REF!</definedName>
    <definedName name="__123Graph_B" localSheetId="11">[1]Base_série!#REF!</definedName>
    <definedName name="__123Graph_B" localSheetId="13">[1]Base_série!#REF!</definedName>
    <definedName name="__123Graph_B" localSheetId="6">[1]Base_série!#REF!</definedName>
    <definedName name="__123Graph_B" localSheetId="7">[1]Base_série!#REF!</definedName>
    <definedName name="__123Graph_B" localSheetId="17">[1]Base_série!#REF!</definedName>
    <definedName name="__123Graph_B" localSheetId="37">[1]Base_série!#REF!</definedName>
    <definedName name="__123Graph_B" localSheetId="29">[1]Base_série!#REF!</definedName>
    <definedName name="__123Graph_B" localSheetId="39">[1]Base_série!#REF!</definedName>
    <definedName name="__123Graph_B" localSheetId="23">[1]Base_série!#REF!</definedName>
    <definedName name="__123Graph_B" localSheetId="47">[1]Base_série!#REF!</definedName>
    <definedName name="__123Graph_B" localSheetId="48">[1]Base_série!#REF!</definedName>
    <definedName name="__123Graph_B" localSheetId="49">[1]Base_série!#REF!</definedName>
    <definedName name="__123Graph_B" localSheetId="50">[1]Base_série!#REF!</definedName>
    <definedName name="__123Graph_B" localSheetId="53">[1]Base_série!#REF!</definedName>
    <definedName name="__123Graph_B" localSheetId="52">[1]Base_série!#REF!</definedName>
    <definedName name="__123Graph_B">[1]Base_série!#REF!</definedName>
    <definedName name="__123Graph_BFacture" localSheetId="4">[1]Base_série!#REF!</definedName>
    <definedName name="__123Graph_BFacture" localSheetId="11">[1]Base_série!#REF!</definedName>
    <definedName name="__123Graph_BFacture" localSheetId="13">[1]Base_série!#REF!</definedName>
    <definedName name="__123Graph_BFacture" localSheetId="6">[1]Base_série!#REF!</definedName>
    <definedName name="__123Graph_BFacture" localSheetId="7">[1]Base_série!#REF!</definedName>
    <definedName name="__123Graph_BFacture" localSheetId="17">[1]Base_série!#REF!</definedName>
    <definedName name="__123Graph_BFacture" localSheetId="29">[1]Base_série!#REF!</definedName>
    <definedName name="__123Graph_BFacture" localSheetId="23">[1]Base_série!#REF!</definedName>
    <definedName name="__123Graph_BFacture" localSheetId="47">[1]Base_série!#REF!</definedName>
    <definedName name="__123Graph_BFacture" localSheetId="48">[1]Base_série!#REF!</definedName>
    <definedName name="__123Graph_BFacture" localSheetId="49">[1]Base_série!#REF!</definedName>
    <definedName name="__123Graph_BFacture" localSheetId="50">[1]Base_série!#REF!</definedName>
    <definedName name="__123Graph_BFacture" localSheetId="53">[1]Base_série!#REF!</definedName>
    <definedName name="__123Graph_BFacture" localSheetId="52">[1]Base_série!#REF!</definedName>
    <definedName name="__123Graph_BFacture">[1]Base_série!#REF!</definedName>
    <definedName name="__123Graph_BPrix" localSheetId="4">[1]Base_série!#REF!</definedName>
    <definedName name="__123Graph_BPrix" localSheetId="11">[1]Base_série!#REF!</definedName>
    <definedName name="__123Graph_BPrix" localSheetId="13">[1]Base_série!#REF!</definedName>
    <definedName name="__123Graph_BPrix" localSheetId="6">[1]Base_série!#REF!</definedName>
    <definedName name="__123Graph_BPrix" localSheetId="7">[1]Base_série!#REF!</definedName>
    <definedName name="__123Graph_BPrix" localSheetId="17">[1]Base_série!#REF!</definedName>
    <definedName name="__123Graph_BPrix" localSheetId="29">[1]Base_série!#REF!</definedName>
    <definedName name="__123Graph_BPrix" localSheetId="23">[1]Base_série!#REF!</definedName>
    <definedName name="__123Graph_BPrix" localSheetId="47">[1]Base_série!#REF!</definedName>
    <definedName name="__123Graph_BPrix" localSheetId="48">[1]Base_série!#REF!</definedName>
    <definedName name="__123Graph_BPrix" localSheetId="49">[1]Base_série!#REF!</definedName>
    <definedName name="__123Graph_BPrix" localSheetId="50">[1]Base_série!#REF!</definedName>
    <definedName name="__123Graph_BPrix" localSheetId="53">[1]Base_série!#REF!</definedName>
    <definedName name="__123Graph_BPrix" localSheetId="52">[1]Base_série!#REF!</definedName>
    <definedName name="__123Graph_BPrix">[1]Base_série!#REF!</definedName>
    <definedName name="__123Graph_BPrix_brut" localSheetId="4">[1]Base_série!#REF!</definedName>
    <definedName name="__123Graph_BPrix_brut" localSheetId="11">[1]Base_série!#REF!</definedName>
    <definedName name="__123Graph_BPrix_brut" localSheetId="13">[1]Base_série!#REF!</definedName>
    <definedName name="__123Graph_BPrix_brut" localSheetId="6">[1]Base_série!#REF!</definedName>
    <definedName name="__123Graph_BPrix_brut" localSheetId="7">[1]Base_série!#REF!</definedName>
    <definedName name="__123Graph_BPrix_brut" localSheetId="17">[1]Base_série!#REF!</definedName>
    <definedName name="__123Graph_BPrix_brut" localSheetId="29">[1]Base_série!#REF!</definedName>
    <definedName name="__123Graph_BPrix_brut" localSheetId="23">[1]Base_série!#REF!</definedName>
    <definedName name="__123Graph_BPrix_brut" localSheetId="47">[1]Base_série!#REF!</definedName>
    <definedName name="__123Graph_BPrix_brut" localSheetId="48">[1]Base_série!#REF!</definedName>
    <definedName name="__123Graph_BPrix_brut" localSheetId="49">[1]Base_série!#REF!</definedName>
    <definedName name="__123Graph_BPrix_brut" localSheetId="50">[1]Base_série!#REF!</definedName>
    <definedName name="__123Graph_BPrix_brut" localSheetId="53">[1]Base_série!#REF!</definedName>
    <definedName name="__123Graph_BPrix_brut" localSheetId="52">[1]Base_série!#REF!</definedName>
    <definedName name="__123Graph_BPrix_brut">[1]Base_série!#REF!</definedName>
    <definedName name="__123Graph_C" localSheetId="4">[1]Base_série!#REF!</definedName>
    <definedName name="__123Graph_C" localSheetId="11">[1]Base_série!#REF!</definedName>
    <definedName name="__123Graph_C" localSheetId="13">[1]Base_série!#REF!</definedName>
    <definedName name="__123Graph_C" localSheetId="6">[1]Base_série!#REF!</definedName>
    <definedName name="__123Graph_C" localSheetId="7">[1]Base_série!#REF!</definedName>
    <definedName name="__123Graph_C" localSheetId="17">[1]Base_série!#REF!</definedName>
    <definedName name="__123Graph_C" localSheetId="29">[1]Base_série!#REF!</definedName>
    <definedName name="__123Graph_C" localSheetId="23">[1]Base_série!#REF!</definedName>
    <definedName name="__123Graph_C" localSheetId="47">[1]Base_série!#REF!</definedName>
    <definedName name="__123Graph_C" localSheetId="48">[1]Base_série!#REF!</definedName>
    <definedName name="__123Graph_C" localSheetId="49">[1]Base_série!#REF!</definedName>
    <definedName name="__123Graph_C" localSheetId="50">[1]Base_série!#REF!</definedName>
    <definedName name="__123Graph_C" localSheetId="53">[1]Base_série!#REF!</definedName>
    <definedName name="__123Graph_C" localSheetId="52">[1]Base_série!#REF!</definedName>
    <definedName name="__123Graph_C">[1]Base_série!#REF!</definedName>
    <definedName name="__123Graph_CFacture" localSheetId="4">[1]Base_série!#REF!</definedName>
    <definedName name="__123Graph_CFacture" localSheetId="11">[1]Base_série!#REF!</definedName>
    <definedName name="__123Graph_CFacture" localSheetId="13">[1]Base_série!#REF!</definedName>
    <definedName name="__123Graph_CFacture" localSheetId="6">[1]Base_série!#REF!</definedName>
    <definedName name="__123Graph_CFacture" localSheetId="7">[1]Base_série!#REF!</definedName>
    <definedName name="__123Graph_CFacture" localSheetId="17">[1]Base_série!#REF!</definedName>
    <definedName name="__123Graph_CFacture" localSheetId="29">[1]Base_série!#REF!</definedName>
    <definedName name="__123Graph_CFacture" localSheetId="23">[1]Base_série!#REF!</definedName>
    <definedName name="__123Graph_CFacture" localSheetId="47">[1]Base_série!#REF!</definedName>
    <definedName name="__123Graph_CFacture" localSheetId="48">[1]Base_série!#REF!</definedName>
    <definedName name="__123Graph_CFacture" localSheetId="49">[1]Base_série!#REF!</definedName>
    <definedName name="__123Graph_CFacture" localSheetId="50">[1]Base_série!#REF!</definedName>
    <definedName name="__123Graph_CFacture" localSheetId="53">[1]Base_série!#REF!</definedName>
    <definedName name="__123Graph_CFacture" localSheetId="52">[1]Base_série!#REF!</definedName>
    <definedName name="__123Graph_CFacture">[1]Base_série!#REF!</definedName>
    <definedName name="__123Graph_CPrix" localSheetId="4">[1]Base_série!#REF!</definedName>
    <definedName name="__123Graph_CPrix" localSheetId="11">[1]Base_série!#REF!</definedName>
    <definedName name="__123Graph_CPrix" localSheetId="13">[1]Base_série!#REF!</definedName>
    <definedName name="__123Graph_CPrix" localSheetId="6">[1]Base_série!#REF!</definedName>
    <definedName name="__123Graph_CPrix" localSheetId="7">[1]Base_série!#REF!</definedName>
    <definedName name="__123Graph_CPrix" localSheetId="17">[1]Base_série!#REF!</definedName>
    <definedName name="__123Graph_CPrix" localSheetId="29">[1]Base_série!#REF!</definedName>
    <definedName name="__123Graph_CPrix" localSheetId="23">[1]Base_série!#REF!</definedName>
    <definedName name="__123Graph_CPrix" localSheetId="47">[1]Base_série!#REF!</definedName>
    <definedName name="__123Graph_CPrix" localSheetId="48">[1]Base_série!#REF!</definedName>
    <definedName name="__123Graph_CPrix" localSheetId="49">[1]Base_série!#REF!</definedName>
    <definedName name="__123Graph_CPrix" localSheetId="50">[1]Base_série!#REF!</definedName>
    <definedName name="__123Graph_CPrix" localSheetId="53">[1]Base_série!#REF!</definedName>
    <definedName name="__123Graph_CPrix" localSheetId="52">[1]Base_série!#REF!</definedName>
    <definedName name="__123Graph_CPrix">[1]Base_série!#REF!</definedName>
    <definedName name="__123Graph_CPrix_brut" localSheetId="4">[1]Base_série!#REF!</definedName>
    <definedName name="__123Graph_CPrix_brut" localSheetId="11">[1]Base_série!#REF!</definedName>
    <definedName name="__123Graph_CPrix_brut" localSheetId="13">[1]Base_série!#REF!</definedName>
    <definedName name="__123Graph_CPrix_brut" localSheetId="6">[1]Base_série!#REF!</definedName>
    <definedName name="__123Graph_CPrix_brut" localSheetId="7">[1]Base_série!#REF!</definedName>
    <definedName name="__123Graph_CPrix_brut" localSheetId="17">[1]Base_série!#REF!</definedName>
    <definedName name="__123Graph_CPrix_brut" localSheetId="29">[1]Base_série!#REF!</definedName>
    <definedName name="__123Graph_CPrix_brut" localSheetId="23">[1]Base_série!#REF!</definedName>
    <definedName name="__123Graph_CPrix_brut" localSheetId="47">[1]Base_série!#REF!</definedName>
    <definedName name="__123Graph_CPrix_brut" localSheetId="48">[1]Base_série!#REF!</definedName>
    <definedName name="__123Graph_CPrix_brut" localSheetId="49">[1]Base_série!#REF!</definedName>
    <definedName name="__123Graph_CPrix_brut" localSheetId="50">[1]Base_série!#REF!</definedName>
    <definedName name="__123Graph_CPrix_brut" localSheetId="53">[1]Base_série!#REF!</definedName>
    <definedName name="__123Graph_CPrix_brut" localSheetId="52">[1]Base_série!#REF!</definedName>
    <definedName name="__123Graph_CPrix_brut">[1]Base_série!#REF!</definedName>
    <definedName name="__123Graph_DFacture" localSheetId="4">[1]Base_série!#REF!</definedName>
    <definedName name="__123Graph_DFacture" localSheetId="11">[1]Base_série!#REF!</definedName>
    <definedName name="__123Graph_DFacture" localSheetId="13">[1]Base_série!#REF!</definedName>
    <definedName name="__123Graph_DFacture" localSheetId="6">[1]Base_série!#REF!</definedName>
    <definedName name="__123Graph_DFacture" localSheetId="7">[1]Base_série!#REF!</definedName>
    <definedName name="__123Graph_DFacture" localSheetId="17">[1]Base_série!#REF!</definedName>
    <definedName name="__123Graph_DFacture" localSheetId="29">[1]Base_série!#REF!</definedName>
    <definedName name="__123Graph_DFacture" localSheetId="23">[1]Base_série!#REF!</definedName>
    <definedName name="__123Graph_DFacture" localSheetId="47">[1]Base_série!#REF!</definedName>
    <definedName name="__123Graph_DFacture" localSheetId="48">[1]Base_série!#REF!</definedName>
    <definedName name="__123Graph_DFacture" localSheetId="49">[1]Base_série!#REF!</definedName>
    <definedName name="__123Graph_DFacture" localSheetId="50">[1]Base_série!#REF!</definedName>
    <definedName name="__123Graph_DFacture" localSheetId="53">[1]Base_série!#REF!</definedName>
    <definedName name="__123Graph_DFacture" localSheetId="52">[1]Base_série!#REF!</definedName>
    <definedName name="__123Graph_DFacture">[1]Base_série!#REF!</definedName>
    <definedName name="__123Graph_DPrix" localSheetId="4">[1]Base_série!#REF!</definedName>
    <definedName name="__123Graph_DPrix" localSheetId="11">[1]Base_série!#REF!</definedName>
    <definedName name="__123Graph_DPrix" localSheetId="13">[1]Base_série!#REF!</definedName>
    <definedName name="__123Graph_DPrix" localSheetId="6">[1]Base_série!#REF!</definedName>
    <definedName name="__123Graph_DPrix" localSheetId="7">[1]Base_série!#REF!</definedName>
    <definedName name="__123Graph_DPrix" localSheetId="17">[1]Base_série!#REF!</definedName>
    <definedName name="__123Graph_DPrix" localSheetId="29">[1]Base_série!#REF!</definedName>
    <definedName name="__123Graph_DPrix" localSheetId="23">[1]Base_série!#REF!</definedName>
    <definedName name="__123Graph_DPrix" localSheetId="47">[1]Base_série!#REF!</definedName>
    <definedName name="__123Graph_DPrix" localSheetId="48">[1]Base_série!#REF!</definedName>
    <definedName name="__123Graph_DPrix" localSheetId="49">[1]Base_série!#REF!</definedName>
    <definedName name="__123Graph_DPrix" localSheetId="50">[1]Base_série!#REF!</definedName>
    <definedName name="__123Graph_DPrix" localSheetId="53">[1]Base_série!#REF!</definedName>
    <definedName name="__123Graph_DPrix" localSheetId="52">[1]Base_série!#REF!</definedName>
    <definedName name="__123Graph_DPrix">[1]Base_série!#REF!</definedName>
    <definedName name="__123Graph_EFacture" localSheetId="4">[1]Base_série!#REF!</definedName>
    <definedName name="__123Graph_EFacture" localSheetId="11">[1]Base_série!#REF!</definedName>
    <definedName name="__123Graph_EFacture" localSheetId="13">[1]Base_série!#REF!</definedName>
    <definedName name="__123Graph_EFacture" localSheetId="6">[1]Base_série!#REF!</definedName>
    <definedName name="__123Graph_EFacture" localSheetId="7">[1]Base_série!#REF!</definedName>
    <definedName name="__123Graph_EFacture" localSheetId="17">[1]Base_série!#REF!</definedName>
    <definedName name="__123Graph_EFacture" localSheetId="29">[1]Base_série!#REF!</definedName>
    <definedName name="__123Graph_EFacture" localSheetId="23">[1]Base_série!#REF!</definedName>
    <definedName name="__123Graph_EFacture" localSheetId="47">[1]Base_série!#REF!</definedName>
    <definedName name="__123Graph_EFacture" localSheetId="48">[1]Base_série!#REF!</definedName>
    <definedName name="__123Graph_EFacture" localSheetId="49">[1]Base_série!#REF!</definedName>
    <definedName name="__123Graph_EFacture" localSheetId="50">[1]Base_série!#REF!</definedName>
    <definedName name="__123Graph_EFacture" localSheetId="53">[1]Base_série!#REF!</definedName>
    <definedName name="__123Graph_EFacture" localSheetId="52">[1]Base_série!#REF!</definedName>
    <definedName name="__123Graph_EFacture">[1]Base_série!#REF!</definedName>
    <definedName name="__123Graph_FFacture" localSheetId="4">[1]Base_série!#REF!</definedName>
    <definedName name="__123Graph_FFacture" localSheetId="11">[1]Base_série!#REF!</definedName>
    <definedName name="__123Graph_FFacture" localSheetId="13">[1]Base_série!#REF!</definedName>
    <definedName name="__123Graph_FFacture" localSheetId="6">[1]Base_série!#REF!</definedName>
    <definedName name="__123Graph_FFacture" localSheetId="7">[1]Base_série!#REF!</definedName>
    <definedName name="__123Graph_FFacture" localSheetId="17">[1]Base_série!#REF!</definedName>
    <definedName name="__123Graph_FFacture" localSheetId="29">[1]Base_série!#REF!</definedName>
    <definedName name="__123Graph_FFacture" localSheetId="23">[1]Base_série!#REF!</definedName>
    <definedName name="__123Graph_FFacture" localSheetId="47">[1]Base_série!#REF!</definedName>
    <definedName name="__123Graph_FFacture" localSheetId="48">[1]Base_série!#REF!</definedName>
    <definedName name="__123Graph_FFacture" localSheetId="49">[1]Base_série!#REF!</definedName>
    <definedName name="__123Graph_FFacture" localSheetId="50">[1]Base_série!#REF!</definedName>
    <definedName name="__123Graph_FFacture" localSheetId="53">[1]Base_série!#REF!</definedName>
    <definedName name="__123Graph_FFacture" localSheetId="52">[1]Base_série!#REF!</definedName>
    <definedName name="__123Graph_FFacture">[1]Base_série!#REF!</definedName>
    <definedName name="__123Graph_X" localSheetId="4">[1]Base_série!#REF!</definedName>
    <definedName name="__123Graph_X" localSheetId="11">[1]Base_série!#REF!</definedName>
    <definedName name="__123Graph_X" localSheetId="13">[1]Base_série!#REF!</definedName>
    <definedName name="__123Graph_X" localSheetId="6">[1]Base_série!#REF!</definedName>
    <definedName name="__123Graph_X" localSheetId="7">[1]Base_série!#REF!</definedName>
    <definedName name="__123Graph_X" localSheetId="17">[1]Base_série!#REF!</definedName>
    <definedName name="__123Graph_X" localSheetId="29">[1]Base_série!#REF!</definedName>
    <definedName name="__123Graph_X" localSheetId="23">[1]Base_série!#REF!</definedName>
    <definedName name="__123Graph_X" localSheetId="47">[1]Base_série!#REF!</definedName>
    <definedName name="__123Graph_X" localSheetId="48">[1]Base_série!#REF!</definedName>
    <definedName name="__123Graph_X" localSheetId="49">[1]Base_série!#REF!</definedName>
    <definedName name="__123Graph_X" localSheetId="50">[1]Base_série!#REF!</definedName>
    <definedName name="__123Graph_X" localSheetId="53">[1]Base_série!#REF!</definedName>
    <definedName name="__123Graph_X" localSheetId="52">[1]Base_série!#REF!</definedName>
    <definedName name="__123Graph_X">[1]Base_série!#REF!</definedName>
    <definedName name="__123Graph_XFacture" localSheetId="4">[1]Base_série!#REF!</definedName>
    <definedName name="__123Graph_XFacture" localSheetId="11">[1]Base_série!#REF!</definedName>
    <definedName name="__123Graph_XFacture" localSheetId="13">[1]Base_série!#REF!</definedName>
    <definedName name="__123Graph_XFacture" localSheetId="6">[1]Base_série!#REF!</definedName>
    <definedName name="__123Graph_XFacture" localSheetId="7">[1]Base_série!#REF!</definedName>
    <definedName name="__123Graph_XFacture" localSheetId="17">[1]Base_série!#REF!</definedName>
    <definedName name="__123Graph_XFacture" localSheetId="29">[1]Base_série!#REF!</definedName>
    <definedName name="__123Graph_XFacture" localSheetId="23">[1]Base_série!#REF!</definedName>
    <definedName name="__123Graph_XFacture" localSheetId="47">[1]Base_série!#REF!</definedName>
    <definedName name="__123Graph_XFacture" localSheetId="48">[1]Base_série!#REF!</definedName>
    <definedName name="__123Graph_XFacture" localSheetId="49">[1]Base_série!#REF!</definedName>
    <definedName name="__123Graph_XFacture" localSheetId="50">[1]Base_série!#REF!</definedName>
    <definedName name="__123Graph_XFacture" localSheetId="53">[1]Base_série!#REF!</definedName>
    <definedName name="__123Graph_XFacture" localSheetId="52">[1]Base_série!#REF!</definedName>
    <definedName name="__123Graph_XFacture">[1]Base_série!#REF!</definedName>
    <definedName name="__123Graph_XPrix" localSheetId="4">[1]Base_série!#REF!</definedName>
    <definedName name="__123Graph_XPrix" localSheetId="11">[1]Base_série!#REF!</definedName>
    <definedName name="__123Graph_XPrix" localSheetId="13">[1]Base_série!#REF!</definedName>
    <definedName name="__123Graph_XPrix" localSheetId="6">[1]Base_série!#REF!</definedName>
    <definedName name="__123Graph_XPrix" localSheetId="7">[1]Base_série!#REF!</definedName>
    <definedName name="__123Graph_XPrix" localSheetId="17">[1]Base_série!#REF!</definedName>
    <definedName name="__123Graph_XPrix" localSheetId="29">[1]Base_série!#REF!</definedName>
    <definedName name="__123Graph_XPrix" localSheetId="23">[1]Base_série!#REF!</definedName>
    <definedName name="__123Graph_XPrix" localSheetId="47">[1]Base_série!#REF!</definedName>
    <definedName name="__123Graph_XPrix" localSheetId="48">[1]Base_série!#REF!</definedName>
    <definedName name="__123Graph_XPrix" localSheetId="49">[1]Base_série!#REF!</definedName>
    <definedName name="__123Graph_XPrix" localSheetId="50">[1]Base_série!#REF!</definedName>
    <definedName name="__123Graph_XPrix" localSheetId="53">[1]Base_série!#REF!</definedName>
    <definedName name="__123Graph_XPrix" localSheetId="52">[1]Base_série!#REF!</definedName>
    <definedName name="__123Graph_XPrix">[1]Base_série!#REF!</definedName>
    <definedName name="__123Graph_XPrix_brut" localSheetId="4">[1]Base_série!#REF!</definedName>
    <definedName name="__123Graph_XPrix_brut" localSheetId="11">[1]Base_série!#REF!</definedName>
    <definedName name="__123Graph_XPrix_brut" localSheetId="13">[1]Base_série!#REF!</definedName>
    <definedName name="__123Graph_XPrix_brut" localSheetId="6">[1]Base_série!#REF!</definedName>
    <definedName name="__123Graph_XPrix_brut" localSheetId="7">[1]Base_série!#REF!</definedName>
    <definedName name="__123Graph_XPrix_brut" localSheetId="17">[1]Base_série!#REF!</definedName>
    <definedName name="__123Graph_XPrix_brut" localSheetId="29">[1]Base_série!#REF!</definedName>
    <definedName name="__123Graph_XPrix_brut" localSheetId="23">[1]Base_série!#REF!</definedName>
    <definedName name="__123Graph_XPrix_brut" localSheetId="47">[1]Base_série!#REF!</definedName>
    <definedName name="__123Graph_XPrix_brut" localSheetId="48">[1]Base_série!#REF!</definedName>
    <definedName name="__123Graph_XPrix_brut" localSheetId="49">[1]Base_série!#REF!</definedName>
    <definedName name="__123Graph_XPrix_brut" localSheetId="50">[1]Base_série!#REF!</definedName>
    <definedName name="__123Graph_XPrix_brut" localSheetId="53">[1]Base_série!#REF!</definedName>
    <definedName name="__123Graph_XPrix_brut" localSheetId="52">[1]Base_série!#REF!</definedName>
    <definedName name="__123Graph_XPrix_brut">[1]Base_série!#REF!</definedName>
    <definedName name="_xlnm._FilterDatabase" localSheetId="16" hidden="1">'P2_G3-G4'!$A$46:$C$53</definedName>
    <definedName name="_xlnm._FilterDatabase" localSheetId="17" hidden="1">'P2_G5-G6'!#REF!</definedName>
    <definedName name="_xlnm._FilterDatabase" localSheetId="51" hidden="1">P4_G5!$A$5:$E$33</definedName>
    <definedName name="_Order1" hidden="1">255</definedName>
    <definedName name="_Order2" hidden="1">255</definedName>
    <definedName name="a" localSheetId="4">#REF!</definedName>
    <definedName name="a" localSheetId="11">#REF!</definedName>
    <definedName name="a" localSheetId="13">#REF!</definedName>
    <definedName name="a" localSheetId="2">#REF!</definedName>
    <definedName name="a" localSheetId="3">#REF!</definedName>
    <definedName name="a" localSheetId="6">#REF!</definedName>
    <definedName name="a" localSheetId="7">#REF!</definedName>
    <definedName name="a" localSheetId="8">#REF!</definedName>
    <definedName name="a" localSheetId="9">#REF!</definedName>
    <definedName name="a" localSheetId="17">#REF!</definedName>
    <definedName name="a" localSheetId="30">#REF!</definedName>
    <definedName name="a" localSheetId="37">#REF!</definedName>
    <definedName name="a" localSheetId="29">#REF!</definedName>
    <definedName name="a" localSheetId="33">#REF!</definedName>
    <definedName name="a" localSheetId="35">#REF!</definedName>
    <definedName name="a" localSheetId="39">#REF!</definedName>
    <definedName name="a" localSheetId="40">#REF!</definedName>
    <definedName name="a" localSheetId="23">#REF!</definedName>
    <definedName name="a" localSheetId="28">#REF!</definedName>
    <definedName name="a" localSheetId="47">#REF!</definedName>
    <definedName name="a" localSheetId="48">#REF!</definedName>
    <definedName name="a" localSheetId="49">#REF!</definedName>
    <definedName name="a" localSheetId="50">#REF!</definedName>
    <definedName name="a" localSheetId="52">#REF!</definedName>
    <definedName name="a">#REF!</definedName>
    <definedName name="Brut_imp_qu" localSheetId="4">#REF!</definedName>
    <definedName name="Brut_imp_qu" localSheetId="11">#REF!</definedName>
    <definedName name="Brut_imp_qu" localSheetId="13">#REF!</definedName>
    <definedName name="Brut_imp_qu" localSheetId="2">#REF!</definedName>
    <definedName name="Brut_imp_qu" localSheetId="3">#REF!</definedName>
    <definedName name="Brut_imp_qu" localSheetId="6">#REF!</definedName>
    <definedName name="Brut_imp_qu" localSheetId="7">#REF!</definedName>
    <definedName name="Brut_imp_qu" localSheetId="8">#REF!</definedName>
    <definedName name="Brut_imp_qu" localSheetId="17">#REF!</definedName>
    <definedName name="Brut_imp_qu" localSheetId="30">#REF!</definedName>
    <definedName name="Brut_imp_qu" localSheetId="37">#REF!</definedName>
    <definedName name="Brut_imp_qu" localSheetId="29">#REF!</definedName>
    <definedName name="Brut_imp_qu" localSheetId="33">#REF!</definedName>
    <definedName name="Brut_imp_qu" localSheetId="35">#REF!</definedName>
    <definedName name="Brut_imp_qu" localSheetId="39">#REF!</definedName>
    <definedName name="Brut_imp_qu" localSheetId="40">#REF!</definedName>
    <definedName name="Brut_imp_qu" localSheetId="23">#REF!</definedName>
    <definedName name="Brut_imp_qu" localSheetId="28">#REF!</definedName>
    <definedName name="Brut_imp_qu" localSheetId="47">#REF!</definedName>
    <definedName name="Brut_imp_qu" localSheetId="48">#REF!</definedName>
    <definedName name="Brut_imp_qu" localSheetId="49">#REF!</definedName>
    <definedName name="Brut_imp_qu" localSheetId="50">#REF!</definedName>
    <definedName name="Brut_imp_qu" localSheetId="53">#REF!</definedName>
    <definedName name="Brut_imp_qu" localSheetId="52">#REF!</definedName>
    <definedName name="Brut_imp_qu">#REF!</definedName>
    <definedName name="btnMenuImportAsciiDirectory">"btnMenuimportAsciiDirectory"</definedName>
    <definedName name="ChosenCountry">[2]Cover!$H$116</definedName>
    <definedName name="ChosenUnit">[2]Cover!$Q$119</definedName>
    <definedName name="CMS_imp_qu" localSheetId="4">#REF!</definedName>
    <definedName name="CMS_imp_qu" localSheetId="11">#REF!</definedName>
    <definedName name="CMS_imp_qu" localSheetId="13">#REF!</definedName>
    <definedName name="CMS_imp_qu" localSheetId="2">#REF!</definedName>
    <definedName name="CMS_imp_qu" localSheetId="3">#REF!</definedName>
    <definedName name="CMS_imp_qu" localSheetId="6">#REF!</definedName>
    <definedName name="CMS_imp_qu" localSheetId="7">#REF!</definedName>
    <definedName name="CMS_imp_qu" localSheetId="8">#REF!</definedName>
    <definedName name="CMS_imp_qu" localSheetId="17">#REF!</definedName>
    <definedName name="CMS_imp_qu" localSheetId="30">#REF!</definedName>
    <definedName name="CMS_imp_qu" localSheetId="37">#REF!</definedName>
    <definedName name="CMS_imp_qu" localSheetId="29">#REF!</definedName>
    <definedName name="CMS_imp_qu" localSheetId="33">#REF!</definedName>
    <definedName name="CMS_imp_qu" localSheetId="35">#REF!</definedName>
    <definedName name="CMS_imp_qu" localSheetId="39">#REF!</definedName>
    <definedName name="CMS_imp_qu" localSheetId="40">#REF!</definedName>
    <definedName name="CMS_imp_qu" localSheetId="23">#REF!</definedName>
    <definedName name="CMS_imp_qu" localSheetId="28">#REF!</definedName>
    <definedName name="CMS_imp_qu" localSheetId="47">#REF!</definedName>
    <definedName name="CMS_imp_qu" localSheetId="48">#REF!</definedName>
    <definedName name="CMS_imp_qu" localSheetId="49">#REF!</definedName>
    <definedName name="CMS_imp_qu" localSheetId="50">#REF!</definedName>
    <definedName name="CMS_imp_qu" localSheetId="53">#REF!</definedName>
    <definedName name="CMS_imp_qu" localSheetId="52">#REF!</definedName>
    <definedName name="CMS_imp_qu">#REF!</definedName>
    <definedName name="communes" localSheetId="6">#REF!</definedName>
    <definedName name="communes" localSheetId="7">#REF!</definedName>
    <definedName name="communes" localSheetId="17">#REF!</definedName>
    <definedName name="communes" localSheetId="52">#REF!</definedName>
    <definedName name="communes">#REF!</definedName>
    <definedName name="CountCoal">[2]Cover!$T$118</definedName>
    <definedName name="CountEle">[2]Cover!$T$121</definedName>
    <definedName name="CountGas">[2]Cover!$T$119</definedName>
    <definedName name="CountOil">[2]Cover!$T$120</definedName>
    <definedName name="CountRen">[2]Cover!$T$117</definedName>
    <definedName name="Countries">[2]Cover!$L$116:$N$172</definedName>
    <definedName name="Country">[2]Cover!$H$118</definedName>
    <definedName name="CountryCode">[2]Cover!$H$120</definedName>
    <definedName name="CountryList">[2]Cover!$L$116:$L$172</definedName>
    <definedName name="d">[3]dép_loi2000!$A$1:$E$347</definedName>
    <definedName name="defaultCalorificValuesUpperLeft">[4]OIL!#REF!</definedName>
    <definedName name="dép_loi2000" localSheetId="2">[5]dép_loi2000!$A$1:$E$347</definedName>
    <definedName name="dép_loi2000" localSheetId="9">[6]dép_loi2000!$A$1:$E$347</definedName>
    <definedName name="dép_loi2000" localSheetId="24">[3]dép_loi2000!$A$1:$E$347</definedName>
    <definedName name="dép_loi2000" localSheetId="27">[3]dép_loi2000!$A$1:$E$347</definedName>
    <definedName name="dép_loi2000" localSheetId="39">[7]dép_loi2000!$A$1:$E$347</definedName>
    <definedName name="dép_loi2000" localSheetId="22">[3]dép_loi2000!$A$1:$E$347</definedName>
    <definedName name="dép_loi2000" localSheetId="23">[3]dép_loi2000!$A$1:$E$347</definedName>
    <definedName name="dép_loi2000" localSheetId="25">[3]dép_loi2000!$A$1:$E$347</definedName>
    <definedName name="dép_loi2000" localSheetId="26">[3]dép_loi2000!$A$1:$E$347</definedName>
    <definedName name="dép_loi2000">[8]dép_loi2000!$A$1:$E$347</definedName>
    <definedName name="El" localSheetId="4">#REF!</definedName>
    <definedName name="El" localSheetId="11">#REF!</definedName>
    <definedName name="El" localSheetId="13">#REF!</definedName>
    <definedName name="El" localSheetId="2">#REF!</definedName>
    <definedName name="El" localSheetId="3">#REF!</definedName>
    <definedName name="El" localSheetId="6">#REF!</definedName>
    <definedName name="El" localSheetId="7">#REF!</definedName>
    <definedName name="El" localSheetId="8">#REF!</definedName>
    <definedName name="El" localSheetId="9">#REF!</definedName>
    <definedName name="El" localSheetId="17">#REF!</definedName>
    <definedName name="El" localSheetId="30">#REF!</definedName>
    <definedName name="El" localSheetId="37">#REF!</definedName>
    <definedName name="El" localSheetId="29">#REF!</definedName>
    <definedName name="El" localSheetId="33">#REF!</definedName>
    <definedName name="El" localSheetId="35">#REF!</definedName>
    <definedName name="El" localSheetId="39">#REF!</definedName>
    <definedName name="El" localSheetId="40">#REF!</definedName>
    <definedName name="El" localSheetId="23">#REF!</definedName>
    <definedName name="El" localSheetId="28">#REF!</definedName>
    <definedName name="El" localSheetId="47">#REF!</definedName>
    <definedName name="El" localSheetId="48">#REF!</definedName>
    <definedName name="El" localSheetId="49">#REF!</definedName>
    <definedName name="El" localSheetId="50">#REF!</definedName>
    <definedName name="El" localSheetId="52">#REF!</definedName>
    <definedName name="El">#REF!</definedName>
    <definedName name="Elec_exp_qu" localSheetId="4">#REF!</definedName>
    <definedName name="Elec_exp_qu" localSheetId="11">#REF!</definedName>
    <definedName name="Elec_exp_qu" localSheetId="13">#REF!</definedName>
    <definedName name="Elec_exp_qu" localSheetId="2">#REF!</definedName>
    <definedName name="Elec_exp_qu" localSheetId="3">#REF!</definedName>
    <definedName name="Elec_exp_qu" localSheetId="6">#REF!</definedName>
    <definedName name="Elec_exp_qu" localSheetId="7">#REF!</definedName>
    <definedName name="Elec_exp_qu" localSheetId="8">#REF!</definedName>
    <definedName name="Elec_exp_qu" localSheetId="17">#REF!</definedName>
    <definedName name="Elec_exp_qu" localSheetId="30">#REF!</definedName>
    <definedName name="Elec_exp_qu" localSheetId="37">#REF!</definedName>
    <definedName name="Elec_exp_qu" localSheetId="29">#REF!</definedName>
    <definedName name="Elec_exp_qu" localSheetId="33">#REF!</definedName>
    <definedName name="Elec_exp_qu" localSheetId="35">#REF!</definedName>
    <definedName name="Elec_exp_qu" localSheetId="39">#REF!</definedName>
    <definedName name="Elec_exp_qu" localSheetId="40">#REF!</definedName>
    <definedName name="Elec_exp_qu" localSheetId="23">#REF!</definedName>
    <definedName name="Elec_exp_qu" localSheetId="28">#REF!</definedName>
    <definedName name="Elec_exp_qu" localSheetId="47">#REF!</definedName>
    <definedName name="Elec_exp_qu" localSheetId="48">#REF!</definedName>
    <definedName name="Elec_exp_qu" localSheetId="49">#REF!</definedName>
    <definedName name="Elec_exp_qu" localSheetId="50">#REF!</definedName>
    <definedName name="Elec_exp_qu" localSheetId="53">#REF!</definedName>
    <definedName name="Elec_exp_qu" localSheetId="52">#REF!</definedName>
    <definedName name="Elec_exp_qu">#REF!</definedName>
    <definedName name="Elec_imp_qu" localSheetId="4">#REF!</definedName>
    <definedName name="Elec_imp_qu" localSheetId="11">#REF!</definedName>
    <definedName name="Elec_imp_qu" localSheetId="13">#REF!</definedName>
    <definedName name="Elec_imp_qu" localSheetId="2">#REF!</definedName>
    <definedName name="Elec_imp_qu" localSheetId="3">#REF!</definedName>
    <definedName name="Elec_imp_qu" localSheetId="6">#REF!</definedName>
    <definedName name="Elec_imp_qu" localSheetId="7">#REF!</definedName>
    <definedName name="Elec_imp_qu" localSheetId="8">#REF!</definedName>
    <definedName name="Elec_imp_qu" localSheetId="17">#REF!</definedName>
    <definedName name="Elec_imp_qu" localSheetId="30">#REF!</definedName>
    <definedName name="Elec_imp_qu" localSheetId="37">#REF!</definedName>
    <definedName name="Elec_imp_qu" localSheetId="29">#REF!</definedName>
    <definedName name="Elec_imp_qu" localSheetId="33">#REF!</definedName>
    <definedName name="Elec_imp_qu" localSheetId="35">#REF!</definedName>
    <definedName name="Elec_imp_qu" localSheetId="39">#REF!</definedName>
    <definedName name="Elec_imp_qu" localSheetId="40">#REF!</definedName>
    <definedName name="Elec_imp_qu" localSheetId="23">#REF!</definedName>
    <definedName name="Elec_imp_qu" localSheetId="28">#REF!</definedName>
    <definedName name="Elec_imp_qu" localSheetId="47">#REF!</definedName>
    <definedName name="Elec_imp_qu" localSheetId="48">#REF!</definedName>
    <definedName name="Elec_imp_qu" localSheetId="49">#REF!</definedName>
    <definedName name="Elec_imp_qu" localSheetId="50">#REF!</definedName>
    <definedName name="Elec_imp_qu" localSheetId="53">#REF!</definedName>
    <definedName name="Elec_imp_qu" localSheetId="52">#REF!</definedName>
    <definedName name="Elec_imp_qu">#REF!</definedName>
    <definedName name="Eng">[9]Cover!$G$117</definedName>
    <definedName name="ff" localSheetId="4">[1]Base_série!#REF!</definedName>
    <definedName name="ff" localSheetId="11">[1]Base_série!#REF!</definedName>
    <definedName name="ff" localSheetId="13">[1]Base_série!#REF!</definedName>
    <definedName name="ff" localSheetId="2">[1]Base_série!#REF!</definedName>
    <definedName name="ff" localSheetId="3">[1]Base_série!#REF!</definedName>
    <definedName name="ff" localSheetId="6">[1]Base_série!#REF!</definedName>
    <definedName name="ff" localSheetId="7">[1]Base_série!#REF!</definedName>
    <definedName name="ff" localSheetId="8">[1]Base_série!#REF!</definedName>
    <definedName name="ff" localSheetId="9">[1]Base_série!#REF!</definedName>
    <definedName name="ff" localSheetId="17">[1]Base_série!#REF!</definedName>
    <definedName name="ff" localSheetId="30">[1]Base_série!#REF!</definedName>
    <definedName name="ff" localSheetId="37">[1]Base_série!#REF!</definedName>
    <definedName name="ff" localSheetId="29">[1]Base_série!#REF!</definedName>
    <definedName name="ff" localSheetId="33">[1]Base_série!#REF!</definedName>
    <definedName name="ff" localSheetId="35">[1]Base_série!#REF!</definedName>
    <definedName name="ff" localSheetId="39">[1]Base_série!#REF!</definedName>
    <definedName name="ff" localSheetId="23">[1]Base_série!#REF!</definedName>
    <definedName name="ff" localSheetId="28">[1]Base_série!#REF!</definedName>
    <definedName name="ff" localSheetId="47">[1]Base_série!#REF!</definedName>
    <definedName name="ff" localSheetId="48">[1]Base_série!#REF!</definedName>
    <definedName name="ff" localSheetId="49">[1]Base_série!#REF!</definedName>
    <definedName name="ff" localSheetId="50">[1]Base_série!#REF!</definedName>
    <definedName name="ff" localSheetId="52">[1]Base_série!#REF!</definedName>
    <definedName name="ff">[1]Base_série!#REF!</definedName>
    <definedName name="g" localSheetId="4">#REF!</definedName>
    <definedName name="g" localSheetId="11">#REF!</definedName>
    <definedName name="g" localSheetId="13">#REF!</definedName>
    <definedName name="g" localSheetId="2">#REF!</definedName>
    <definedName name="g" localSheetId="3">#REF!</definedName>
    <definedName name="g" localSheetId="6">#REF!</definedName>
    <definedName name="g" localSheetId="7">#REF!</definedName>
    <definedName name="g" localSheetId="8">#REF!</definedName>
    <definedName name="g" localSheetId="9">#REF!</definedName>
    <definedName name="g" localSheetId="17">#REF!</definedName>
    <definedName name="g" localSheetId="30">#REF!</definedName>
    <definedName name="g" localSheetId="37">#REF!</definedName>
    <definedName name="g" localSheetId="29">#REF!</definedName>
    <definedName name="g" localSheetId="33">#REF!</definedName>
    <definedName name="g" localSheetId="35">#REF!</definedName>
    <definedName name="g" localSheetId="39">#REF!</definedName>
    <definedName name="g" localSheetId="40">#REF!</definedName>
    <definedName name="g" localSheetId="23">#REF!</definedName>
    <definedName name="g" localSheetId="28">#REF!</definedName>
    <definedName name="g" localSheetId="47">#REF!</definedName>
    <definedName name="g" localSheetId="48">#REF!</definedName>
    <definedName name="g" localSheetId="49">#REF!</definedName>
    <definedName name="g" localSheetId="50">#REF!</definedName>
    <definedName name="g" localSheetId="52">#REF!</definedName>
    <definedName name="g">#REF!</definedName>
    <definedName name="g5bis" localSheetId="6">#REF!</definedName>
    <definedName name="g5bis" localSheetId="7">#REF!</definedName>
    <definedName name="g5bis" localSheetId="17">#REF!</definedName>
    <definedName name="g5bis" localSheetId="52">#REF!</definedName>
    <definedName name="g5bis">#REF!</definedName>
    <definedName name="Gaz_imp_qu" localSheetId="4">#REF!</definedName>
    <definedName name="Gaz_imp_qu" localSheetId="11">#REF!</definedName>
    <definedName name="Gaz_imp_qu" localSheetId="13">#REF!</definedName>
    <definedName name="Gaz_imp_qu" localSheetId="2">#REF!</definedName>
    <definedName name="Gaz_imp_qu" localSheetId="3">#REF!</definedName>
    <definedName name="Gaz_imp_qu" localSheetId="6">#REF!</definedName>
    <definedName name="Gaz_imp_qu" localSheetId="7">#REF!</definedName>
    <definedName name="Gaz_imp_qu" localSheetId="8">#REF!</definedName>
    <definedName name="Gaz_imp_qu" localSheetId="17">#REF!</definedName>
    <definedName name="Gaz_imp_qu" localSheetId="30">#REF!</definedName>
    <definedName name="Gaz_imp_qu" localSheetId="37">#REF!</definedName>
    <definedName name="Gaz_imp_qu" localSheetId="29">#REF!</definedName>
    <definedName name="Gaz_imp_qu" localSheetId="33">#REF!</definedName>
    <definedName name="Gaz_imp_qu" localSheetId="35">#REF!</definedName>
    <definedName name="Gaz_imp_qu" localSheetId="39">#REF!</definedName>
    <definedName name="Gaz_imp_qu" localSheetId="40">#REF!</definedName>
    <definedName name="Gaz_imp_qu" localSheetId="23">#REF!</definedName>
    <definedName name="Gaz_imp_qu" localSheetId="28">#REF!</definedName>
    <definedName name="Gaz_imp_qu" localSheetId="47">#REF!</definedName>
    <definedName name="Gaz_imp_qu" localSheetId="48">#REF!</definedName>
    <definedName name="Gaz_imp_qu" localSheetId="49">#REF!</definedName>
    <definedName name="Gaz_imp_qu" localSheetId="50">#REF!</definedName>
    <definedName name="Gaz_imp_qu" localSheetId="53">#REF!</definedName>
    <definedName name="Gaz_imp_qu" localSheetId="52">#REF!</definedName>
    <definedName name="Gaz_imp_qu">#REF!</definedName>
    <definedName name="_xlnm.Print_Titles" localSheetId="42">P3_carte6!$A:$A</definedName>
    <definedName name="IndexYear">[2]Cover!$H$129</definedName>
    <definedName name="language_code_list">[2]Cover!$B$116:$B$116</definedName>
    <definedName name="m" localSheetId="6">[1]Base_série!#REF!</definedName>
    <definedName name="m" localSheetId="7">[1]Base_série!#REF!</definedName>
    <definedName name="m" localSheetId="17">[1]Base_série!#REF!</definedName>
    <definedName name="m" localSheetId="48">[1]Base_série!#REF!</definedName>
    <definedName name="m" localSheetId="49">[1]Base_série!#REF!</definedName>
    <definedName name="m" localSheetId="50">[1]Base_série!#REF!</definedName>
    <definedName name="m" localSheetId="52">[1]Base_série!#REF!</definedName>
    <definedName name="m">[1]Base_série!#REF!</definedName>
    <definedName name="mm" localSheetId="11">[1]Base_série!#REF!</definedName>
    <definedName name="mm" localSheetId="13">[1]Base_série!#REF!</definedName>
    <definedName name="mm" localSheetId="2">[1]Base_série!#REF!</definedName>
    <definedName name="mm" localSheetId="3">[1]Base_série!#REF!</definedName>
    <definedName name="mm" localSheetId="6">[1]Base_série!#REF!</definedName>
    <definedName name="mm" localSheetId="7">[1]Base_série!#REF!</definedName>
    <definedName name="mm" localSheetId="8">[1]Base_série!#REF!</definedName>
    <definedName name="mm" localSheetId="9">[1]Base_série!#REF!</definedName>
    <definedName name="mm" localSheetId="17">[1]Base_série!#REF!</definedName>
    <definedName name="mm" localSheetId="30">[1]Base_série!#REF!</definedName>
    <definedName name="mm" localSheetId="37">[1]Base_série!#REF!</definedName>
    <definedName name="mm" localSheetId="42">[1]Base_série!#REF!</definedName>
    <definedName name="mm" localSheetId="29">[1]Base_série!#REF!</definedName>
    <definedName name="mm" localSheetId="33">[1]Base_série!#REF!</definedName>
    <definedName name="mm" localSheetId="35">[1]Base_série!#REF!</definedName>
    <definedName name="mm" localSheetId="20">[1]Base_série!#REF!</definedName>
    <definedName name="mm" localSheetId="39">[1]Base_série!#REF!</definedName>
    <definedName name="mm" localSheetId="22">[1]Base_série!#REF!</definedName>
    <definedName name="mm" localSheetId="23">[1]Base_série!#REF!</definedName>
    <definedName name="mm" localSheetId="28">[1]Base_série!#REF!</definedName>
    <definedName name="mm" localSheetId="47">[1]Base_série!#REF!</definedName>
    <definedName name="mm" localSheetId="48">[1]Base_série!#REF!</definedName>
    <definedName name="mm" localSheetId="49">[1]Base_série!#REF!</definedName>
    <definedName name="mm" localSheetId="50">[1]Base_série!#REF!</definedName>
    <definedName name="mm" localSheetId="52">[1]Base_série!#REF!</definedName>
    <definedName name="mm">[1]Base_série!#REF!</definedName>
    <definedName name="oilCalorificValuesUpperLeft">[4]OIL!#REF!</definedName>
    <definedName name="pp" localSheetId="4">#REF!</definedName>
    <definedName name="pp" localSheetId="11">#REF!</definedName>
    <definedName name="pp" localSheetId="13">#REF!</definedName>
    <definedName name="pp" localSheetId="2">#REF!</definedName>
    <definedName name="pp" localSheetId="3">#REF!</definedName>
    <definedName name="pp" localSheetId="6">#REF!</definedName>
    <definedName name="pp" localSheetId="7">#REF!</definedName>
    <definedName name="pp" localSheetId="8">#REF!</definedName>
    <definedName name="pp" localSheetId="9">#REF!</definedName>
    <definedName name="pp" localSheetId="17">#REF!</definedName>
    <definedName name="pp" localSheetId="30">#REF!</definedName>
    <definedName name="pp" localSheetId="37">#REF!</definedName>
    <definedName name="pp" localSheetId="29">#REF!</definedName>
    <definedName name="pp" localSheetId="33">#REF!</definedName>
    <definedName name="pp" localSheetId="35">#REF!</definedName>
    <definedName name="pp" localSheetId="39">#REF!</definedName>
    <definedName name="pp" localSheetId="40">#REF!</definedName>
    <definedName name="pp" localSheetId="23">#REF!</definedName>
    <definedName name="pp" localSheetId="28">#REF!</definedName>
    <definedName name="pp" localSheetId="47">#REF!</definedName>
    <definedName name="pp" localSheetId="48">#REF!</definedName>
    <definedName name="pp" localSheetId="49">#REF!</definedName>
    <definedName name="pp" localSheetId="50">#REF!</definedName>
    <definedName name="pp" localSheetId="52">#REF!</definedName>
    <definedName name="pp">#REF!</definedName>
    <definedName name="Raff_exp_qu" localSheetId="4">#REF!</definedName>
    <definedName name="Raff_exp_qu" localSheetId="11">#REF!</definedName>
    <definedName name="Raff_exp_qu" localSheetId="13">#REF!</definedName>
    <definedName name="Raff_exp_qu" localSheetId="2">#REF!</definedName>
    <definedName name="Raff_exp_qu" localSheetId="3">#REF!</definedName>
    <definedName name="Raff_exp_qu" localSheetId="6">#REF!</definedName>
    <definedName name="Raff_exp_qu" localSheetId="7">#REF!</definedName>
    <definedName name="Raff_exp_qu" localSheetId="8">#REF!</definedName>
    <definedName name="Raff_exp_qu" localSheetId="17">#REF!</definedName>
    <definedName name="Raff_exp_qu" localSheetId="30">#REF!</definedName>
    <definedName name="Raff_exp_qu" localSheetId="37">#REF!</definedName>
    <definedName name="Raff_exp_qu" localSheetId="29">#REF!</definedName>
    <definedName name="Raff_exp_qu" localSheetId="33">#REF!</definedName>
    <definedName name="Raff_exp_qu" localSheetId="35">#REF!</definedName>
    <definedName name="Raff_exp_qu" localSheetId="39">#REF!</definedName>
    <definedName name="Raff_exp_qu" localSheetId="40">#REF!</definedName>
    <definedName name="Raff_exp_qu" localSheetId="23">#REF!</definedName>
    <definedName name="Raff_exp_qu" localSheetId="28">#REF!</definedName>
    <definedName name="Raff_exp_qu" localSheetId="47">#REF!</definedName>
    <definedName name="Raff_exp_qu" localSheetId="48">#REF!</definedName>
    <definedName name="Raff_exp_qu" localSheetId="49">#REF!</definedName>
    <definedName name="Raff_exp_qu" localSheetId="50">#REF!</definedName>
    <definedName name="Raff_exp_qu" localSheetId="53">#REF!</definedName>
    <definedName name="Raff_exp_qu" localSheetId="52">#REF!</definedName>
    <definedName name="Raff_exp_qu">#REF!</definedName>
    <definedName name="Raff_imp_qu" localSheetId="4">#REF!</definedName>
    <definedName name="Raff_imp_qu" localSheetId="11">#REF!</definedName>
    <definedName name="Raff_imp_qu" localSheetId="13">#REF!</definedName>
    <definedName name="Raff_imp_qu" localSheetId="2">#REF!</definedName>
    <definedName name="Raff_imp_qu" localSheetId="3">#REF!</definedName>
    <definedName name="Raff_imp_qu" localSheetId="6">#REF!</definedName>
    <definedName name="Raff_imp_qu" localSheetId="7">#REF!</definedName>
    <definedName name="Raff_imp_qu" localSheetId="8">#REF!</definedName>
    <definedName name="Raff_imp_qu" localSheetId="17">#REF!</definedName>
    <definedName name="Raff_imp_qu" localSheetId="30">#REF!</definedName>
    <definedName name="Raff_imp_qu" localSheetId="37">#REF!</definedName>
    <definedName name="Raff_imp_qu" localSheetId="29">#REF!</definedName>
    <definedName name="Raff_imp_qu" localSheetId="33">#REF!</definedName>
    <definedName name="Raff_imp_qu" localSheetId="35">#REF!</definedName>
    <definedName name="Raff_imp_qu" localSheetId="39">#REF!</definedName>
    <definedName name="Raff_imp_qu" localSheetId="40">#REF!</definedName>
    <definedName name="Raff_imp_qu" localSheetId="23">#REF!</definedName>
    <definedName name="Raff_imp_qu" localSheetId="28">#REF!</definedName>
    <definedName name="Raff_imp_qu" localSheetId="47">#REF!</definedName>
    <definedName name="Raff_imp_qu" localSheetId="48">#REF!</definedName>
    <definedName name="Raff_imp_qu" localSheetId="49">#REF!</definedName>
    <definedName name="Raff_imp_qu" localSheetId="50">#REF!</definedName>
    <definedName name="Raff_imp_qu" localSheetId="53">#REF!</definedName>
    <definedName name="Raff_imp_qu" localSheetId="52">#REF!</definedName>
    <definedName name="Raff_imp_qu">#REF!</definedName>
    <definedName name="Tab_climat">[10]Feuil1!$A$1:$P$445</definedName>
    <definedName name="Tab_fact" localSheetId="2">'[11]chiffres pour fig8'!$A$7:$AE$49</definedName>
    <definedName name="Tab_fact" localSheetId="9">'[12]chiffres pour fig8'!$A$7:$AE$49</definedName>
    <definedName name="Tab_fact" localSheetId="24">'[13]chiffres pour fig8'!$A$7:$AE$49</definedName>
    <definedName name="Tab_fact" localSheetId="27">'[13]chiffres pour fig8'!$A$7:$AE$49</definedName>
    <definedName name="Tab_fact" localSheetId="39">'[14]chiffres pour fig8'!$A$7:$AE$49</definedName>
    <definedName name="Tab_fact" localSheetId="22">'[13]chiffres pour fig8'!$A$7:$AE$49</definedName>
    <definedName name="Tab_fact" localSheetId="23">'[13]chiffres pour fig8'!$A$7:$AE$49</definedName>
    <definedName name="Tab_fact" localSheetId="25">'[13]chiffres pour fig8'!$A$7:$AE$49</definedName>
    <definedName name="Tab_fact" localSheetId="26">'[13]chiffres pour fig8'!$A$7:$AE$49</definedName>
    <definedName name="Tab_fact">'[15]chiffres pour fig8'!$A$7:$AE$49</definedName>
    <definedName name="TextCodeFilter">#REF!</definedName>
    <definedName name="TP.Petroleum">#REF!</definedName>
    <definedName name="uu" localSheetId="4">#REF!</definedName>
    <definedName name="uu" localSheetId="11">#REF!</definedName>
    <definedName name="uu" localSheetId="13">#REF!</definedName>
    <definedName name="uu" localSheetId="2">#REF!</definedName>
    <definedName name="uu" localSheetId="3">#REF!</definedName>
    <definedName name="uu" localSheetId="6">#REF!</definedName>
    <definedName name="uu" localSheetId="7">#REF!</definedName>
    <definedName name="uu" localSheetId="8">#REF!</definedName>
    <definedName name="uu" localSheetId="9">#REF!</definedName>
    <definedName name="uu" localSheetId="17">#REF!</definedName>
    <definedName name="uu" localSheetId="30">#REF!</definedName>
    <definedName name="uu" localSheetId="37">#REF!</definedName>
    <definedName name="uu" localSheetId="29">#REF!</definedName>
    <definedName name="uu" localSheetId="33">#REF!</definedName>
    <definedName name="uu" localSheetId="35">#REF!</definedName>
    <definedName name="uu" localSheetId="39">#REF!</definedName>
    <definedName name="uu" localSheetId="40">#REF!</definedName>
    <definedName name="uu" localSheetId="23">#REF!</definedName>
    <definedName name="uu" localSheetId="28">#REF!</definedName>
    <definedName name="uu" localSheetId="47">#REF!</definedName>
    <definedName name="uu" localSheetId="48">#REF!</definedName>
    <definedName name="uu" localSheetId="49">#REF!</definedName>
    <definedName name="uu" localSheetId="50">#REF!</definedName>
    <definedName name="uu" localSheetId="52">#REF!</definedName>
    <definedName name="uu">#REF!</definedName>
    <definedName name="YEARS">[2]Cover!$E$116:$E$146</definedName>
    <definedName name="_xlnm.Print_Area" localSheetId="4">P1_carte1!$A$4:$K$42</definedName>
    <definedName name="_xlnm.Print_Area" localSheetId="5">P1_carte2!$A$4:$E$39</definedName>
    <definedName name="_xlnm.Print_Area" localSheetId="1">P1_G1!$A$4:$I$53</definedName>
    <definedName name="_xlnm.Print_Area" localSheetId="11">P1_G11!$A$3:$I$34</definedName>
    <definedName name="_xlnm.Print_Area" localSheetId="13">P1_G12!$A$3:$I$29</definedName>
    <definedName name="_xlnm.Print_Area" localSheetId="2">'P1_G2-G3'!$A$4:$I$51</definedName>
    <definedName name="_xlnm.Print_Area" localSheetId="3">'P1_G4-G5'!$A$4:$J$24</definedName>
    <definedName name="_xlnm.Print_Area" localSheetId="6">P1_G6!#REF!</definedName>
    <definedName name="_xlnm.Print_Area" localSheetId="7">P1_G7!#REF!</definedName>
    <definedName name="_xlnm.Print_Area" localSheetId="8">P1_G8!$A$4:$D$48</definedName>
    <definedName name="_xlnm.Print_Area" localSheetId="9">P1_G9!#REF!</definedName>
    <definedName name="_xlnm.Print_Area" localSheetId="21">P3_carte1!$A$4:$D$37</definedName>
    <definedName name="_xlnm.Print_Area" localSheetId="24">P3_carte2!$A$4:$F$34</definedName>
    <definedName name="_xlnm.Print_Area" localSheetId="27">P3_carte3!$A$4:$G$38</definedName>
    <definedName name="_xlnm.Print_Area" localSheetId="30">P3_carte4!$A$4:$G$48</definedName>
    <definedName name="_xlnm.Print_Area" localSheetId="37">P3_carte5!$A$3:$G$43</definedName>
    <definedName name="_xlnm.Print_Area" localSheetId="42">P3_carte6!$A$4:$I$36</definedName>
    <definedName name="_xlnm.Print_Area" localSheetId="29">'P3_G10-G11'!$A$4:$I$42</definedName>
    <definedName name="_xlnm.Print_Area" localSheetId="32">'P3_G13-G14'!$A$4:$I$44</definedName>
    <definedName name="_xlnm.Print_Area" localSheetId="33">P3_G15!$A$4:$I$7</definedName>
    <definedName name="_xlnm.Print_Area" localSheetId="35">P3_G18!$A$4:$J$40</definedName>
    <definedName name="_xlnm.Print_Area" localSheetId="20">'P3_G1-G2'!$A$5:$I$50</definedName>
    <definedName name="_xlnm.Print_Area" localSheetId="39">P3_G24!#REF!</definedName>
    <definedName name="_xlnm.Print_Area" localSheetId="22">P3_G3!$A$5:$I$37</definedName>
    <definedName name="_xlnm.Print_Area" localSheetId="40">'P3_G30-G31'!$A$4:$J$46</definedName>
    <definedName name="_xlnm.Print_Area" localSheetId="23">'P3_G4-G5'!$A$4:$J$51</definedName>
    <definedName name="_xlnm.Print_Area" localSheetId="25">P3_G6!$A$4:$G$25</definedName>
    <definedName name="_xlnm.Print_Area" localSheetId="26">'P3_G7-G8'!$A$5:$I$70</definedName>
    <definedName name="_xlnm.Print_Area" localSheetId="28">P3_G9!$A$4:$J$38</definedName>
    <definedName name="_xlnm.Print_Area" localSheetId="47">P4_carte1_G1!$A$4:$J$43</definedName>
    <definedName name="_xlnm.Print_Area" localSheetId="48">P4_carte2_G2!$A$4:$J$41</definedName>
    <definedName name="_xlnm.Print_Area" localSheetId="49">P4_carte3_G3!$A$4:$J$41</definedName>
    <definedName name="_xlnm.Print_Area" localSheetId="50">P4_carte4_G4!$A$4:$J$43</definedName>
    <definedName name="_xlnm.Print_Area" localSheetId="53">P4_G6!$B$4:$K$67</definedName>
    <definedName name="_xlnm.Print_Area" localSheetId="52">P4_T1!$A$4:$E$38</definedName>
    <definedName name="zze" localSheetId="6">#REF!</definedName>
    <definedName name="zze" localSheetId="7">#REF!</definedName>
    <definedName name="zze" localSheetId="17">#REF!</definedName>
    <definedName name="zze" localSheetId="37">#REF!</definedName>
    <definedName name="zze" localSheetId="52">#REF!</definedName>
    <definedName name="zze">#REF!</definedName>
  </definedNames>
  <calcPr calcId="162913"/>
</workbook>
</file>

<file path=xl/calcChain.xml><?xml version="1.0" encoding="utf-8"?>
<calcChain xmlns="http://schemas.openxmlformats.org/spreadsheetml/2006/main">
  <c r="E38" i="60" l="1"/>
  <c r="E37" i="60"/>
  <c r="E36" i="60"/>
  <c r="E35" i="60"/>
  <c r="E34" i="60"/>
  <c r="D37" i="60" l="1"/>
  <c r="D36" i="60"/>
  <c r="E33" i="60"/>
  <c r="D33" i="60" s="1"/>
  <c r="D34" i="60"/>
  <c r="D35" i="60"/>
  <c r="D38" i="60"/>
  <c r="A37" i="25" l="1"/>
  <c r="A5" i="18"/>
  <c r="K30" i="56" l="1"/>
  <c r="M40" i="27" l="1"/>
  <c r="A5" i="40" l="1"/>
  <c r="J61" i="60" l="1"/>
  <c r="J60" i="60"/>
  <c r="J59" i="60"/>
  <c r="J58" i="60"/>
  <c r="I61" i="60"/>
  <c r="H61" i="60"/>
  <c r="G61" i="60"/>
  <c r="F61" i="60"/>
  <c r="E61" i="60"/>
  <c r="D61" i="60"/>
  <c r="C61" i="60"/>
  <c r="B61" i="60"/>
  <c r="I60" i="60"/>
  <c r="H60" i="60"/>
  <c r="G60" i="60"/>
  <c r="F60" i="60"/>
  <c r="E60" i="60"/>
  <c r="D60" i="60"/>
  <c r="C60" i="60"/>
  <c r="B60" i="60"/>
  <c r="I59" i="60"/>
  <c r="H59" i="60"/>
  <c r="G59" i="60"/>
  <c r="F59" i="60"/>
  <c r="E59" i="60"/>
  <c r="D59" i="60"/>
  <c r="C59" i="60"/>
  <c r="B59" i="60"/>
  <c r="I58" i="60"/>
  <c r="H58" i="60"/>
  <c r="G58" i="60"/>
  <c r="F58" i="60"/>
  <c r="E58" i="60"/>
  <c r="D58" i="60"/>
  <c r="C58" i="60"/>
  <c r="B58" i="60"/>
  <c r="K58" i="60" l="1"/>
  <c r="K61" i="60"/>
  <c r="AD52" i="71"/>
  <c r="AE52" i="71" s="1"/>
  <c r="AF52" i="71" s="1"/>
  <c r="AG52" i="71" s="1"/>
  <c r="AB36" i="31" l="1"/>
  <c r="C33" i="25" l="1"/>
  <c r="B33" i="25"/>
  <c r="H18" i="24" l="1"/>
  <c r="H19" i="24"/>
  <c r="H20" i="24"/>
  <c r="H21" i="24"/>
  <c r="H22" i="24"/>
  <c r="H23" i="24"/>
  <c r="H24" i="24"/>
  <c r="H25" i="24"/>
  <c r="H26" i="24"/>
  <c r="H27" i="24"/>
  <c r="H17" i="24"/>
  <c r="B44" i="9" l="1"/>
  <c r="A19" i="57" l="1"/>
  <c r="A18" i="57"/>
  <c r="A17" i="57"/>
  <c r="A16" i="57"/>
  <c r="A15" i="57"/>
  <c r="A14" i="57"/>
  <c r="A13" i="57"/>
  <c r="A12" i="57"/>
  <c r="M36" i="27" l="1"/>
  <c r="M37" i="27" s="1"/>
  <c r="M38" i="27" s="1"/>
  <c r="M39" i="27" s="1"/>
  <c r="M35" i="27"/>
  <c r="AA36" i="31" l="1"/>
  <c r="J20" i="30" l="1"/>
  <c r="J21" i="30" s="1"/>
  <c r="C30" i="56" l="1"/>
  <c r="D30" i="56" s="1"/>
  <c r="E30" i="56" s="1"/>
  <c r="F30" i="56" s="1"/>
  <c r="G30" i="56" s="1"/>
  <c r="H30" i="56" s="1"/>
  <c r="I30" i="56" s="1"/>
  <c r="J30" i="56" s="1"/>
  <c r="X48" i="2" l="1"/>
  <c r="Y48" i="2" s="1"/>
  <c r="V48" i="2"/>
  <c r="W48" i="2" s="1"/>
  <c r="A11" i="57" l="1"/>
  <c r="Y12" i="31" l="1"/>
  <c r="Z12" i="31" s="1"/>
  <c r="Y36" i="31" l="1"/>
  <c r="Z36" i="31"/>
  <c r="B41" i="9" l="1"/>
  <c r="B42" i="9" s="1"/>
  <c r="B43" i="9" s="1"/>
  <c r="L61" i="2" l="1"/>
  <c r="M36" i="31" l="1"/>
  <c r="N36" i="31"/>
  <c r="O36" i="31"/>
  <c r="P36" i="31"/>
  <c r="Q36" i="31"/>
  <c r="R36" i="31"/>
  <c r="S36" i="31"/>
  <c r="T36" i="31"/>
  <c r="U36" i="31"/>
  <c r="V36" i="31"/>
  <c r="W36" i="31"/>
  <c r="X36" i="31"/>
  <c r="L36" i="31"/>
  <c r="C10" i="58" l="1"/>
  <c r="D10" i="58" s="1"/>
  <c r="E10" i="58" s="1"/>
  <c r="F10" i="58" s="1"/>
  <c r="G10" i="58" s="1"/>
  <c r="H10" i="58" s="1"/>
  <c r="I10" i="58" s="1"/>
  <c r="J10" i="58" s="1"/>
  <c r="K10" i="58" s="1"/>
  <c r="L10" i="58" s="1"/>
  <c r="M10" i="58" s="1"/>
  <c r="N10" i="58" s="1"/>
  <c r="O10" i="58" s="1"/>
  <c r="P10" i="58" s="1"/>
  <c r="Q10" i="58" s="1"/>
  <c r="R10" i="58" s="1"/>
  <c r="S10" i="58" s="1"/>
  <c r="T10" i="58" s="1"/>
  <c r="X63" i="2" l="1"/>
  <c r="Z64" i="2" l="1"/>
  <c r="V63" i="2"/>
  <c r="AA64" i="2"/>
  <c r="Y63" i="2" l="1"/>
  <c r="W63" i="2"/>
</calcChain>
</file>

<file path=xl/comments1.xml><?xml version="1.0" encoding="utf-8"?>
<comments xmlns="http://schemas.openxmlformats.org/spreadsheetml/2006/main">
  <authors>
    <author>EGUIENTA Janine</author>
  </authors>
  <commentList>
    <comment ref="N17" authorId="0" shapeId="0">
      <text>
        <r>
          <rPr>
            <b/>
            <sz val="9"/>
            <color indexed="81"/>
            <rFont val="Tahoma"/>
            <family val="2"/>
          </rPr>
          <t>EGUIENTA Janine:</t>
        </r>
        <r>
          <rPr>
            <sz val="9"/>
            <color indexed="81"/>
            <rFont val="Tahoma"/>
            <family val="2"/>
          </rPr>
          <t xml:space="preserve">
Il manque la production d'électricité des bioliquides (centrale d'albioma à la réunion), faut-il l'ajouter ? </t>
        </r>
      </text>
    </comment>
  </commentList>
</comments>
</file>

<file path=xl/comments2.xml><?xml version="1.0" encoding="utf-8"?>
<comments xmlns="http://schemas.openxmlformats.org/spreadsheetml/2006/main">
  <authors>
    <author>EGUIENTA Janine</author>
  </authors>
  <commentList>
    <comment ref="L2" authorId="0" shapeId="0">
      <text>
        <r>
          <rPr>
            <b/>
            <sz val="9"/>
            <color indexed="81"/>
            <rFont val="Tahoma"/>
            <family val="2"/>
          </rPr>
          <t>EGUIENTA Janine:</t>
        </r>
        <r>
          <rPr>
            <sz val="9"/>
            <color indexed="81"/>
            <rFont val="Tahoma"/>
            <family val="2"/>
          </rPr>
          <t xml:space="preserve">
Cf fichier "normalisation eolien hydro.xlsx"</t>
        </r>
      </text>
    </comment>
  </commentList>
</comments>
</file>

<file path=xl/sharedStrings.xml><?xml version="1.0" encoding="utf-8"?>
<sst xmlns="http://schemas.openxmlformats.org/spreadsheetml/2006/main" count="1908" uniqueCount="913">
  <si>
    <t>Données corrigées des variations climatiques</t>
  </si>
  <si>
    <t>En %</t>
  </si>
  <si>
    <t>%</t>
  </si>
  <si>
    <t>Charbon</t>
  </si>
  <si>
    <t>Gaz</t>
  </si>
  <si>
    <t>Produits pétroliers</t>
  </si>
  <si>
    <t xml:space="preserve">Nucléaire </t>
  </si>
  <si>
    <t>Total</t>
  </si>
  <si>
    <t>Champ : métropole.</t>
  </si>
  <si>
    <t>légende</t>
  </si>
  <si>
    <t>Bois-énergie</t>
  </si>
  <si>
    <t>Hydraulique renouvelable</t>
  </si>
  <si>
    <t>Biocarburants</t>
  </si>
  <si>
    <t>Pompes à chaleur</t>
  </si>
  <si>
    <t>Éolien</t>
  </si>
  <si>
    <t>Déchets renouvelables</t>
  </si>
  <si>
    <t>Biogaz</t>
  </si>
  <si>
    <t>Solaire photovoltaïque</t>
  </si>
  <si>
    <t>Résidus de l'agriculture et des IAA*</t>
  </si>
  <si>
    <t>Géothermie</t>
  </si>
  <si>
    <t>Solaire thermique</t>
  </si>
  <si>
    <t>Énergies marines</t>
  </si>
  <si>
    <t>Source : SOeS, d'après les sources par filière</t>
  </si>
  <si>
    <t>Évolution de la production primaire d'énergies renouvelables par filière</t>
  </si>
  <si>
    <t xml:space="preserve">Bois-énergie </t>
  </si>
  <si>
    <t>Autres renouvelables</t>
  </si>
  <si>
    <t>GWh</t>
  </si>
  <si>
    <t>Biomasse solide</t>
  </si>
  <si>
    <t>Énergie marémotrice</t>
  </si>
  <si>
    <t>Géothermie électrique</t>
  </si>
  <si>
    <t>Total : 100</t>
  </si>
  <si>
    <t>Total TWh</t>
  </si>
  <si>
    <t>Résidus agricoles et agroalimentaires</t>
  </si>
  <si>
    <t>Biomasse</t>
  </si>
  <si>
    <t>Réalisé</t>
  </si>
  <si>
    <t>Transports</t>
  </si>
  <si>
    <t>Électricité</t>
  </si>
  <si>
    <t>Ensemble</t>
  </si>
  <si>
    <t>Chauffage et refroidissement</t>
  </si>
  <si>
    <t>Hydraulique (normalisé)</t>
  </si>
  <si>
    <t>Éolien (normalisé)</t>
  </si>
  <si>
    <t>Autres filières électriques*</t>
  </si>
  <si>
    <t>Autres filières chaleur**</t>
  </si>
  <si>
    <t>Bourgogne-Franche-Comté</t>
  </si>
  <si>
    <t>Bretagne</t>
  </si>
  <si>
    <t>Corse</t>
  </si>
  <si>
    <t>Normandie</t>
  </si>
  <si>
    <t>Pays de la Loire</t>
  </si>
  <si>
    <t>Provence-Alpes-Côte d'Azur</t>
  </si>
  <si>
    <t>La Réunion</t>
  </si>
  <si>
    <t>04</t>
  </si>
  <si>
    <t>Guadeloupe</t>
  </si>
  <si>
    <t>01</t>
  </si>
  <si>
    <t>Guyane</t>
  </si>
  <si>
    <t>03</t>
  </si>
  <si>
    <t>Mayotte</t>
  </si>
  <si>
    <t>06</t>
  </si>
  <si>
    <t>Martinique</t>
  </si>
  <si>
    <t>02</t>
  </si>
  <si>
    <t>Source : SOeS, enquête sur la production d'électricité</t>
  </si>
  <si>
    <t>En TWh</t>
  </si>
  <si>
    <t>Puissance installée</t>
  </si>
  <si>
    <t>&lt; 1 MW</t>
  </si>
  <si>
    <t>&gt;= 10 MW</t>
  </si>
  <si>
    <t>Part des installations</t>
  </si>
  <si>
    <t>Métropole</t>
  </si>
  <si>
    <t>puissance</t>
  </si>
  <si>
    <t>07</t>
  </si>
  <si>
    <t>08</t>
  </si>
  <si>
    <t>09</t>
  </si>
  <si>
    <t>Eolien</t>
  </si>
  <si>
    <t>Évolution de la production d'électricité éolienne</t>
  </si>
  <si>
    <t>Production normalisée*</t>
  </si>
  <si>
    <t>En MW</t>
  </si>
  <si>
    <t>Part de la puissance totale</t>
  </si>
  <si>
    <t>≤ 0,5 MW</t>
  </si>
  <si>
    <t>&gt; 0,5 et ≤ 5 MW</t>
  </si>
  <si>
    <t>&gt; 5 et ≤ 8 MW</t>
  </si>
  <si>
    <t>&gt; 8 et ≤ 12 MW</t>
  </si>
  <si>
    <t>&gt; 12 MW</t>
  </si>
  <si>
    <t>Dept</t>
  </si>
  <si>
    <t>Puissance installée en MW</t>
  </si>
  <si>
    <t>2B</t>
  </si>
  <si>
    <t>971</t>
  </si>
  <si>
    <t>972</t>
  </si>
  <si>
    <t>974</t>
  </si>
  <si>
    <t>Évolution de la production d'électricité solaire photovoltaïque</t>
  </si>
  <si>
    <t>TWh</t>
  </si>
  <si>
    <t>Production</t>
  </si>
  <si>
    <t>MW</t>
  </si>
  <si>
    <t>3kW et moins</t>
  </si>
  <si>
    <t>]3 ; 9] kW</t>
  </si>
  <si>
    <t>]9 ; 36] kW</t>
  </si>
  <si>
    <t>]36 ; 100] kW</t>
  </si>
  <si>
    <t>]100 ; 250] kW</t>
  </si>
  <si>
    <t>250 kW et plus</t>
  </si>
  <si>
    <t>Photovoltaïque</t>
  </si>
  <si>
    <t>Consommation finale brute d'énergies renouvelables par filière</t>
  </si>
  <si>
    <t>Auvergne-Rhône-Alpes</t>
  </si>
  <si>
    <t>Surface</t>
  </si>
  <si>
    <t>Production chaleur</t>
  </si>
  <si>
    <t>Surfaces annuelles installées par type d'application</t>
  </si>
  <si>
    <t>Surface installée par type d'application</t>
  </si>
  <si>
    <t>En milliers de m²</t>
  </si>
  <si>
    <r>
      <t>Unité : surface en milliers de m</t>
    </r>
    <r>
      <rPr>
        <vertAlign val="superscript"/>
        <sz val="10"/>
        <rFont val="Arial"/>
        <family val="2"/>
      </rPr>
      <t>2</t>
    </r>
  </si>
  <si>
    <t>Chauffe-eau solaire individuel</t>
  </si>
  <si>
    <t>Chauffe-eau solaire combiné individuel</t>
  </si>
  <si>
    <t>Solaire thermique collectif</t>
  </si>
  <si>
    <t>Surfaces annuelles installées par type de capteur</t>
  </si>
  <si>
    <t>Vitré</t>
  </si>
  <si>
    <t>Souple</t>
  </si>
  <si>
    <t>Sous vide</t>
  </si>
  <si>
    <t>Nombre de m² installés pour 1000 habitants</t>
  </si>
  <si>
    <t>Chaleur</t>
  </si>
  <si>
    <t>Pompes à chaleur : consommation de chaleur renouvelable*, corrigée des variations climatiques</t>
  </si>
  <si>
    <t>Ventes annuelles de pompes à chaleur individuelles (PAC)</t>
  </si>
  <si>
    <t>En milliers d'appareils</t>
  </si>
  <si>
    <t>Vente annuelles, en milliers d'appareils</t>
  </si>
  <si>
    <t>PAC géothermiques</t>
  </si>
  <si>
    <t>Total des ventes</t>
  </si>
  <si>
    <t>Ventes annuelles d'appareils de chauffage au bois-énergie pour le résidentiel individuel</t>
  </si>
  <si>
    <t>Ventes annuelles, en milliers d'appareils</t>
  </si>
  <si>
    <t>Cuisinières</t>
  </si>
  <si>
    <t>Chaudières</t>
  </si>
  <si>
    <t>Poêles</t>
  </si>
  <si>
    <t>Foyers inserts</t>
  </si>
  <si>
    <t>Source : Observ'ER</t>
  </si>
  <si>
    <t xml:space="preserve">Parc des logements chauffés au bois-énergie </t>
  </si>
  <si>
    <t>Source Enquête logement de 1992 à 2006 données étude CEREN 2013 calcul à partir des données individuelles</t>
  </si>
  <si>
    <t>Parc, en millions de logements</t>
  </si>
  <si>
    <t>Source : Insee, enquête logement</t>
  </si>
  <si>
    <t>Champ : métropole, résidences principales.</t>
  </si>
  <si>
    <t>Source : Insee, enquête logement - Ceren</t>
  </si>
  <si>
    <t>En stères</t>
  </si>
  <si>
    <t>Consommation moyenne</t>
  </si>
  <si>
    <t xml:space="preserve"> </t>
  </si>
  <si>
    <t>Champ : métropole</t>
  </si>
  <si>
    <t>nombre</t>
  </si>
  <si>
    <t>Électricité seule</t>
  </si>
  <si>
    <t>Chaleur seule</t>
  </si>
  <si>
    <t>En  MW</t>
  </si>
  <si>
    <t>&lt; 0,5 MW</t>
  </si>
  <si>
    <t>≥ 0,5 et &lt; 1 MW</t>
  </si>
  <si>
    <t>≥ 1 MW</t>
  </si>
  <si>
    <t>Installations</t>
  </si>
  <si>
    <t xml:space="preserve">Puissance </t>
  </si>
  <si>
    <t>973</t>
  </si>
  <si>
    <t>976</t>
  </si>
  <si>
    <t xml:space="preserve">En % </t>
  </si>
  <si>
    <t>Biodiesel</t>
  </si>
  <si>
    <t>d'origine animale ou d'huiles usées (EMHA/EMHU**)</t>
  </si>
  <si>
    <t>Biogazole de synthèse</t>
  </si>
  <si>
    <t xml:space="preserve">Bioéthanol </t>
  </si>
  <si>
    <t>Éthanol pur</t>
  </si>
  <si>
    <t>Bioessence</t>
  </si>
  <si>
    <t>Éthanol mélangé à l'ETBE***</t>
  </si>
  <si>
    <t>* EMHV : esters méthyliques d'huiles végétales.</t>
  </si>
  <si>
    <t>** EMHA / EMHU : esters méthyliques d'huiles animales ou usées.</t>
  </si>
  <si>
    <t>Évolution de la consommation finale de biocarburants par filière</t>
  </si>
  <si>
    <t>Transport</t>
  </si>
  <si>
    <t xml:space="preserve">* hors pompes à chaleur. </t>
  </si>
  <si>
    <t>Biomasse solide (hors déchets)</t>
  </si>
  <si>
    <t>Biocarburants et biomasse liquide</t>
  </si>
  <si>
    <t>Déchets urbains renouvelables</t>
  </si>
  <si>
    <t>Hydraulique et énergies marines</t>
  </si>
  <si>
    <t>Énergies renouvelables</t>
  </si>
  <si>
    <t>Unité : surface en milliers de m2</t>
  </si>
  <si>
    <t>Objectif 2020</t>
  </si>
  <si>
    <t>Source : SDES, enquête sur la production d'électricité</t>
  </si>
  <si>
    <t>Évolution de la production d'énergie géothermique</t>
  </si>
  <si>
    <t>Tranches de capacité</t>
  </si>
  <si>
    <t>Part de la capacité</t>
  </si>
  <si>
    <t>Éolien terrestre</t>
  </si>
  <si>
    <t>Déchets non renouvelables</t>
  </si>
  <si>
    <t>Pays</t>
  </si>
  <si>
    <t>Les énergies renouvelables en France</t>
  </si>
  <si>
    <t>Somme / Trajectoire</t>
  </si>
  <si>
    <t>électricité</t>
  </si>
  <si>
    <t>Biomasse solide*</t>
  </si>
  <si>
    <t>05</t>
  </si>
  <si>
    <t>10</t>
  </si>
  <si>
    <t>11</t>
  </si>
  <si>
    <t>12</t>
  </si>
  <si>
    <t>13</t>
  </si>
  <si>
    <t>14</t>
  </si>
  <si>
    <t>15</t>
  </si>
  <si>
    <t>16</t>
  </si>
  <si>
    <t>17</t>
  </si>
  <si>
    <t>18</t>
  </si>
  <si>
    <t>19</t>
  </si>
  <si>
    <t>2A</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</si>
  <si>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</si>
  <si>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</si>
  <si>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</si>
  <si>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</si>
  <si>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</si>
  <si>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</si>
  <si>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</si>
  <si>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</si>
  <si>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</si>
  <si>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</si>
  <si>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</si>
  <si>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</si>
  <si>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</si>
  <si>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</si>
  <si>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</si>
  <si>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</si>
  <si>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</si>
  <si>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</si>
  <si>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</si>
  <si>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</si>
  <si>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</si>
  <si>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</si>
  <si>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</si>
  <si>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</si>
  <si>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</si>
  <si>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</si>
  <si>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</si>
  <si>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</si>
  <si>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</si>
  <si>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</si>
  <si>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</si>
  <si>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</si>
  <si>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</si>
  <si>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</si>
  <si>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</si>
  <si>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</si>
  <si>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</si>
  <si>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</si>
  <si>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</si>
  <si>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</si>
  <si>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</si>
  <si>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</si>
  <si>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</si>
  <si>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</si>
  <si>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</si>
  <si>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</si>
  <si>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</si>
  <si>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</si>
  <si>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</si>
  <si>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</si>
  <si>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</si>
  <si>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</si>
  <si>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</si>
  <si>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</si>
  <si>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</si>
  <si>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</si>
  <si>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</si>
  <si>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</si>
  <si>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</si>
  <si>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</si>
  <si>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</si>
  <si>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</si>
  <si>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</si>
  <si>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</si>
  <si>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</si>
  <si>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</si>
  <si>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</si>
  <si>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</si>
  <si>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</si>
  <si>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</si>
  <si>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</si>
  <si>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</si>
  <si>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</si>
  <si>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</si>
  <si>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</si>
  <si>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nd</t>
  </si>
  <si>
    <t>% dépense d'investissement par filière</t>
  </si>
  <si>
    <t>Dépenses publiques de R&amp;D dans les ENR</t>
  </si>
  <si>
    <t>Autres</t>
  </si>
  <si>
    <t>Solaire</t>
  </si>
  <si>
    <t>Hydraulique</t>
  </si>
  <si>
    <t>Production brute</t>
  </si>
  <si>
    <t>Nombre installations</t>
  </si>
  <si>
    <t>Biomasse (dont principalement les biocarburants)</t>
  </si>
  <si>
    <t>Branche énergie</t>
  </si>
  <si>
    <t>Industrie</t>
  </si>
  <si>
    <t>Résidentiel</t>
  </si>
  <si>
    <t>Tertiaire</t>
  </si>
  <si>
    <t>Agriculture</t>
  </si>
  <si>
    <t>Chaleur produite</t>
  </si>
  <si>
    <t>Électricité produite</t>
  </si>
  <si>
    <t>Année</t>
  </si>
  <si>
    <t>Source : SDES, d'après obligations d'achats, EDF, EDF-SEI, et ELD</t>
  </si>
  <si>
    <t>Puissances raccordées par année de mise en service</t>
  </si>
  <si>
    <t>Source : SDES, d'après raccordements Enedis, RTE, EDF-SEI, CRE et les principales ELD</t>
  </si>
  <si>
    <t>Puissance raccordée</t>
  </si>
  <si>
    <t>Puissance raccordée par année de mise en service</t>
  </si>
  <si>
    <t>Source : SDES, d'après raccordements ERDF, RTE, EDF-SEI, CRE et les principales ELD</t>
  </si>
  <si>
    <t>Tranches de puissance</t>
  </si>
  <si>
    <t>répartition en %</t>
  </si>
  <si>
    <t>d'origine végétale (EMHV*)</t>
  </si>
  <si>
    <t>Importations physiques</t>
  </si>
  <si>
    <t>Exportations physiques</t>
  </si>
  <si>
    <t>Importations monétaires</t>
  </si>
  <si>
    <t>Exportations monétaires</t>
  </si>
  <si>
    <t>* Voir Définitions et méthodes.</t>
  </si>
  <si>
    <t>Source : SDES, d'après Observ'ER</t>
  </si>
  <si>
    <t>ÉVOLUTION DE LA PRODUCTION PRIMAIRE À PARTIR DE BIOMASSE SOLIDE HORS DÉCHETS</t>
  </si>
  <si>
    <r>
      <t>Source :</t>
    </r>
    <r>
      <rPr>
        <sz val="9"/>
        <rFont val="Arial"/>
        <family val="2"/>
      </rPr>
      <t xml:space="preserve"> Insee enquête logement, d’après Ceren et exploitation SDES en 2013</t>
    </r>
  </si>
  <si>
    <t>Sources : SDES pour la France, Eurostat pour les autres pays</t>
  </si>
  <si>
    <t>Source : CRE, calculs SDES</t>
  </si>
  <si>
    <t>Dépenses d'investissement dans les énergies renouvelables</t>
  </si>
  <si>
    <t>Évolution des dépenses d'investissement dans les énergies renouvelables et de récupération</t>
  </si>
  <si>
    <t>Subventions aux énergies renouvelables</t>
  </si>
  <si>
    <t>Emploi liés aux énergies renouvelables</t>
  </si>
  <si>
    <t>* Y compris déchets urbains renouvelables.</t>
  </si>
  <si>
    <t>Production brute (TWh)</t>
  </si>
  <si>
    <t>Note : 1  MW et 10  MW sont les seuils qui permettent de distinguer la micro, la petite et la grande hydraulique, au sens des institutions internationales.</t>
  </si>
  <si>
    <t>Parc de logements (axe de gauche)</t>
  </si>
  <si>
    <t>Consommation moyennes de bois par logement (axe de droite)</t>
  </si>
  <si>
    <t>Note : la dépense prend en compte l’achat de bois hors des circuits commerciaux (environ 20 % de la consommation en bois-bûche des ménages), mais n’inclut pas l’autoapprovisionnement en bois (environ 40 %).</t>
  </si>
  <si>
    <t>* PCS : pouvoir calorifique supérieur.</t>
  </si>
  <si>
    <t>Source : gestionnaires de réseaux</t>
  </si>
  <si>
    <t>Moins de 15 GWh/an</t>
  </si>
  <si>
    <t>De 15 à 30 GWh/an</t>
  </si>
  <si>
    <t>Plus de 30 GWh/an</t>
  </si>
  <si>
    <t>Sources : SDES pour la France ; Eurostat pour les autres pays</t>
  </si>
  <si>
    <t>en GWh/an</t>
  </si>
  <si>
    <t>En % (données corrigées des variations climatiques)</t>
  </si>
  <si>
    <t>* IAA : industries agroalimentaires.</t>
  </si>
  <si>
    <t>2 Hors biocarburants.</t>
  </si>
  <si>
    <t>3 Importations - exportations.</t>
  </si>
  <si>
    <t>4 Nette de l’énergie consommée par la branche énergie pour ses usages propres et des pertes de transformation, de transport et de distribution</t>
  </si>
  <si>
    <t>M€</t>
  </si>
  <si>
    <t>En ETP</t>
  </si>
  <si>
    <t>Biométhane</t>
  </si>
  <si>
    <t>Capacités maximales de production de biométhane des nouvelles installations par année de mise en service</t>
  </si>
  <si>
    <t>M€  (axe de gauche) et milliers de tonnes (axe de droite)</t>
  </si>
  <si>
    <t>Source : SDES, d'après Pac &amp; Clim'Info</t>
  </si>
  <si>
    <t>Source : SDES, d'après Pac &amp; Clim'Info, Observ'ER et Ceren</t>
  </si>
  <si>
    <t>Objectifs dans le cadre de la PPE</t>
  </si>
  <si>
    <t>Les énergies renouvelables en France :</t>
  </si>
  <si>
    <t>-</t>
  </si>
  <si>
    <t>Données clés</t>
  </si>
  <si>
    <t>En millions de logements (axe de gauche) et en nombre de stères (données réelles*, axe de droite)</t>
  </si>
  <si>
    <t>* Données non corrigées des variations climatiques.</t>
  </si>
  <si>
    <t>Évolution</t>
  </si>
  <si>
    <t>Consommation finale brute d'énergies renouvelables</t>
  </si>
  <si>
    <t>pour le calcul de l'objectif global (A) + (B) + (C)</t>
  </si>
  <si>
    <t xml:space="preserve">  Hydraulique renouvelable normalisé</t>
  </si>
  <si>
    <t>0 %</t>
  </si>
  <si>
    <t xml:space="preserve">  Éolien normalisé</t>
  </si>
  <si>
    <t xml:space="preserve">       dont éolien terrestre</t>
  </si>
  <si>
    <t xml:space="preserve">       dont éolien offshore</t>
  </si>
  <si>
    <t xml:space="preserve">  Solaire photovoltaïque et à concentration</t>
  </si>
  <si>
    <t xml:space="preserve">       dont photovoltaïque</t>
  </si>
  <si>
    <t xml:space="preserve">       dont thermodynamique</t>
  </si>
  <si>
    <t xml:space="preserve">  Énergies marines</t>
  </si>
  <si>
    <t xml:space="preserve">  Géothermie électrique</t>
  </si>
  <si>
    <t xml:space="preserve">  Biomasse solide et déchets urbains renouvelables</t>
  </si>
  <si>
    <t xml:space="preserve">  Biogaz</t>
  </si>
  <si>
    <t xml:space="preserve">  Solaire thermique</t>
  </si>
  <si>
    <t xml:space="preserve">  Géothermie thermique</t>
  </si>
  <si>
    <t xml:space="preserve">  Pompes à chaleur</t>
  </si>
  <si>
    <t xml:space="preserve">       dont consommation de bois des ménages</t>
  </si>
  <si>
    <t xml:space="preserve">  Biocarburants hors transport (bioGnR)</t>
  </si>
  <si>
    <t xml:space="preserve">   Biodiesel</t>
  </si>
  <si>
    <t xml:space="preserve">   Autres (biogaz, huiles végétales)</t>
  </si>
  <si>
    <t xml:space="preserve"> -</t>
  </si>
  <si>
    <t xml:space="preserve">       dont transport ferroviaire</t>
  </si>
  <si>
    <t xml:space="preserve">       dont transport routier</t>
  </si>
  <si>
    <t xml:space="preserve">       dont autres modes de transport</t>
  </si>
  <si>
    <t>Evolution de la production brute d'électricité renouvelable par filière</t>
  </si>
  <si>
    <t>Production d'électricité</t>
  </si>
  <si>
    <t>Autres transformations</t>
  </si>
  <si>
    <t>en TWh</t>
  </si>
  <si>
    <t>TWh PCS</t>
  </si>
  <si>
    <t>En TWh PCS</t>
  </si>
  <si>
    <t>Charges de service public de l'énergie liées aux énergies renouvelables</t>
  </si>
  <si>
    <t xml:space="preserve"> Commerce extérieur d'ETBE</t>
  </si>
  <si>
    <t>Branche énergie (production d'électricité et de chaleur)</t>
  </si>
  <si>
    <t>Nom pays :</t>
  </si>
  <si>
    <t>Puissance installée (MW)</t>
  </si>
  <si>
    <t>Part de la puissance des installations de 10 MW ou plus (en %) - calcul</t>
  </si>
  <si>
    <t>20</t>
  </si>
  <si>
    <t>Bioéthanol</t>
  </si>
  <si>
    <t>Surcoût dû à l'incorporation des biocarburants</t>
  </si>
  <si>
    <t>Chaleur et électricité</t>
  </si>
  <si>
    <t>Total : 118 installations</t>
  </si>
  <si>
    <t>Pompes à chaleur y compris PAC géothermiques</t>
  </si>
  <si>
    <t>Géothermie profonde</t>
  </si>
  <si>
    <t>Biogaz injecté dans les réseaux</t>
  </si>
  <si>
    <t>Électricité à partir de méthanisation</t>
  </si>
  <si>
    <t>Éolien en mer</t>
  </si>
  <si>
    <t>Ecarts</t>
  </si>
  <si>
    <t>Source : calculs SDES.</t>
  </si>
  <si>
    <t>Source : calculs SDES</t>
  </si>
  <si>
    <t>% des ETP</t>
  </si>
  <si>
    <t>Centre-Val de Loire</t>
  </si>
  <si>
    <t>Grand Est</t>
  </si>
  <si>
    <t>Hauts-de-France</t>
  </si>
  <si>
    <t>Île-de-France</t>
  </si>
  <si>
    <t>Nouvelle-Aquitaine</t>
  </si>
  <si>
    <t>Occitanie</t>
  </si>
  <si>
    <t>Gaz naturel</t>
  </si>
  <si>
    <t>Production de chaleur commercialisée</t>
  </si>
  <si>
    <t>Objectifs</t>
  </si>
  <si>
    <t>157 à 169</t>
  </si>
  <si>
    <t>4 à 5,2</t>
  </si>
  <si>
    <t>1,85 à 2,5</t>
  </si>
  <si>
    <t>Quantité de chaleur renouvelable et de récupération livrée par les réseaux de chaleur</t>
  </si>
  <si>
    <t>31 à 36</t>
  </si>
  <si>
    <t>14 à 22</t>
  </si>
  <si>
    <t>26,4 à 26,7</t>
  </si>
  <si>
    <t>33,2 à 34,7</t>
  </si>
  <si>
    <t>35,1 à 44,0</t>
  </si>
  <si>
    <t>5,2 à 6,2</t>
  </si>
  <si>
    <t>Champ : France métropolitaine continentale (champ défini par la PPE).</t>
  </si>
  <si>
    <t>Partie 1 : La consommation et la production d’énergies renouvelables en France</t>
  </si>
  <si>
    <t>Partie 2 : Les énergies renouvelables dans l'économie française</t>
  </si>
  <si>
    <t>Partie 3 : Les différentes filières d’énergies renouvelables en France</t>
  </si>
  <si>
    <t>ÉVOLUTION DE LA DÉPENSE DE BOIS-ÉNERGIE PAR SECTEUR</t>
  </si>
  <si>
    <t xml:space="preserve">Partie 4 : La place de la France en matière d’énergies renouvelables en Europe et dans le monde </t>
  </si>
  <si>
    <t>GWh/an</t>
  </si>
  <si>
    <t>44 à 52</t>
  </si>
  <si>
    <t>* step : stations de transfert d’énergie par pompage.</t>
  </si>
  <si>
    <t>Pourcentage</t>
  </si>
  <si>
    <t>Biocarburants et autres bioliquides</t>
  </si>
  <si>
    <t>Données 2020 corrigées variations climatiques</t>
  </si>
  <si>
    <t xml:space="preserve">  Électricité : total (A)</t>
  </si>
  <si>
    <t xml:space="preserve">  Chaleur (et froid) : total (B)</t>
  </si>
  <si>
    <t xml:space="preserve">  Carburants : total (C)</t>
  </si>
  <si>
    <t>Consommation finale brute 
dans le secteur des transports  (C) + (D) + (E)</t>
  </si>
  <si>
    <t xml:space="preserve">  Carburants renouvelables (C)</t>
  </si>
  <si>
    <t xml:space="preserve">  Électricité renouvelable dans les transports (D)</t>
  </si>
  <si>
    <t>Unité</t>
  </si>
  <si>
    <t>Le gaz renouvelable</t>
  </si>
  <si>
    <t>L'électricité renouvelable</t>
  </si>
  <si>
    <t>GW</t>
  </si>
  <si>
    <t>340 à 410</t>
  </si>
  <si>
    <t xml:space="preserve">Note : la forte baisse observée entre 2015 et 2016 est liée à un changement de périmètre. Une modification de la comptabilité analytique de l'Ifpen entre ces deux années a en effet réduit le champ des dépenses allouées à la catégorie des énergies renouvelables.
</t>
  </si>
  <si>
    <t>Hydroélectricité</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</si>
  <si>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</si>
  <si>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</si>
  <si>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</si>
  <si>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</si>
  <si>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</si>
  <si>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</si>
  <si>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</si>
  <si>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</si>
  <si>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</si>
  <si>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</si>
  <si>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</si>
  <si>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</si>
  <si>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</si>
  <si>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</si>
  <si>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</si>
  <si>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</si>
  <si>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</si>
  <si>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</si>
  <si>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</si>
  <si>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</si>
  <si>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</si>
  <si>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Production brute d'électricité renouvelable (en TWh)</t>
  </si>
  <si>
    <t>Part de l'électricité renouvelable dans la consommation intérieure d'électricité (en %)</t>
  </si>
  <si>
    <t>Grand-Est</t>
  </si>
  <si>
    <t>Ile-de-France</t>
  </si>
  <si>
    <t>Puissance des installations hydrauliques par département fin 2020</t>
  </si>
  <si>
    <t>Puissance installée (en MW)</t>
  </si>
  <si>
    <t>Departement</t>
  </si>
  <si>
    <t>puissance installée, en MW</t>
  </si>
  <si>
    <t>001</t>
  </si>
  <si>
    <t>002</t>
  </si>
  <si>
    <t>003</t>
  </si>
  <si>
    <t>004</t>
  </si>
  <si>
    <t>005</t>
  </si>
  <si>
    <t>006</t>
  </si>
  <si>
    <t>007</t>
  </si>
  <si>
    <t>008</t>
  </si>
  <si>
    <t>009</t>
  </si>
  <si>
    <t>010</t>
  </si>
  <si>
    <t>011</t>
  </si>
  <si>
    <t>012</t>
  </si>
  <si>
    <t>013</t>
  </si>
  <si>
    <t>014</t>
  </si>
  <si>
    <t>015</t>
  </si>
  <si>
    <t>016</t>
  </si>
  <si>
    <t>017</t>
  </si>
  <si>
    <t>018</t>
  </si>
  <si>
    <t>019</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</si>
  <si>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</si>
  <si>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</si>
  <si>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</si>
  <si>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</si>
  <si>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</si>
  <si>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</si>
  <si>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</si>
  <si>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</si>
  <si>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</si>
  <si>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</si>
  <si>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</si>
  <si>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</si>
  <si>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</si>
  <si>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</si>
  <si>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</si>
  <si>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</si>
  <si>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</si>
  <si>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</si>
  <si>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</si>
  <si>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</si>
  <si>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</si>
  <si>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</si>
  <si>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</si>
  <si>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</si>
  <si>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</si>
  <si>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</si>
  <si>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</si>
  <si>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</si>
  <si>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</si>
  <si>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</si>
  <si>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</si>
  <si>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</si>
  <si>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</si>
  <si>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</si>
  <si>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</si>
  <si>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</si>
  <si>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</si>
  <si>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</si>
  <si>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</si>
  <si>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</si>
  <si>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</si>
  <si>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</si>
  <si>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</si>
  <si>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</si>
  <si>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</si>
  <si>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</si>
  <si>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</si>
  <si>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</si>
  <si>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</si>
  <si>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</si>
  <si>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</si>
  <si>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</si>
  <si>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</si>
  <si>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</si>
  <si>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</si>
  <si>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</si>
  <si>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</si>
  <si>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</si>
  <si>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</si>
  <si>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</si>
  <si>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</si>
  <si>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</si>
  <si>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</si>
  <si>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</si>
  <si>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</si>
  <si>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</si>
  <si>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</si>
  <si>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</si>
  <si>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</si>
  <si>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</si>
  <si>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</si>
  <si>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</si>
  <si>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</si>
  <si>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</si>
  <si>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</si>
  <si>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Capacité en GWh/an</t>
  </si>
  <si>
    <t>moyenne</t>
  </si>
  <si>
    <t>max</t>
  </si>
  <si>
    <t>dont nombre installé en 2020</t>
  </si>
  <si>
    <t>dont puissance installée en 2020</t>
  </si>
  <si>
    <t>Note : l’énergie est comptabilisée ici sous sa forme finale lorsqu’il s’agit d’électricité ou, lorsqu’elle est vendue, de chaleur, mais sous sa forme primaire avant conversion (énergie contenue dans le biogaz) lorsque l’énergie finale produite correspond à de la chaleur non commercialisée ou à des injections dans le réseau de gaz.</t>
  </si>
  <si>
    <t>Sources : SDES, enquête sur la production d’électricité ; Ademe, Itom ; GRTGaz</t>
  </si>
  <si>
    <t>Seule</t>
  </si>
  <si>
    <t>Cogénération</t>
  </si>
  <si>
    <t>Chaleur non commercialisée</t>
  </si>
  <si>
    <t>Injections</t>
  </si>
  <si>
    <t>Évolution de la production brute d'énergie à partir de déchets urbains renouvelables</t>
  </si>
  <si>
    <t>Sources : SDES, enquête sur la production d’électricité ; Ademe, Itom</t>
  </si>
  <si>
    <t>Répartition de la consommation de biocarburants en 2020</t>
  </si>
  <si>
    <t>Source : SDES, d'après DGEC</t>
  </si>
  <si>
    <t>Source : SDES, d'après DGDDI et DGEC</t>
  </si>
  <si>
    <t xml:space="preserve"> Commerce extérieur de biodiesel (EMAG)</t>
  </si>
  <si>
    <t>Consommation réelle</t>
  </si>
  <si>
    <t>Source : SDES, d’après DGDDI, Eurostat</t>
  </si>
  <si>
    <t>DROM</t>
  </si>
  <si>
    <t>Métro + DROM</t>
  </si>
  <si>
    <t>(Métropole + DROM)</t>
  </si>
  <si>
    <t>Champ : métropole (pas de biocarburants dans les DROM)</t>
  </si>
  <si>
    <t>Champ : Union européenne, métropole et DROM pour la France.</t>
  </si>
  <si>
    <t>Champ : métropole et DROM.</t>
  </si>
  <si>
    <t>Note : la part des énergies renouvelables dans la consommation finale brute ne tient pas compte dans ce graphique des éventuels « transferts statistiques ».</t>
  </si>
  <si>
    <t>Sources : SDES pour la France ; Eurostat pour les autres pays</t>
  </si>
  <si>
    <t>Champ : jusqu’à l’année 2010 incluse, le périmètre géographique est la France métropolitaine. À partir de 2011, il inclut en outre les cinq DROM.</t>
  </si>
  <si>
    <t>Production brute d'électricité renouvelable, hors énergie hydraulique et marémotrice, en TWh</t>
  </si>
  <si>
    <t>Part de l'électricité renouvelable, hors énergie hydraulique et marémotrice, dans la consommation intérieure d'électricité (en %)</t>
  </si>
  <si>
    <t>Consommation d'énergie primaire par type d'énergie en 2021</t>
  </si>
  <si>
    <t>Production primaire d'énergies renouvelables par filière en 2021</t>
  </si>
  <si>
    <t>Production brute d'électricité renouvelable par filière en 2021</t>
  </si>
  <si>
    <t>Objectif 2030</t>
  </si>
  <si>
    <t>Part atteinte 2021</t>
  </si>
  <si>
    <t>Froid renouvelable</t>
  </si>
  <si>
    <t>2021p</t>
  </si>
  <si>
    <t>2021p/2020</t>
  </si>
  <si>
    <t xml:space="preserve">       dont réseaux de chaleur et de froid</t>
  </si>
  <si>
    <t>3 %</t>
  </si>
  <si>
    <t xml:space="preserve">  BioGnR issu de sources alimentaires</t>
  </si>
  <si>
    <t>chaleur et froid</t>
  </si>
  <si>
    <t>Production régionale d'électricité renouvelable et part dans la consommation en 2020</t>
  </si>
  <si>
    <t>Dépenses publiques de R&amp;D dans les ENR en 2020</t>
  </si>
  <si>
    <t>M€ 2020</t>
  </si>
  <si>
    <t>En 2020</t>
  </si>
  <si>
    <t>Source : SDES, Les dépenses publiques de R&amp;D en énergie en 2020</t>
  </si>
  <si>
    <t>Moins de 1 MW</t>
  </si>
  <si>
    <t>De 1 à 10 MW</t>
  </si>
  <si>
    <t>Plus de 10 MW</t>
  </si>
  <si>
    <t>Répartition des installations hydrauliques renouvelables en 2020 selon la tranche de puissance</t>
  </si>
  <si>
    <t>2021</t>
  </si>
  <si>
    <t>Répartition des installations raccordées en nombre et puissance par tranche de puissance fin 2021</t>
  </si>
  <si>
    <t>nb installations 2021</t>
  </si>
  <si>
    <t>Surface installée en milliers de m² fin 2020</t>
  </si>
  <si>
    <t>Source : SDES, d'après Observ'ER et Insee (population estimée au 1er janvier 2021)</t>
  </si>
  <si>
    <t>Puissance électrique des installations de biogaz raccordées au réseau par département en 2021</t>
  </si>
  <si>
    <t>Répartition des installations biogaz par tranche de puissance fin 2021</t>
  </si>
  <si>
    <t>Production brute 2021</t>
  </si>
  <si>
    <t>Puissance des installations solaires photovoltaïques par département fin 2021, en MW</t>
  </si>
  <si>
    <t>Capacité maximale de production de biométhane par département en 2021</t>
  </si>
  <si>
    <t>Bûches, plaquettes..</t>
  </si>
  <si>
    <t>Granulés</t>
  </si>
  <si>
    <t>Liqueur noire</t>
  </si>
  <si>
    <t>Sources : calculs SDES; Propellet</t>
  </si>
  <si>
    <t>En M€2021</t>
  </si>
  <si>
    <t>CONSOMMATION PRIMAIRE DE BOIS-ÉNERGIE PAR SECTEUR EN 2021</t>
  </si>
  <si>
    <t>En M€2021 et TWh</t>
  </si>
  <si>
    <t>SOLDE IMPORTATEUR : 102 M€ en 2021</t>
  </si>
  <si>
    <t>Réparatition des installations en nombre et capacité maximale de production, par tranche, fin 2021</t>
  </si>
  <si>
    <t>Répartition de la consommation finale de biocarburants par filière en 2021</t>
  </si>
  <si>
    <r>
      <t>Milliers de tonnes et M€</t>
    </r>
    <r>
      <rPr>
        <vertAlign val="subscript"/>
        <sz val="10"/>
        <rFont val="Arial"/>
        <family val="2"/>
      </rPr>
      <t>2021</t>
    </r>
  </si>
  <si>
    <t>Dépenses d'investissement dans les énergies renouvelables et de récupération en 2019</t>
  </si>
  <si>
    <r>
      <t>Dépense par filière EnR
en millions d'</t>
    </r>
    <r>
      <rPr>
        <b/>
        <i/>
        <u/>
        <sz val="10"/>
        <rFont val="Arial"/>
        <family val="2"/>
      </rPr>
      <t>euros 2019</t>
    </r>
  </si>
  <si>
    <t>Note : les données d'investissements de 2019 sont provisoires.</t>
  </si>
  <si>
    <t>Emplois en ETP relevant des "éco-activités" dans les énergies renouvelables en 2019</t>
  </si>
  <si>
    <t>Note : les données d'emplois de 2019 sont provisoires.</t>
  </si>
  <si>
    <t>Bilan énergétique des énergies renouvelables en France en 2021</t>
  </si>
  <si>
    <t>DÉCOMPOSTION DE LA PART DE L’ÉNERGIE D’ORIGINE RENOUVELABLE CONSOMMÉE DANS LES TRANSPORTS EN 2020</t>
  </si>
  <si>
    <t>DÉCOMPOSTION DE LA PART DE L’ÉLECTRICITÉ PROVENANT DE SOURCES RENOUVELABLES EN 2020</t>
  </si>
  <si>
    <t>DÉCOMPOSTION DE LA PART DE L’ÉNERGIE PRODUITE À PARTIR DE SOURCES RENOUVELABLES POUR USAGE DE CHALEUR ET DE FROID EN 2020</t>
  </si>
  <si>
    <t>Part de l'énergie produite à partir de sources renouvelables dans la consommation finale brute d'énergie en 2020</t>
  </si>
  <si>
    <t>Part des énergies renouvelables dans la consommation finale brute d'énergie en 2005 et 2020 et objectifs 2020</t>
  </si>
  <si>
    <t>Part atteinte 2020</t>
  </si>
  <si>
    <t>Suède</t>
  </si>
  <si>
    <t>Lettonie</t>
  </si>
  <si>
    <t>Finlande</t>
  </si>
  <si>
    <t>Autriche</t>
  </si>
  <si>
    <t>Portugal</t>
  </si>
  <si>
    <t>Danemark</t>
  </si>
  <si>
    <t>Estonie</t>
  </si>
  <si>
    <t>Slovénie</t>
  </si>
  <si>
    <t>Roumanie</t>
  </si>
  <si>
    <t>Lituanie</t>
  </si>
  <si>
    <t>France</t>
  </si>
  <si>
    <t>Croatie</t>
  </si>
  <si>
    <t>Europe des 27</t>
  </si>
  <si>
    <t>Espagne</t>
  </si>
  <si>
    <t>Grèce</t>
  </si>
  <si>
    <t>Allemagne</t>
  </si>
  <si>
    <t>Italie</t>
  </si>
  <si>
    <t>Bulgarie</t>
  </si>
  <si>
    <t>Irlande</t>
  </si>
  <si>
    <t>Pologne</t>
  </si>
  <si>
    <t>Slovaquie</t>
  </si>
  <si>
    <t>Pays-Bas</t>
  </si>
  <si>
    <t>Chypre</t>
  </si>
  <si>
    <t>Hongrie</t>
  </si>
  <si>
    <t>Belgique</t>
  </si>
  <si>
    <t>Luxembourg</t>
  </si>
  <si>
    <t>Malte</t>
  </si>
  <si>
    <t>Source : SDES pour la France, Eurostat pour les autres pays</t>
  </si>
  <si>
    <r>
      <t>En M€</t>
    </r>
    <r>
      <rPr>
        <vertAlign val="subscript"/>
        <sz val="11"/>
        <rFont val="Arial"/>
        <family val="2"/>
      </rPr>
      <t>2020</t>
    </r>
  </si>
  <si>
    <t>p : données provisoires susceptibles d’être révisées. 
Note : l'objectif 2020 est issu de la directive 2009/28/CE et remis à la Commission européenne à l’été 2010. L'objectif 2030 est issu de la loi relative à l'énergie et au climat de 2019.
* À partir de 2021, la part des énergies renouvelables dans la consommation finale brute d'énergie est calculée à partir de la directive (UE) 2018/2001. Le changement de méthodologie est matérialisé par la droite noire verticale.
Champ : métropole et DROM.</t>
  </si>
  <si>
    <t>Objectif 2030 et situation actuelle de la France</t>
  </si>
  <si>
    <t>Part des énergies renouvelables dans la consommation finale brute d’énergie de 2005 à 2021 (réalisé) et objectif de 2030, par filière</t>
  </si>
  <si>
    <t>Note : les données 2019 sont provisoires.</t>
  </si>
  <si>
    <t>Champ: emplois relevant des éco-activités</t>
  </si>
  <si>
    <t>En centimes d'euros constants 2021 par litre de carburant</t>
  </si>
  <si>
    <t>Le bois-énergie recouvre ici le bois, les granulés de bois et les résidus de bois (hors liqueur noire).</t>
  </si>
  <si>
    <t>Bioessence de synthèse</t>
  </si>
  <si>
    <t>Source : SDES, d'après DGDDI et Eurostat</t>
  </si>
  <si>
    <t>Part des énergies renouvelables dans la consommation finale brute d'énergie en 2020</t>
  </si>
  <si>
    <t>Part de l'énergie d'origine renouvelable consommée dans les transports en 2020</t>
  </si>
  <si>
    <t>* Les biocarburants conventionnels sont les biocarburants fabriqués à partir de cultures utilisables pour l’alimentation humaine ou animale.
Note : Des bonifications dans les transports sont prévues par la directive 2009/28/CE pour les biocarburants de seconde génération ainsi que pour l'électricité consommée par les véhicules électriques et le transport ferroviaire. Elles interviennent uniquement pour le calcul de l'objectif d'énergies renouvelables dans la consommation du secteur des transports.</t>
  </si>
  <si>
    <t>Part de l'électricité provenant de sources renouvelables en 2020</t>
  </si>
  <si>
    <t>Part de l'énergie produite à partir de sources renouvelables pour usage de chaleur et de froid en 2020</t>
  </si>
  <si>
    <t>Données numériques non accessibles</t>
  </si>
  <si>
    <t>Part des énergies renouvelables dans la consommation primaire d'énergie en 2019 dans le monde</t>
  </si>
  <si>
    <t>Part des énergies renouvelables dans la consommation finale brute d’énergie</t>
  </si>
  <si>
    <t>Les dix principaux producteurs d'énergies renouvelables en 2019 dans le monde*</t>
  </si>
  <si>
    <t>p : données provisoires susceptibles d’être révisées.
* Solaire photovoltaïque, énergies marines et électricité à partir de biomasse et de géothermie.
** Solaire thermique, géothermie et biogaz.
*** À partir de 2021, la part des énergies renouvelables dans la consommation finale brute d'énergie est calculée à partir de la directive (UE) 2018/2001. Le changement de méthodologie est matérialisé par la droite noire verticale.
Champ : métropole et DROM.
Source : calculs SDES</t>
  </si>
  <si>
    <t>Évolution de chaque filière entre 2005 et 2021</t>
  </si>
  <si>
    <t>Note : pour l'éolien, et compte tenu des modalités de calcul spécifiées par la directive (UE) 2018/2001, la consommation finale brute (production brute normalisée) s'est accrue de 37 TWh entre 2005 et 2020.</t>
  </si>
  <si>
    <t>9 %</t>
  </si>
  <si>
    <t>-1 %</t>
  </si>
  <si>
    <t>6 %</t>
  </si>
  <si>
    <t>13 %</t>
  </si>
  <si>
    <t>10 %</t>
  </si>
  <si>
    <t>14 %</t>
  </si>
  <si>
    <t>4 %</t>
  </si>
  <si>
    <t>15 %</t>
  </si>
  <si>
    <t>17 %</t>
  </si>
  <si>
    <t>34 %</t>
  </si>
  <si>
    <t>7 %</t>
  </si>
  <si>
    <t>27 %</t>
  </si>
  <si>
    <t>2 %</t>
  </si>
  <si>
    <t>21 %</t>
  </si>
  <si>
    <t>19 %</t>
  </si>
  <si>
    <t>Ancienne méthodologie</t>
  </si>
  <si>
    <t>Nouvelle méthodologie</t>
  </si>
  <si>
    <t>****</t>
  </si>
  <si>
    <t xml:space="preserve">  Biocarburants hors transport (bioGnR issu de sources non alimentaires*)</t>
  </si>
  <si>
    <t xml:space="preserve">  Minoration des biocarburants conventionnels**</t>
  </si>
  <si>
    <t xml:space="preserve">   Bioéthanol</t>
  </si>
  <si>
    <t xml:space="preserve">  Bonifications*** (E)</t>
  </si>
  <si>
    <t>p : données provisoires susceptibles d'être révisées.
nd : non disponible.
Lecture : l'ancienne méthodologie de calcul du taux d'énergies renouvelables est décrite dans la directive 2009/28/CE.
La nouvelle méthodologie décrite dans la directive 2018/2001 (UE) s'applique pour la première fois en 2021. 
* Avant 2021, d'après la directive 2009/28/CE, le bio GnR est comptabilisé dans le numérateur chaleur. À partir de 2021, d’après la directive (UE) 2018/2001, le bio GnR issu de sources non alimentaires est comptabilisé dans le numérateur chaleur et le bio GnR issu de sources alimentaires dans le numérateur transport. 
** La directive 2009/28/CE prévoit que l’utilisation des biocarburants conventionnels (fabriqués à partir de cultures utilisables pour l’alimentation humaine ou animale) soit plafonnée à 7 % de la consommation finale d'énergie dans les transports. Cette limite ayant été atteinte en France en 2018 et 2019, il en résulte une minoration de la quantité des biocarburants pris en compte pour le calcul de la part EnR.
*** Des bonifications sont prévues par la directive dans les transports pour les biocarburants de seconde génération et l'électricité consommée par les véhicules électriques et le transport ferroviaire. Elles interviennent uniquement pour le calcul de l'objectif d'énergies renouvelables dans la consommation du secteur des transports.
**** Les évolutions sont calculées à méthodologie constante (ancienne méthodologie).</t>
  </si>
  <si>
    <t>nd : données non disponibles.</t>
  </si>
  <si>
    <t>Champ : hors stations de transfert d'énergie par pompage (STEP) "pures" (voir définitions), hors énergies marines.</t>
  </si>
  <si>
    <t>Champ : hors stations de transfert d'énergie par pompage (STEP) "pures" (voir définitions) et hors énergies marines.</t>
  </si>
  <si>
    <t>* Voir Définitions et méthodes</t>
  </si>
  <si>
    <t>* voir Définitions et Méthodes</t>
  </si>
  <si>
    <t>Champ : France métropolitaine</t>
  </si>
  <si>
    <t>Champ : France métropolitaine.</t>
  </si>
  <si>
    <t>Note : le bois-énergie recouvre ici le bois, les granulés de bois et les résidus de bois (hors liqueur noire).</t>
  </si>
  <si>
    <t>Taux de boisement par département sur la période 2016-2020</t>
  </si>
  <si>
    <t>Source : SDES d'après raccordements Enedis, RTE, EDF-SEI, CRE et les principales ELD</t>
  </si>
  <si>
    <t>Répartition de la consommation d'énergie primaire issue de sources renouvelables en France en 2021</t>
  </si>
  <si>
    <t>Objectifs, en matière d'électricité et de chaleur renouvelables, dans le cadre de la PPE (2019-2028)</t>
  </si>
  <si>
    <t>Déchets non renouvelables : 0,7</t>
  </si>
  <si>
    <t>Charbon : 3</t>
  </si>
  <si>
    <t>Énergies renouvelables : 13</t>
  </si>
  <si>
    <t>Gaz naturel : 15</t>
  </si>
  <si>
    <t>Produits pétroliers : 28</t>
  </si>
  <si>
    <t>Nucléaire  : 40</t>
  </si>
  <si>
    <t xml:space="preserve"> : 0</t>
  </si>
  <si>
    <t>Bois-énergie : 36</t>
  </si>
  <si>
    <t>Hydraulique renouvelable : 17</t>
  </si>
  <si>
    <t>Pompes à chaleur : 12</t>
  </si>
  <si>
    <t>Éolien : 11</t>
  </si>
  <si>
    <t>Biocarburants : 6</t>
  </si>
  <si>
    <t>Biogaz : 5</t>
  </si>
  <si>
    <t>Solaire photovoltaïque : 4</t>
  </si>
  <si>
    <t>Déchets renouvelables : 4</t>
  </si>
  <si>
    <t>Géothermie : 2</t>
  </si>
  <si>
    <t>Résidus de l'agriculture et des IAA* : 2</t>
  </si>
  <si>
    <t>Solaire thermique : 0,7</t>
  </si>
  <si>
    <t>Énergies marines : 0,1</t>
  </si>
  <si>
    <t>Hydraulique renouvelable : 49</t>
  </si>
  <si>
    <t>Éolien : 31</t>
  </si>
  <si>
    <t>Biomasse solide* : 3</t>
  </si>
  <si>
    <t>Biogaz : 2</t>
  </si>
  <si>
    <t>Déchets renouvelables : 2</t>
  </si>
  <si>
    <t>Énergie marémotrice : 0,4</t>
  </si>
  <si>
    <t>Géothermie électrique : 0,1</t>
  </si>
  <si>
    <t>Total : 345 TWh</t>
  </si>
  <si>
    <t>Bois-énergie : 63</t>
  </si>
  <si>
    <t>Pompes à chaleur : 23</t>
  </si>
  <si>
    <t>Déchets renouvelables : 3</t>
  </si>
  <si>
    <t>Biogaz : 3</t>
  </si>
  <si>
    <t>Résidus agricoles et agroalimentaires : 3</t>
  </si>
  <si>
    <t>Biocarburants et autres bioliquides : 2</t>
  </si>
  <si>
    <t>Solaire thermique : 1</t>
  </si>
  <si>
    <t>Production d'électricité : 12</t>
  </si>
  <si>
    <t>Production de chaleur commercialisée : 11</t>
  </si>
  <si>
    <t>Autres transformations : 1</t>
  </si>
  <si>
    <t>Industrie : 8</t>
  </si>
  <si>
    <t>Transports : 13</t>
  </si>
  <si>
    <t>Tertiaire : 5</t>
  </si>
  <si>
    <t>Résidentiel : 49</t>
  </si>
  <si>
    <t>Agriculture : 2</t>
  </si>
  <si>
    <t>Données 2021 corrigées variations climatiques</t>
  </si>
  <si>
    <t>Lecture : les objectifs relatifs à la chaleur et au froid, ainsi qu’au gaz renouvelable, sont exprimés en production d’énergie renouvelable, tandis que ceux relatifs à l’électricité renouvelable le sont en puissance installée. En 2021, s’agissant de l’injection du biogaz dans les réseaux, 65 % de l’accroissement nécessaire pour atteindre l'objectif fixé en 2023 a été effectué.</t>
  </si>
  <si>
    <t>Pompes à chaleur * : 37</t>
  </si>
  <si>
    <t>Éolien terrestre : 20</t>
  </si>
  <si>
    <t>Bois énergie : 13</t>
  </si>
  <si>
    <t>Photovoltaïque : 11</t>
  </si>
  <si>
    <t>Biogaz : 6</t>
  </si>
  <si>
    <t>Géothermie : 4</t>
  </si>
  <si>
    <t>Biocarburants : 0,4</t>
  </si>
  <si>
    <t>2018sd</t>
  </si>
  <si>
    <t>2019p</t>
  </si>
  <si>
    <t>Pompes à chaleur *</t>
  </si>
  <si>
    <t>Bois énergie</t>
  </si>
  <si>
    <t>Déchets ménagers</t>
  </si>
  <si>
    <t>Solaire : 41</t>
  </si>
  <si>
    <t>Biomasse (dont principalement les biocarburants) : 34</t>
  </si>
  <si>
    <t>Éolien : 8</t>
  </si>
  <si>
    <t>Géothermie : 6</t>
  </si>
  <si>
    <t>Énergies marines : 4</t>
  </si>
  <si>
    <t>Hydroélectricité : 2</t>
  </si>
  <si>
    <t>Autres : 5</t>
  </si>
  <si>
    <t>Total : 100 %</t>
  </si>
  <si>
    <t>Hydroélectricité : 16</t>
  </si>
  <si>
    <t>Photovoltaïque : 10</t>
  </si>
  <si>
    <t>Biocarburants : 4</t>
  </si>
  <si>
    <t>Déchets ménagers : 1</t>
  </si>
  <si>
    <t>Répartition des installations en nombre et puissance raccordée par tranche de puissance fin 2021</t>
  </si>
  <si>
    <t>Surfaces totales et densité des capteurs solaires thermiques en activité fin 2020</t>
  </si>
  <si>
    <t>Consommation de chaleur renouvelable des pompes à chaleur, en TWh</t>
  </si>
  <si>
    <t>CONSOMMATION PRIMAIRE DE BIOMASSE SOLIDE PAR UTILISATION EN 2021</t>
  </si>
  <si>
    <t>Statistiques au 31 décembre 2021</t>
  </si>
  <si>
    <t>d'origine végétale (EMHV*) : 68</t>
  </si>
  <si>
    <t>d'origine animale ou d'huiles usées (EMHA/EMHU**) : 3</t>
  </si>
  <si>
    <t>Biogazole de synthèse : 7</t>
  </si>
  <si>
    <t>Éthanol pur : 15</t>
  </si>
  <si>
    <t>Éthanol mélangé à l'ETBE*** : 5</t>
  </si>
  <si>
    <t>Bioessence de synthèse : 2</t>
  </si>
  <si>
    <t>*** ETBE : éther éthyle tertiobutyle, bio MTBE inclus</t>
  </si>
  <si>
    <t>Biocarburants conventionnels*</t>
  </si>
  <si>
    <t>Biocarburants avancés (ou non conventionnels)</t>
  </si>
  <si>
    <t>Bonification des biocarburants avancés</t>
  </si>
  <si>
    <t>Bonification pour l'électricité renouvelable consommée dans les transports</t>
  </si>
  <si>
    <t>Solaire (y compris thermique)</t>
  </si>
  <si>
    <t>République tchèque</t>
  </si>
  <si>
    <t>Part des EnR* dans la consommation finale brute d’énergie : 19,3 %</t>
  </si>
  <si>
    <t>Évolution des EnR* de 1990 à 2021 en France métropolitaine : +100 %</t>
  </si>
  <si>
    <t>TWh - 2021</t>
  </si>
  <si>
    <t>Bois-énergie :</t>
  </si>
  <si>
    <t>Bois-énergie : 35,1 %;</t>
  </si>
  <si>
    <t>Hydraulique :</t>
  </si>
  <si>
    <t>Hydraulique : 16,3 %;</t>
  </si>
  <si>
    <t>Biocarburants :</t>
  </si>
  <si>
    <t>Biocarburants : 10 %;</t>
  </si>
  <si>
    <t>Éolien :</t>
  </si>
  <si>
    <t>Éolien : 10,3 %;</t>
  </si>
  <si>
    <t>Pompes à chaleur :</t>
  </si>
  <si>
    <t>Pompes à chaleur : 11,9 %;</t>
  </si>
  <si>
    <t>Déchets renouvelables :</t>
  </si>
  <si>
    <t>Déchets renouvelables : 4 %;</t>
  </si>
  <si>
    <t>Biogaz :</t>
  </si>
  <si>
    <t>Biogaz : 4,4 %;</t>
  </si>
  <si>
    <t>Solaire photovoltaïque :</t>
  </si>
  <si>
    <t>Solaire photovoltaïque : 4,2 %;</t>
  </si>
  <si>
    <t>Autres (géothermie, résidus de l’agriculture, solaire thermique, énergies marines) :</t>
  </si>
  <si>
    <t>Autres (géothermie, résidus de l’agriculture, solaire thermique, énergies marines) : 3,8 %;</t>
  </si>
  <si>
    <t>c€2021/L</t>
  </si>
  <si>
    <t>CONSOMMATION DE BIOCARBURANTS</t>
  </si>
  <si>
    <t>Total : 2 759 TWh (corrigé des variations climatiques), dont 359 TWh pour les énergies renouvelables</t>
  </si>
  <si>
    <t>Total :  121 TWh, dont 111 TWh pour les énergies renouvelables électriques</t>
  </si>
  <si>
    <t>Solaire photovoltaïque : 12</t>
  </si>
  <si>
    <t>Total : 183 TWh (corrigé des variations climatiques)</t>
  </si>
  <si>
    <t>Total : 232 TWh (corrigé des variations climatiques)</t>
  </si>
  <si>
    <t>TOTAL : 24 GW en 2020</t>
  </si>
  <si>
    <t>TOTAL : 37 TWh en 2021</t>
  </si>
  <si>
    <t>TOTAL : 19 GW en 2021</t>
  </si>
  <si>
    <t>TOTAL : 15 TWh en 2021</t>
  </si>
  <si>
    <t>TOTAL : 14 GW en 2021</t>
  </si>
  <si>
    <t>TOTAL : 2 TWh en 2021</t>
  </si>
  <si>
    <t>Total : 2 TWh en 2020</t>
  </si>
  <si>
    <t>Total : 42 TWh en 2021, corrigé des variations climatiques</t>
  </si>
  <si>
    <t>TOTAL : 132 TWh en 2021 (données réelles)</t>
  </si>
  <si>
    <t>TOTAL : 130 TWh en 2021</t>
  </si>
  <si>
    <t>TOTAL : 2,8 Md€ en 2021</t>
  </si>
  <si>
    <t>Consommation primaire (TWh)</t>
  </si>
  <si>
    <t>Transformation</t>
  </si>
  <si>
    <t>Consommation finale</t>
  </si>
  <si>
    <t>Industrie, services</t>
  </si>
  <si>
    <t>Nombre d'installations d'incinération de déchets urbains par type de production en 2020</t>
  </si>
  <si>
    <t>Note : l’énergie est comptabilisée ici sous sa forme finale lorsqu’il s’agit d’électricité ou, lorsqu’elle est vendue, de chaleur, mais sous sa forme primaire avant conversion (énergie contenue dans les déchets urbains renouvelables) lorsque l’énergie finale produite correspond à de la chaleur non commercialisée.</t>
  </si>
  <si>
    <t>Électricité seule : 17 %</t>
  </si>
  <si>
    <t>Chaleur et électricité : 63 %</t>
  </si>
  <si>
    <t>Chaleur seule : 20 %</t>
  </si>
  <si>
    <t>TOTAL : 14 TWh en 2021</t>
  </si>
  <si>
    <t>TOTAL : 8 TWh en 2021</t>
  </si>
  <si>
    <t>TOTAL : 11 TWh en 2021</t>
  </si>
  <si>
    <t>TOTAL : 572 MW</t>
  </si>
  <si>
    <t>TOTAL : 4,3 TWh PCS</t>
  </si>
  <si>
    <t>SOLDE IMPORTATEUR : 1 143 M€ en 2021</t>
  </si>
  <si>
    <t>SOLDE IMPORTATEUR : 140 M€ en 2021</t>
  </si>
  <si>
    <t>* Y compris bioliquides.</t>
  </si>
  <si>
    <t>Consommation primaire d'énergies renouvelables pour la production de chaleur en 2021</t>
  </si>
  <si>
    <t>Consommation primaire d'énergies renouvelables thermiques en 2021 par secteur</t>
  </si>
  <si>
    <t>1 Y compris énergies marines, hors accumulation par pompage.</t>
  </si>
  <si>
    <t>Diagramme de Sankey</t>
  </si>
  <si>
    <t>Note : à partir de 2021, la part des énergies renouvelables dans la consommation finale brute d'énergie est calculée à partir d'une nouvelle méthodologie définie dans la directive (UE) 2018/2001. Le changement de méthodologie est matérialisé par la droite noire verticale.</t>
  </si>
  <si>
    <t>Evolution de la part d'énergie renouvelable dans la consommation finale brute par usage</t>
  </si>
  <si>
    <t>Hydroélectricité (yc Step* et énergie marémotrice)</t>
  </si>
  <si>
    <t>La chaleur et le froid renouvelables et de récupération</t>
  </si>
  <si>
    <t>* Comprend également les chauffe-eau thermodynamiques.</t>
  </si>
  <si>
    <t>Champ : dépenses d’investissement des entreprises, des ménages et des administrations.</t>
  </si>
  <si>
    <r>
      <t>Sources :</t>
    </r>
    <r>
      <rPr>
        <sz val="10"/>
        <rFont val="Arial"/>
        <family val="2"/>
      </rPr>
      <t xml:space="preserve"> SDES, Compte satellite de l’environnement 2021 ; Ademe, In numeri, Marchés et emplois dans le domaine des énergies renouvelables et de récupération (2021)</t>
    </r>
  </si>
  <si>
    <t xml:space="preserve">Note : sd = données semi-definitives ; p = données provisoires.
</t>
  </si>
  <si>
    <r>
      <t>Sources</t>
    </r>
    <r>
      <rPr>
        <sz val="10"/>
        <rFont val="Arial"/>
        <family val="2"/>
      </rPr>
      <t xml:space="preserve"> : SDES, Compte satellite de l’environnement 2021 ; Ademe, In numeri, Marchés et emplois concourant à la transition énergétique dans le secteur des énergies renouvelables et de récupération (2021)</t>
    </r>
  </si>
  <si>
    <t>Hydroélectricité yc énergie marémotrice : 7</t>
  </si>
  <si>
    <t>Hydroélectricité yc énergie marémotrice</t>
  </si>
  <si>
    <r>
      <t xml:space="preserve">Sources : </t>
    </r>
    <r>
      <rPr>
        <sz val="10"/>
        <rFont val="Arial"/>
        <family val="2"/>
      </rPr>
      <t>SDES, Compte des éco-activités ; Ademe, In numeri, Marchés et emplois concourant à la transition énergétique dans le secteur des énergies renouvelables et de récupération (2021)</t>
    </r>
  </si>
  <si>
    <t>Note : sd = données semi-définitives ; p = données provisoires.
Champ : emplois relevant des éco-activités.
Sources : SDES, Compte des éco-activités ; Ademe, In numeri, Marchés et emplois concourant à la transition énergétique dans le secteur des énergies renouvelables et de récupération (2021)</t>
  </si>
  <si>
    <r>
      <t xml:space="preserve">Sources : </t>
    </r>
    <r>
      <rPr>
        <sz val="10"/>
        <rFont val="Arial"/>
        <family val="2"/>
      </rPr>
      <t>SDES, Comptes des éco-activités ; Ademe, In numeri, Marchés et emplois concourant à la transition énergétique (2021)</t>
    </r>
  </si>
  <si>
    <t>Total Énergies renouvelables</t>
  </si>
  <si>
    <t>Évolution des charges de service public de l'énergie liées au soutien des énergies renouvelables</t>
  </si>
  <si>
    <t>Évolution de la production hydraulique brute renouvelable</t>
  </si>
  <si>
    <t>Puissance des installations éoliennes par département fin 2021</t>
  </si>
  <si>
    <t>Évolution de la production d'énergie solaire thermique</t>
  </si>
  <si>
    <t>Consommation corrigée des variations climatiques</t>
  </si>
  <si>
    <t>PAC air/eau</t>
  </si>
  <si>
    <t>PAC air/air</t>
  </si>
  <si>
    <t>COMMERCE EXTÉRIEUR DE BOIS-ÉNERGIE</t>
  </si>
  <si>
    <r>
      <t xml:space="preserve">Source : </t>
    </r>
    <r>
      <rPr>
        <sz val="10"/>
        <rFont val="Calibri"/>
        <family val="2"/>
      </rPr>
      <t xml:space="preserve">© </t>
    </r>
    <r>
      <rPr>
        <sz val="10"/>
        <rFont val="Arial"/>
        <family val="2"/>
      </rPr>
      <t>IGN inventaire forestier 2016-2020</t>
    </r>
  </si>
  <si>
    <t>Sources : calculs SDES d'après l'enquête Itom de l'Ademe</t>
  </si>
  <si>
    <t>Évolution de la consommation primaire de déchets urbains renouvelables</t>
  </si>
  <si>
    <t>Évolution de la production brute d'énergie à partir de biogaz</t>
  </si>
  <si>
    <t>Évolution des injections de biométhane</t>
  </si>
  <si>
    <t>DÉCOMPOSITION DE LA PART DES ÉNERGIES RENOUVELABLES DANS LA CONSOMMATION FINALE BRUTE D’ÉNERGIE EN 2020</t>
  </si>
  <si>
    <t>Biomasse (y compris déchets renouvelables)</t>
  </si>
  <si>
    <t>Autres EnR</t>
  </si>
  <si>
    <t>Électricité renouvelable dans les transports</t>
  </si>
  <si>
    <t>Production primaire d'énergies renouvelables* dans l'Union européenne en 2020 par filière</t>
  </si>
  <si>
    <t>Electricité thermique renouvelable</t>
  </si>
  <si>
    <t>Part de l'accroissement prévu entre 2018 et 2023 réalisée en 2021</t>
  </si>
  <si>
    <t>Consommation primaire pour production de chaleur : 120,9</t>
  </si>
  <si>
    <t>Consommation primaire pour production d'électricité : 11,1</t>
  </si>
  <si>
    <t>Livraisons de chaleur renouvelable et de récupération des réseaux de chaleur (2020)</t>
  </si>
  <si>
    <t>Hydroélectricité (2020)</t>
  </si>
  <si>
    <t>Bois énergie : 23</t>
  </si>
  <si>
    <t>Eolien terrestre</t>
  </si>
  <si>
    <t>Eolien terrestre :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</si>
</sst>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2" formatCode="_-* #,##0\ &quot;€&quot;_-;\-* #,##0\ &quot;€&quot;_-;_-* &quot;-&quot;\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_E_C_U_-;\-* #,##0.00\ _E_C_U_-;_-* \-??\ _E_C_U_-;_-@_-"/>
    <numFmt numFmtId="167" formatCode="_(* #,##0_);_(* \(#,##0\);_(* \-_);_(@_)"/>
    <numFmt numFmtId="168" formatCode="_(\$* #,##0_);_(\$* \(#,##0\);_(\$* \-_);_(@_)"/>
    <numFmt numFmtId="169" formatCode="_-* #,##0.00\ [$€]_-;\-* #,##0.00\ [$€]_-;_-* \-??\ [$€]_-;_-@_-"/>
    <numFmt numFmtId="170" formatCode="_-* #,##0.00\ [$€-1]_-;\-* #,##0.00\ [$€-1]_-;_-* \-??\ [$€-1]_-"/>
    <numFmt numFmtId="171" formatCode="_-* #,##0.00\ _€_-;\-* #,##0.00\ _€_-;_-* \-??\ _€_-;_-@_-"/>
    <numFmt numFmtId="172" formatCode="_-* #,##0.00\ _F_-;\-* #,##0.00\ _F_-;_-* \-??\ _F_-;_-@_-"/>
    <numFmt numFmtId="173" formatCode="#,##0.0"/>
    <numFmt numFmtId="174" formatCode="0.0"/>
    <numFmt numFmtId="175" formatCode="0.0%"/>
    <numFmt numFmtId="176" formatCode="0.000"/>
    <numFmt numFmtId="177" formatCode="#,##0\ "/>
    <numFmt numFmtId="178" formatCode="#,##0.0000"/>
    <numFmt numFmtId="179" formatCode="_(&quot;$&quot;* #,##0_);_(&quot;$&quot;* \(#,##0\);_(&quot;$&quot;* &quot;-&quot;_);_(@_)"/>
    <numFmt numFmtId="180" formatCode="_-* #,##0.00\ [$€]_-;\-* #,##0.00\ [$€]_-;_-* &quot;-&quot;??\ [$€]_-;_-@_-"/>
    <numFmt numFmtId="181" formatCode="[$-40C]General"/>
    <numFmt numFmtId="182" formatCode="[$-40C]0%"/>
    <numFmt numFmtId="183" formatCode="#,##0.00&quot; &quot;[$€-40C];[Red]&quot;-&quot;#,##0.00&quot; &quot;[$€-40C]"/>
    <numFmt numFmtId="184" formatCode="???,???.00"/>
    <numFmt numFmtId="185" formatCode="_-* #,##0.00\ _E_C_U_-;\-* #,##0.00\ _E_C_U_-;_-* &quot;-&quot;??\ _E_C_U_-;_-@_-"/>
    <numFmt numFmtId="186" formatCode="_-* #,##0.00\ _F_-;\-* #,##0.00\ _F_-;_-* &quot;-&quot;??\ _F_-;_-@_-"/>
    <numFmt numFmtId="187" formatCode=";;;"/>
    <numFmt numFmtId="188" formatCode="_-* #,##0\ _€_-;\-* #,##0\ _€_-;_-* &quot;-&quot;??\ _€_-;_-@_-"/>
    <numFmt numFmtId="189" formatCode="#,##0.0,"/>
    <numFmt numFmtId="190" formatCode="_(* #,##0_);_(* \(#,##0\);_(* &quot;-&quot;_);_(@_)"/>
    <numFmt numFmtId="191" formatCode="#,##0.000"/>
    <numFmt numFmtId="192" formatCode="#,##0.00000"/>
    <numFmt numFmtId="193" formatCode="_-* #,##0.00\ [$€-1]_-;\-* #,##0.00\ [$€-1]_-;_-* &quot;-&quot;??\ [$€-1]_-"/>
    <numFmt numFmtId="194" formatCode="#,##0.0_i"/>
    <numFmt numFmtId="195" formatCode="0.00000%"/>
    <numFmt numFmtId="196" formatCode="0.0000%"/>
  </numFmts>
  <fonts count="16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9"/>
      <name val="Times New Roman"/>
      <family val="1"/>
    </font>
    <font>
      <b/>
      <sz val="11"/>
      <color indexed="52"/>
      <name val="Calibri"/>
      <family val="2"/>
    </font>
    <font>
      <sz val="11"/>
      <color indexed="52"/>
      <name val="Calibri"/>
      <family val="2"/>
    </font>
    <font>
      <i/>
      <sz val="12"/>
      <name val="Arial"/>
      <family val="2"/>
    </font>
    <font>
      <sz val="12"/>
      <name val="Arial"/>
      <family val="2"/>
    </font>
    <font>
      <sz val="11"/>
      <color indexed="62"/>
      <name val="Calibri"/>
      <family val="2"/>
    </font>
    <font>
      <b/>
      <sz val="18"/>
      <name val="Arial"/>
      <family val="2"/>
    </font>
    <font>
      <b/>
      <sz val="14"/>
      <name val="Arial"/>
      <family val="2"/>
    </font>
    <font>
      <b/>
      <sz val="16"/>
      <name val="Arial"/>
      <family val="2"/>
    </font>
    <font>
      <b/>
      <sz val="12"/>
      <name val="Arial"/>
      <family val="2"/>
    </font>
    <font>
      <sz val="18"/>
      <name val="Times New Roman"/>
      <family val="1"/>
    </font>
    <font>
      <sz val="8"/>
      <name val="Times New Roman"/>
      <family val="1"/>
    </font>
    <font>
      <i/>
      <sz val="12"/>
      <name val="Times New Roman"/>
      <family val="1"/>
    </font>
    <font>
      <b/>
      <i/>
      <sz val="16"/>
      <color indexed="8"/>
      <name val="Arial"/>
      <family val="2"/>
    </font>
    <font>
      <b/>
      <sz val="12"/>
      <name val="Times New Roman"/>
      <family val="1"/>
    </font>
    <font>
      <u/>
      <sz val="10"/>
      <color indexed="12"/>
      <name val="Arial"/>
      <family val="2"/>
    </font>
    <font>
      <sz val="11"/>
      <color indexed="20"/>
      <name val="Calibri"/>
      <family val="2"/>
    </font>
    <font>
      <u/>
      <sz val="11"/>
      <color indexed="12"/>
      <name val="Calibri"/>
      <family val="2"/>
    </font>
    <font>
      <sz val="11"/>
      <color indexed="60"/>
      <name val="Calibri"/>
      <family val="2"/>
    </font>
    <font>
      <sz val="10"/>
      <color indexed="8"/>
      <name val="Arial"/>
      <family val="2"/>
    </font>
    <font>
      <sz val="9"/>
      <name val="Arial"/>
      <family val="2"/>
    </font>
    <font>
      <sz val="10"/>
      <name val="MS Sans Serif"/>
      <family val="2"/>
    </font>
    <font>
      <sz val="8"/>
      <name val="Arial"/>
      <family val="2"/>
    </font>
    <font>
      <b/>
      <sz val="11"/>
      <color indexed="8"/>
      <name val="Calibri"/>
      <family val="2"/>
    </font>
    <font>
      <b/>
      <sz val="12"/>
      <color indexed="10"/>
      <name val="Arial"/>
      <family val="2"/>
    </font>
    <font>
      <sz val="15"/>
      <name val="Arial"/>
      <family val="2"/>
    </font>
    <font>
      <b/>
      <sz val="11"/>
      <name val="Arial"/>
      <family val="2"/>
    </font>
    <font>
      <sz val="11"/>
      <name val="Arial"/>
      <family val="2"/>
    </font>
    <font>
      <sz val="10"/>
      <color indexed="50"/>
      <name val="Arial"/>
      <family val="2"/>
    </font>
    <font>
      <sz val="11"/>
      <color indexed="8"/>
      <name val="Arial"/>
      <family val="2"/>
    </font>
    <font>
      <b/>
      <sz val="10"/>
      <color indexed="8"/>
      <name val="Arial"/>
      <family val="2"/>
    </font>
    <font>
      <b/>
      <sz val="10"/>
      <name val="Arial"/>
      <family val="2"/>
    </font>
    <font>
      <sz val="7.5"/>
      <name val="Arial"/>
      <family val="2"/>
    </font>
    <font>
      <b/>
      <sz val="10"/>
      <color indexed="10"/>
      <name val="Arial"/>
      <family val="2"/>
    </font>
    <font>
      <sz val="10"/>
      <color indexed="10"/>
      <name val="Arial"/>
      <family val="2"/>
    </font>
    <font>
      <b/>
      <sz val="10"/>
      <color indexed="48"/>
      <name val="Arial"/>
      <family val="2"/>
    </font>
    <font>
      <i/>
      <sz val="10"/>
      <name val="Arial"/>
      <family val="2"/>
    </font>
    <font>
      <i/>
      <sz val="10"/>
      <color indexed="8"/>
      <name val="Arial"/>
      <family val="2"/>
    </font>
    <font>
      <b/>
      <sz val="11"/>
      <color indexed="8"/>
      <name val="Arial"/>
      <family val="2"/>
    </font>
    <font>
      <i/>
      <sz val="11"/>
      <name val="Arial"/>
      <family val="2"/>
    </font>
    <font>
      <sz val="11"/>
      <color indexed="9"/>
      <name val="Arial"/>
      <family val="2"/>
    </font>
    <font>
      <b/>
      <i/>
      <sz val="10"/>
      <name val="Arial"/>
      <family val="2"/>
    </font>
    <font>
      <b/>
      <sz val="14"/>
      <color indexed="9"/>
      <name val="Arial"/>
      <family val="2"/>
    </font>
    <font>
      <b/>
      <i/>
      <sz val="10"/>
      <color indexed="10"/>
      <name val="Arial"/>
      <family val="2"/>
    </font>
    <font>
      <b/>
      <sz val="9"/>
      <name val="Arial"/>
      <family val="2"/>
    </font>
    <font>
      <i/>
      <sz val="8"/>
      <name val="Arial"/>
      <family val="2"/>
    </font>
    <font>
      <sz val="10"/>
      <color indexed="55"/>
      <name val="Arial"/>
      <family val="2"/>
    </font>
    <font>
      <i/>
      <sz val="9"/>
      <name val="Arial"/>
      <family val="2"/>
    </font>
    <font>
      <sz val="12"/>
      <color indexed="55"/>
      <name val="Arial"/>
      <family val="2"/>
    </font>
    <font>
      <sz val="9"/>
      <color indexed="18"/>
      <name val="Arial"/>
      <family val="2"/>
    </font>
    <font>
      <sz val="10"/>
      <color indexed="22"/>
      <name val="Arial"/>
      <family val="2"/>
    </font>
    <font>
      <i/>
      <sz val="10"/>
      <name val="Times New Roman"/>
      <family val="1"/>
    </font>
    <font>
      <u/>
      <sz val="8"/>
      <name val="Arial"/>
      <family val="2"/>
    </font>
    <font>
      <b/>
      <sz val="8"/>
      <name val="Arial"/>
      <family val="2"/>
    </font>
    <font>
      <sz val="10"/>
      <name val="DaxOT-Regular"/>
      <family val="3"/>
    </font>
    <font>
      <vertAlign val="superscript"/>
      <sz val="10"/>
      <name val="Arial"/>
      <family val="2"/>
    </font>
    <font>
      <sz val="10"/>
      <color indexed="23"/>
      <name val="Arial"/>
      <family val="2"/>
    </font>
    <font>
      <sz val="10"/>
      <name val="Calibri"/>
      <family val="2"/>
    </font>
    <font>
      <sz val="10"/>
      <name val="DaxOT-Bold"/>
      <family val="3"/>
    </font>
    <font>
      <b/>
      <sz val="12"/>
      <color indexed="8"/>
      <name val="Arial"/>
      <family val="2"/>
    </font>
    <font>
      <sz val="22"/>
      <name val="Arial"/>
      <family val="2"/>
    </font>
    <font>
      <b/>
      <sz val="26"/>
      <color indexed="10"/>
      <name val="Arial"/>
      <family val="2"/>
    </font>
    <font>
      <sz val="10"/>
      <name val="Arial"/>
      <family val="2"/>
    </font>
    <font>
      <b/>
      <sz val="12"/>
      <name val="Verdana"/>
      <family val="2"/>
    </font>
    <font>
      <b/>
      <i/>
      <sz val="12"/>
      <name val="Arial"/>
      <family val="2"/>
    </font>
    <font>
      <sz val="11"/>
      <name val="Calibri"/>
      <family val="2"/>
    </font>
    <font>
      <sz val="18"/>
      <color indexed="38"/>
      <name val="Calibri Light"/>
      <family val="2"/>
    </font>
    <font>
      <sz val="10"/>
      <color indexed="10"/>
      <name val="Arial"/>
      <family val="2"/>
    </font>
    <font>
      <sz val="10"/>
      <color indexed="40"/>
      <name val="Arial"/>
      <family val="2"/>
    </font>
    <font>
      <b/>
      <sz val="12"/>
      <color indexed="8"/>
      <name val="Verdana"/>
      <family val="2"/>
    </font>
    <font>
      <sz val="10"/>
      <color indexed="58"/>
      <name val="Arial"/>
      <family val="2"/>
    </font>
    <font>
      <sz val="10"/>
      <name val="Helv"/>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color indexed="9"/>
      <name val="Arial"/>
      <family val="2"/>
    </font>
    <font>
      <sz val="9"/>
      <name val="Times New Roman"/>
      <family val="1"/>
    </font>
    <font>
      <sz val="8"/>
      <name val="Helvetica"/>
      <family val="2"/>
    </font>
    <font>
      <b/>
      <sz val="14"/>
      <color indexed="18"/>
      <name val="Arial"/>
      <family val="2"/>
    </font>
    <font>
      <b/>
      <sz val="12"/>
      <color indexed="12"/>
      <name val="Arial"/>
      <family val="2"/>
    </font>
    <font>
      <sz val="11"/>
      <color indexed="63"/>
      <name val="Calibri"/>
      <family val="2"/>
    </font>
    <font>
      <sz val="9"/>
      <color indexed="8"/>
      <name val="Times"/>
      <family val="1"/>
    </font>
    <font>
      <b/>
      <sz val="15"/>
      <color indexed="48"/>
      <name val="Calibri"/>
      <family val="2"/>
    </font>
    <font>
      <b/>
      <sz val="13"/>
      <color indexed="48"/>
      <name val="Calibri"/>
      <family val="2"/>
    </font>
    <font>
      <b/>
      <sz val="11"/>
      <color indexed="48"/>
      <name val="Calibri"/>
      <family val="2"/>
    </font>
    <font>
      <b/>
      <sz val="18"/>
      <color indexed="48"/>
      <name val="Cambria"/>
      <family val="2"/>
    </font>
    <font>
      <b/>
      <sz val="11"/>
      <color indexed="59"/>
      <name val="Calibri"/>
      <family val="2"/>
    </font>
    <font>
      <b/>
      <sz val="15"/>
      <color indexed="38"/>
      <name val="Calibri"/>
      <family val="2"/>
    </font>
    <font>
      <b/>
      <sz val="13"/>
      <color indexed="38"/>
      <name val="Calibri"/>
      <family val="2"/>
    </font>
    <font>
      <b/>
      <sz val="11"/>
      <color indexed="38"/>
      <name val="Calibri"/>
      <family val="2"/>
    </font>
    <font>
      <u/>
      <sz val="11"/>
      <color indexed="8"/>
      <name val="Calibri"/>
      <family val="2"/>
    </font>
    <font>
      <sz val="11"/>
      <color theme="0"/>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0"/>
      <color theme="1"/>
      <name val="Arial"/>
      <family val="2"/>
    </font>
    <font>
      <sz val="11"/>
      <color rgb="FF3F3F76"/>
      <name val="Calibri"/>
      <family val="2"/>
      <scheme val="minor"/>
    </font>
    <font>
      <u/>
      <sz val="10"/>
      <color rgb="FF0000FF"/>
      <name val="Arial"/>
      <family val="2"/>
    </font>
    <font>
      <b/>
      <i/>
      <sz val="16"/>
      <color theme="1"/>
      <name val="Arial"/>
      <family val="2"/>
    </font>
    <font>
      <sz val="11"/>
      <color rgb="FF9C0006"/>
      <name val="Calibri"/>
      <family val="2"/>
      <scheme val="minor"/>
    </font>
    <font>
      <u/>
      <sz val="10"/>
      <color theme="10"/>
      <name val="Arial"/>
      <family val="2"/>
    </font>
    <font>
      <u/>
      <sz val="11"/>
      <color rgb="FF0000FF"/>
      <name val="Calibri"/>
      <family val="2"/>
    </font>
    <font>
      <u/>
      <sz val="11"/>
      <color theme="10"/>
      <name val="Calibri"/>
      <family val="2"/>
      <scheme val="minor"/>
    </font>
    <font>
      <sz val="11"/>
      <color rgb="FF9C6500"/>
      <name val="Calibri"/>
      <family val="2"/>
      <scheme val="minor"/>
    </font>
    <font>
      <sz val="11"/>
      <color rgb="FF000000"/>
      <name val="Calibri"/>
      <family val="2"/>
    </font>
    <font>
      <sz val="10"/>
      <color rgb="FF000000"/>
      <name val="Arial"/>
      <family val="2"/>
    </font>
    <font>
      <sz val="8"/>
      <color theme="1"/>
      <name val="Arial"/>
      <family val="2"/>
    </font>
    <font>
      <b/>
      <i/>
      <u/>
      <sz val="10"/>
      <color theme="1"/>
      <name val="Arial"/>
      <family val="2"/>
    </font>
    <font>
      <sz val="11"/>
      <color rgb="FF006100"/>
      <name val="Calibri"/>
      <family val="2"/>
      <scheme val="minor"/>
    </font>
    <font>
      <i/>
      <sz val="11"/>
      <color rgb="FF7F7F7F"/>
      <name val="Calibri"/>
      <family val="2"/>
      <scheme val="minor"/>
    </font>
    <font>
      <b/>
      <sz val="11"/>
      <color theme="1"/>
      <name val="Calibri"/>
      <family val="2"/>
      <scheme val="minor"/>
    </font>
    <font>
      <b/>
      <sz val="11"/>
      <color theme="0"/>
      <name val="Calibri"/>
      <family val="2"/>
      <scheme val="minor"/>
    </font>
    <font>
      <b/>
      <sz val="18"/>
      <color rgb="FF338599"/>
      <name val="Arial"/>
      <family val="2"/>
    </font>
    <font>
      <b/>
      <sz val="11"/>
      <color rgb="FF002060"/>
      <name val="Arial"/>
      <family val="2"/>
    </font>
    <font>
      <sz val="10"/>
      <color rgb="FFFF000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sz val="9"/>
      <name val="DaxOT-Regular"/>
      <family val="3"/>
    </font>
    <font>
      <sz val="10"/>
      <name val="Arial"/>
      <family val="2"/>
    </font>
    <font>
      <sz val="10"/>
      <name val="Arial"/>
      <family val="2"/>
    </font>
    <font>
      <sz val="8"/>
      <name val="Arial Narrow"/>
      <family val="2"/>
    </font>
    <font>
      <i/>
      <sz val="10"/>
      <color rgb="FF0070C0"/>
      <name val="Arial"/>
      <family val="2"/>
    </font>
    <font>
      <b/>
      <i/>
      <sz val="10"/>
      <color rgb="FF0070C0"/>
      <name val="Arial"/>
      <family val="2"/>
    </font>
    <font>
      <vertAlign val="subscript"/>
      <sz val="11"/>
      <name val="Arial"/>
      <family val="2"/>
    </font>
    <font>
      <sz val="11"/>
      <name val="Calibri"/>
      <family val="2"/>
      <scheme val="minor"/>
    </font>
    <font>
      <b/>
      <sz val="11"/>
      <name val="Calibri"/>
      <family val="2"/>
      <scheme val="minor"/>
    </font>
    <font>
      <sz val="11"/>
      <color indexed="8"/>
      <name val="Calibri"/>
      <family val="2"/>
      <scheme val="minor"/>
    </font>
    <font>
      <b/>
      <sz val="10"/>
      <name val="MS Sans Serif"/>
      <family val="2"/>
    </font>
    <font>
      <sz val="12"/>
      <color theme="1"/>
      <name val="Calibri"/>
      <family val="2"/>
      <scheme val="minor"/>
    </font>
    <font>
      <vertAlign val="subscript"/>
      <sz val="10"/>
      <name val="Arial"/>
      <family val="2"/>
    </font>
    <font>
      <b/>
      <i/>
      <u/>
      <sz val="10"/>
      <name val="Arial"/>
      <family val="2"/>
    </font>
    <font>
      <b/>
      <sz val="10"/>
      <color rgb="FF338599"/>
      <name val="Arial"/>
      <family val="2"/>
    </font>
    <font>
      <b/>
      <sz val="10"/>
      <color theme="1"/>
      <name val="Arial"/>
      <family val="2"/>
    </font>
    <font>
      <sz val="9"/>
      <color indexed="81"/>
      <name val="Tahoma"/>
      <family val="2"/>
    </font>
    <font>
      <b/>
      <sz val="9"/>
      <color indexed="81"/>
      <name val="Tahoma"/>
      <family val="2"/>
    </font>
    <font>
      <b/>
      <u/>
      <sz val="10"/>
      <name val="Arial"/>
      <family val="2"/>
    </font>
    <font>
      <b/>
      <sz val="8"/>
      <color theme="0"/>
      <name val="Arial"/>
      <family val="2"/>
    </font>
    <font>
      <i/>
      <sz val="6"/>
      <name val="Arial"/>
      <family val="2"/>
    </font>
    <font>
      <sz val="7"/>
      <name val="Arial"/>
      <family val="2"/>
    </font>
    <font>
      <b/>
      <sz val="10"/>
      <color theme="1"/>
      <name val="Calibri"/>
      <family val="2"/>
      <scheme val="minor"/>
    </font>
  </fonts>
  <fills count="111">
    <fill>
      <patternFill patternType="none"/>
    </fill>
    <fill>
      <patternFill patternType="gray125"/>
    </fill>
    <fill>
      <patternFill patternType="solid">
        <fgColor indexed="41"/>
        <bgColor indexed="64"/>
      </patternFill>
    </fill>
    <fill>
      <patternFill patternType="solid">
        <fgColor indexed="37"/>
        <bgColor indexed="64"/>
      </patternFill>
    </fill>
    <fill>
      <patternFill patternType="solid">
        <fgColor indexed="35"/>
        <bgColor indexed="64"/>
      </patternFill>
    </fill>
    <fill>
      <patternFill patternType="solid">
        <fgColor indexed="30"/>
        <bgColor indexed="64"/>
      </patternFill>
    </fill>
    <fill>
      <patternFill patternType="solid">
        <fgColor indexed="21"/>
        <bgColor indexed="64"/>
      </patternFill>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indexed="31"/>
        <bgColor indexed="41"/>
      </patternFill>
    </fill>
    <fill>
      <patternFill patternType="solid">
        <fgColor indexed="24"/>
      </patternFill>
    </fill>
    <fill>
      <patternFill patternType="solid">
        <fgColor indexed="31"/>
      </patternFill>
    </fill>
    <fill>
      <patternFill patternType="solid">
        <fgColor indexed="45"/>
        <bgColor indexed="29"/>
      </patternFill>
    </fill>
    <fill>
      <patternFill patternType="solid">
        <fgColor indexed="47"/>
      </patternFill>
    </fill>
    <fill>
      <patternFill patternType="solid">
        <fgColor indexed="45"/>
      </patternFill>
    </fill>
    <fill>
      <patternFill patternType="solid">
        <fgColor indexed="42"/>
        <bgColor indexed="27"/>
      </patternFill>
    </fill>
    <fill>
      <patternFill patternType="solid">
        <fgColor indexed="41"/>
      </patternFill>
    </fill>
    <fill>
      <patternFill patternType="solid">
        <fgColor indexed="42"/>
      </patternFill>
    </fill>
    <fill>
      <patternFill patternType="solid">
        <fgColor indexed="46"/>
        <bgColor indexed="14"/>
      </patternFill>
    </fill>
    <fill>
      <patternFill patternType="solid">
        <fgColor indexed="26"/>
      </patternFill>
    </fill>
    <fill>
      <patternFill patternType="solid">
        <fgColor indexed="46"/>
      </patternFill>
    </fill>
    <fill>
      <patternFill patternType="solid">
        <fgColor indexed="15"/>
        <bgColor indexed="37"/>
      </patternFill>
    </fill>
    <fill>
      <patternFill patternType="solid">
        <fgColor indexed="27"/>
      </patternFill>
    </fill>
    <fill>
      <patternFill patternType="solid">
        <fgColor indexed="47"/>
        <bgColor indexed="39"/>
      </patternFill>
    </fill>
    <fill>
      <patternFill patternType="solid">
        <fgColor indexed="39"/>
      </patternFill>
    </fill>
    <fill>
      <patternFill patternType="solid">
        <fgColor indexed="8"/>
      </patternFill>
    </fill>
    <fill>
      <patternFill patternType="solid">
        <fgColor indexed="22"/>
      </patternFill>
    </fill>
    <fill>
      <patternFill patternType="solid">
        <fgColor indexed="44"/>
        <bgColor indexed="15"/>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3"/>
      </patternFill>
    </fill>
    <fill>
      <patternFill patternType="solid">
        <fgColor indexed="51"/>
        <bgColor indexed="34"/>
      </patternFill>
    </fill>
    <fill>
      <patternFill patternType="solid">
        <fgColor indexed="51"/>
      </patternFill>
    </fill>
    <fill>
      <patternFill patternType="solid">
        <fgColor indexed="40"/>
      </patternFill>
    </fill>
    <fill>
      <patternFill patternType="solid">
        <fgColor indexed="55"/>
      </patternFill>
    </fill>
    <fill>
      <patternFill patternType="solid">
        <fgColor indexed="30"/>
        <bgColor indexed="48"/>
      </patternFill>
    </fill>
    <fill>
      <patternFill patternType="solid">
        <fgColor indexed="30"/>
      </patternFill>
    </fill>
    <fill>
      <patternFill patternType="solid">
        <fgColor indexed="20"/>
        <bgColor indexed="16"/>
      </patternFill>
    </fill>
    <fill>
      <patternFill patternType="solid">
        <fgColor indexed="36"/>
      </patternFill>
    </fill>
    <fill>
      <patternFill patternType="solid">
        <fgColor indexed="49"/>
        <bgColor indexed="35"/>
      </patternFill>
    </fill>
    <fill>
      <patternFill patternType="solid">
        <fgColor indexed="49"/>
      </patternFill>
    </fill>
    <fill>
      <patternFill patternType="solid">
        <fgColor indexed="52"/>
        <bgColor indexed="34"/>
      </patternFill>
    </fill>
    <fill>
      <patternFill patternType="solid">
        <fgColor indexed="52"/>
      </patternFill>
    </fill>
    <fill>
      <patternFill patternType="solid">
        <fgColor indexed="62"/>
        <bgColor indexed="59"/>
      </patternFill>
    </fill>
    <fill>
      <patternFill patternType="solid">
        <fgColor indexed="62"/>
      </patternFill>
    </fill>
    <fill>
      <patternFill patternType="solid">
        <fgColor indexed="48"/>
      </patternFill>
    </fill>
    <fill>
      <patternFill patternType="solid">
        <fgColor indexed="10"/>
        <bgColor indexed="60"/>
      </patternFill>
    </fill>
    <fill>
      <patternFill patternType="solid">
        <fgColor indexed="61"/>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34"/>
      </patternFill>
    </fill>
    <fill>
      <patternFill patternType="solid">
        <fgColor indexed="54"/>
      </patternFill>
    </fill>
    <fill>
      <patternFill patternType="solid">
        <fgColor indexed="53"/>
        <bgColor indexed="61"/>
      </patternFill>
    </fill>
    <fill>
      <patternFill patternType="solid">
        <fgColor indexed="32"/>
      </patternFill>
    </fill>
    <fill>
      <patternFill patternType="solid">
        <fgColor indexed="53"/>
      </patternFill>
    </fill>
    <fill>
      <patternFill patternType="solid">
        <fgColor indexed="22"/>
        <bgColor indexed="33"/>
      </patternFill>
    </fill>
    <fill>
      <patternFill patternType="solid">
        <fgColor indexed="9"/>
      </patternFill>
    </fill>
    <fill>
      <patternFill patternType="solid">
        <fgColor indexed="26"/>
        <bgColor indexed="9"/>
      </patternFill>
    </fill>
    <fill>
      <patternFill patternType="solid">
        <fgColor indexed="43"/>
        <bgColor indexed="26"/>
      </patternFill>
    </fill>
    <fill>
      <patternFill patternType="solid">
        <fgColor indexed="43"/>
        <bgColor indexed="64"/>
      </patternFill>
    </fill>
    <fill>
      <patternFill patternType="solid">
        <fgColor indexed="47"/>
        <bgColor indexed="64"/>
      </patternFill>
    </fill>
    <fill>
      <patternFill patternType="darkTrellis"/>
    </fill>
    <fill>
      <patternFill patternType="solid">
        <fgColor indexed="9"/>
        <bgColor indexed="26"/>
      </patternFill>
    </fill>
    <fill>
      <patternFill patternType="solid">
        <fgColor indexed="55"/>
        <bgColor indexed="64"/>
      </patternFill>
    </fill>
    <fill>
      <patternFill patternType="solid">
        <fgColor indexed="24"/>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6"/>
      </patternFill>
    </fill>
    <fill>
      <patternFill patternType="solid">
        <fgColor rgb="FFFFFFCC"/>
      </patternFill>
    </fill>
    <fill>
      <patternFill patternType="solid">
        <fgColor rgb="FFFFFF00"/>
        <bgColor rgb="FFFFFF00"/>
      </patternFill>
    </fill>
    <fill>
      <patternFill patternType="solid">
        <fgColor rgb="FFFFCC99"/>
      </patternFill>
    </fill>
    <fill>
      <patternFill patternType="solid">
        <fgColor rgb="FFFFC7CE"/>
      </patternFill>
    </fill>
    <fill>
      <patternFill patternType="solid">
        <fgColor rgb="FFFFEB9C"/>
      </patternFill>
    </fill>
    <fill>
      <patternFill patternType="solid">
        <fgColor rgb="FFA5A5A5"/>
      </patternFill>
    </fill>
    <fill>
      <patternFill patternType="solid">
        <fgColor theme="0"/>
        <bgColor indexed="64"/>
      </patternFill>
    </fill>
    <fill>
      <patternFill patternType="solid">
        <fgColor theme="0" tint="-0.14999847407452621"/>
        <bgColor indexed="64"/>
      </patternFill>
    </fill>
    <fill>
      <patternFill patternType="solid">
        <fgColor theme="0"/>
        <bgColor indexed="26"/>
      </patternFill>
    </fill>
    <fill>
      <patternFill patternType="solid">
        <fgColor rgb="FFC6EF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0"/>
        <bgColor indexed="64"/>
      </patternFill>
    </fill>
    <fill>
      <patternFill patternType="solid">
        <fgColor theme="0" tint="-0.249977111117893"/>
        <bgColor indexed="64"/>
      </patternFill>
    </fill>
    <fill>
      <patternFill patternType="solid">
        <fgColor theme="0" tint="-0.249977111117893"/>
        <bgColor indexed="26"/>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s>
  <borders count="99">
    <border>
      <left/>
      <right/>
      <top/>
      <bottom/>
      <diagonal/>
    </border>
    <border>
      <left style="hair">
        <color indexed="55"/>
      </left>
      <right style="hair">
        <color indexed="55"/>
      </right>
      <top style="hair">
        <color indexed="55"/>
      </top>
      <bottom style="hair">
        <color indexed="55"/>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33"/>
      </left>
      <right style="thin">
        <color indexed="33"/>
      </right>
      <top style="thin">
        <color indexed="33"/>
      </top>
      <bottom style="thin">
        <color indexed="33"/>
      </bottom>
      <diagonal/>
    </border>
    <border>
      <left/>
      <right/>
      <top/>
      <bottom style="thick">
        <color indexed="48"/>
      </bottom>
      <diagonal/>
    </border>
    <border>
      <left/>
      <right/>
      <top/>
      <bottom style="thick">
        <color indexed="40"/>
      </bottom>
      <diagonal/>
    </border>
    <border>
      <left/>
      <right/>
      <top/>
      <bottom style="medium">
        <color indexed="40"/>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59"/>
      </left>
      <right style="thin">
        <color indexed="59"/>
      </right>
      <top style="thin">
        <color indexed="59"/>
      </top>
      <bottom style="thin">
        <color indexed="59"/>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medium">
        <color indexed="24"/>
      </bottom>
      <diagonal/>
    </border>
    <border>
      <left/>
      <right/>
      <top/>
      <bottom style="medium">
        <color indexed="30"/>
      </bottom>
      <diagonal/>
    </border>
    <border>
      <left/>
      <right/>
      <top style="thin">
        <color indexed="40"/>
      </top>
      <bottom style="double">
        <color indexed="40"/>
      </bottom>
      <diagonal/>
    </border>
    <border>
      <left/>
      <right/>
      <top style="thin">
        <color indexed="62"/>
      </top>
      <bottom style="double">
        <color indexed="62"/>
      </bottom>
      <diagonal/>
    </border>
    <border>
      <left/>
      <right/>
      <top style="thin">
        <color indexed="48"/>
      </top>
      <bottom style="double">
        <color indexed="48"/>
      </bottom>
      <diagonal/>
    </border>
    <border>
      <left style="double">
        <color indexed="59"/>
      </left>
      <right style="double">
        <color indexed="59"/>
      </right>
      <top style="double">
        <color indexed="59"/>
      </top>
      <bottom style="double">
        <color indexed="59"/>
      </bottom>
      <diagonal/>
    </border>
    <border>
      <left style="double">
        <color indexed="64"/>
      </left>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diagonal/>
    </border>
    <border>
      <left/>
      <right/>
      <top/>
      <bottom style="thin">
        <color indexed="9"/>
      </bottom>
      <diagonal/>
    </border>
    <border>
      <left/>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8"/>
      </top>
      <bottom/>
      <diagonal/>
    </border>
    <border>
      <left/>
      <right/>
      <top/>
      <bottom style="thin">
        <color indexed="8"/>
      </bottom>
      <diagonal/>
    </border>
    <border>
      <left style="thin">
        <color indexed="9"/>
      </left>
      <right/>
      <top style="thin">
        <color indexed="9"/>
      </top>
      <bottom style="thin">
        <color indexed="9"/>
      </bottom>
      <diagonal/>
    </border>
    <border>
      <left style="medium">
        <color indexed="8"/>
      </left>
      <right/>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bottom/>
      <diagonal/>
    </border>
    <border>
      <left style="thin">
        <color indexed="8"/>
      </left>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style="medium">
        <color indexed="8"/>
      </right>
      <top/>
      <bottom/>
      <diagonal/>
    </border>
    <border>
      <left style="medium">
        <color indexed="64"/>
      </left>
      <right style="medium">
        <color indexed="8"/>
      </right>
      <top style="thin">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top style="thin">
        <color indexed="64"/>
      </top>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9"/>
      </bottom>
      <diagonal/>
    </border>
    <border>
      <left style="thin">
        <color indexed="64"/>
      </left>
      <right style="thin">
        <color indexed="64"/>
      </right>
      <top style="thin">
        <color indexed="9"/>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22"/>
      </left>
      <right/>
      <top style="thin">
        <color indexed="22"/>
      </top>
      <bottom style="thin">
        <color indexed="22"/>
      </bottom>
      <diagonal/>
    </border>
    <border>
      <left/>
      <right style="medium">
        <color indexed="8"/>
      </right>
      <top style="medium">
        <color indexed="8"/>
      </top>
      <bottom/>
      <diagonal/>
    </border>
    <border>
      <left style="medium">
        <color indexed="8"/>
      </left>
      <right style="medium">
        <color indexed="8"/>
      </right>
      <top style="thin">
        <color indexed="8"/>
      </top>
      <bottom style="thin">
        <color indexed="64"/>
      </bottom>
      <diagonal/>
    </border>
    <border>
      <left style="medium">
        <color indexed="8"/>
      </left>
      <right style="medium">
        <color indexed="8"/>
      </right>
      <top/>
      <bottom style="thin">
        <color indexed="8"/>
      </bottom>
      <diagonal/>
    </border>
    <border>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right/>
      <top style="thin">
        <color auto="1"/>
      </top>
      <bottom/>
      <diagonal/>
    </border>
  </borders>
  <cellStyleXfs count="4611">
    <xf numFmtId="0" fontId="0" fillId="0" borderId="0"/>
    <xf numFmtId="0" fontId="83" fillId="2" borderId="0">
      <alignment horizontal="left"/>
    </xf>
    <xf numFmtId="0" fontId="83" fillId="3" borderId="0">
      <alignment horizontal="left"/>
    </xf>
    <xf numFmtId="0" fontId="16" fillId="4" borderId="0">
      <alignment horizontal="left"/>
    </xf>
    <xf numFmtId="0" fontId="83" fillId="2" borderId="0">
      <alignment horizontal="left"/>
    </xf>
    <xf numFmtId="0" fontId="83" fillId="3" borderId="0">
      <alignment horizontal="left"/>
    </xf>
    <xf numFmtId="0" fontId="16" fillId="4" borderId="0">
      <alignment horizontal="left"/>
    </xf>
    <xf numFmtId="187" fontId="83" fillId="0" borderId="0">
      <alignment horizontal="left"/>
    </xf>
    <xf numFmtId="187" fontId="98" fillId="0" borderId="0">
      <alignment horizontal="left"/>
    </xf>
    <xf numFmtId="0" fontId="114" fillId="5" borderId="0"/>
    <xf numFmtId="0" fontId="16" fillId="6" borderId="0"/>
    <xf numFmtId="187" fontId="83" fillId="0" borderId="0"/>
    <xf numFmtId="187" fontId="98" fillId="0" borderId="0"/>
    <xf numFmtId="49" fontId="83" fillId="2" borderId="0">
      <alignment horizontal="left"/>
    </xf>
    <xf numFmtId="49" fontId="114" fillId="4" borderId="0">
      <alignment horizontal="left"/>
    </xf>
    <xf numFmtId="49" fontId="16" fillId="7" borderId="0">
      <alignment horizontal="left"/>
    </xf>
    <xf numFmtId="49" fontId="16" fillId="5" borderId="0">
      <alignment horizontal="left"/>
    </xf>
    <xf numFmtId="3" fontId="80" fillId="8" borderId="1"/>
    <xf numFmtId="3" fontId="54" fillId="9" borderId="1"/>
    <xf numFmtId="0" fontId="83" fillId="2" borderId="0">
      <alignment horizontal="left"/>
    </xf>
    <xf numFmtId="49" fontId="83" fillId="2" borderId="0">
      <alignment horizontal="left"/>
    </xf>
    <xf numFmtId="49" fontId="114" fillId="4" borderId="0">
      <alignment horizontal="left"/>
    </xf>
    <xf numFmtId="49" fontId="16" fillId="7" borderId="0">
      <alignment horizontal="left"/>
    </xf>
    <xf numFmtId="49" fontId="16" fillId="5" borderId="0">
      <alignment horizontal="left"/>
    </xf>
    <xf numFmtId="0" fontId="80" fillId="0" borderId="0"/>
    <xf numFmtId="0" fontId="80"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15" fillId="7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15" fillId="17"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15" fillId="7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15" fillId="1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03" fillId="26" borderId="0" applyNumberFormat="0" applyBorder="0" applyAlignment="0" applyProtection="0"/>
    <xf numFmtId="0" fontId="103" fillId="14" borderId="0" applyNumberFormat="0" applyBorder="0" applyAlignment="0" applyProtection="0"/>
    <xf numFmtId="0" fontId="103" fillId="20" borderId="0" applyNumberFormat="0" applyBorder="0" applyAlignment="0" applyProtection="0"/>
    <xf numFmtId="0" fontId="103" fillId="27" borderId="0" applyNumberFormat="0" applyBorder="0" applyAlignment="0" applyProtection="0"/>
    <xf numFmtId="0" fontId="103" fillId="26" borderId="0" applyNumberFormat="0" applyBorder="0" applyAlignment="0" applyProtection="0"/>
    <xf numFmtId="0" fontId="103" fillId="1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15" fillId="11"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15" fillId="72"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15" fillId="17"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15" fillId="73"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15" fillId="11"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15" fillId="2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03" fillId="37" borderId="0" applyNumberFormat="0" applyBorder="0" applyAlignment="0" applyProtection="0"/>
    <xf numFmtId="0" fontId="103" fillId="31" borderId="0" applyNumberFormat="0" applyBorder="0" applyAlignment="0" applyProtection="0"/>
    <xf numFmtId="0" fontId="103" fillId="34" borderId="0" applyNumberFormat="0" applyBorder="0" applyAlignment="0" applyProtection="0"/>
    <xf numFmtId="0" fontId="103" fillId="38" borderId="0" applyNumberFormat="0" applyBorder="0" applyAlignment="0" applyProtection="0"/>
    <xf numFmtId="0" fontId="103" fillId="37" borderId="0" applyNumberFormat="0" applyBorder="0" applyAlignment="0" applyProtection="0"/>
    <xf numFmtId="0" fontId="103" fillId="14" borderId="0" applyNumberFormat="0" applyBorder="0" applyAlignment="0" applyProtection="0"/>
    <xf numFmtId="0" fontId="80" fillId="0" borderId="0" applyNumberFormat="0" applyFill="0" applyBorder="0" applyProtection="0">
      <alignment horizontal="left" vertical="center" indent="5"/>
    </xf>
    <xf numFmtId="49" fontId="99" fillId="0" borderId="2" applyNumberFormat="0" applyFont="0" applyFill="0" applyBorder="0" applyProtection="0">
      <alignment horizontal="left" vertical="center" indent="5"/>
    </xf>
    <xf numFmtId="0" fontId="16" fillId="39" borderId="0" applyNumberFormat="0" applyBorder="0" applyAlignment="0" applyProtection="0"/>
    <xf numFmtId="0" fontId="16" fillId="39" borderId="0" applyNumberFormat="0" applyBorder="0" applyAlignment="0" applyProtection="0"/>
    <xf numFmtId="0" fontId="116" fillId="11"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3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16" fillId="74"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16" fillId="75"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16" fillId="76"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6" fillId="11"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3"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16" fillId="25"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5" borderId="0" applyNumberFormat="0" applyBorder="0" applyAlignment="0" applyProtection="0"/>
    <xf numFmtId="0" fontId="16" fillId="37" borderId="0" applyNumberFormat="0" applyBorder="0" applyAlignment="0" applyProtection="0"/>
    <xf numFmtId="0" fontId="16" fillId="31"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7" borderId="0" applyNumberFormat="0" applyBorder="0" applyAlignment="0" applyProtection="0"/>
    <xf numFmtId="0" fontId="16" fillId="14"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16" fillId="3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16" fillId="77"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16" fillId="55" borderId="0" applyNumberFormat="0" applyBorder="0" applyAlignment="0" applyProtection="0"/>
    <xf numFmtId="0" fontId="16" fillId="42" borderId="0" applyNumberFormat="0" applyBorder="0" applyAlignment="0" applyProtection="0"/>
    <xf numFmtId="0" fontId="16" fillId="56"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6" fillId="3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16" fillId="58"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7"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4" fillId="15" borderId="0" applyNumberFormat="0" applyBorder="0" applyAlignment="0" applyProtection="0"/>
    <xf numFmtId="4" fontId="18" fillId="0" borderId="0" applyFill="0" applyBorder="0" applyProtection="0">
      <alignment horizontal="right" vertical="center"/>
    </xf>
    <xf numFmtId="4" fontId="18" fillId="0" borderId="3" applyFill="0" applyBorder="0" applyProtection="0">
      <alignment horizontal="right" vertical="center"/>
    </xf>
    <xf numFmtId="0" fontId="19" fillId="60" borderId="4" applyNumberFormat="0" applyAlignment="0" applyProtection="0"/>
    <xf numFmtId="0" fontId="19" fillId="60" borderId="4" applyNumberFormat="0" applyAlignment="0" applyProtection="0"/>
    <xf numFmtId="0" fontId="118" fillId="61" borderId="73" applyNumberFormat="0" applyAlignment="0" applyProtection="0"/>
    <xf numFmtId="0" fontId="19" fillId="27" borderId="4" applyNumberFormat="0" applyAlignment="0" applyProtection="0"/>
    <xf numFmtId="0" fontId="19" fillId="27" borderId="4" applyNumberFormat="0" applyAlignment="0" applyProtection="0"/>
    <xf numFmtId="0" fontId="19" fillId="60" borderId="4" applyNumberFormat="0" applyAlignment="0" applyProtection="0"/>
    <xf numFmtId="0" fontId="19" fillId="61" borderId="4" applyNumberFormat="0" applyAlignment="0" applyProtection="0"/>
    <xf numFmtId="0" fontId="20" fillId="0" borderId="5" applyNumberFormat="0" applyFill="0" applyAlignment="0" applyProtection="0"/>
    <xf numFmtId="0" fontId="20" fillId="0" borderId="5" applyNumberFormat="0" applyFill="0" applyAlignment="0" applyProtection="0"/>
    <xf numFmtId="0" fontId="119" fillId="0" borderId="7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97" fillId="38" borderId="6" applyNumberFormat="0" applyAlignment="0" applyProtection="0"/>
    <xf numFmtId="165" fontId="80" fillId="0" borderId="0" applyFont="0" applyFill="0" applyBorder="0" applyAlignment="0" applyProtection="0"/>
    <xf numFmtId="167" fontId="80" fillId="0" borderId="0" applyFill="0" applyBorder="0" applyAlignment="0" applyProtection="0"/>
    <xf numFmtId="167" fontId="80" fillId="0" borderId="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7" fontId="80" fillId="0" borderId="0" applyFill="0" applyBorder="0" applyAlignment="0" applyProtection="0"/>
    <xf numFmtId="164" fontId="14" fillId="0" borderId="0" applyFont="0" applyFill="0" applyBorder="0" applyAlignment="0" applyProtection="0"/>
    <xf numFmtId="166" fontId="80" fillId="0" borderId="0" applyFill="0" applyBorder="0" applyAlignment="0" applyProtection="0"/>
    <xf numFmtId="18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3" fontId="104" fillId="0" borderId="0" applyFill="0" applyBorder="0">
      <alignment horizontal="right" vertical="top"/>
    </xf>
    <xf numFmtId="0" fontId="80" fillId="62" borderId="7" applyNumberFormat="0" applyAlignment="0" applyProtection="0"/>
    <xf numFmtId="0" fontId="80" fillId="20" borderId="7" applyNumberFormat="0" applyFon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20" borderId="7" applyNumberFormat="0" applyFon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80" fillId="62" borderId="7" applyNumberFormat="0" applyAlignment="0" applyProtection="0"/>
    <xf numFmtId="0" fontId="15" fillId="78" borderId="8" applyNumberFormat="0" applyFont="0" applyAlignment="0" applyProtection="0"/>
    <xf numFmtId="0" fontId="80" fillId="62" borderId="7" applyNumberFormat="0" applyAlignment="0" applyProtection="0"/>
    <xf numFmtId="0" fontId="80" fillId="62" borderId="7" applyNumberFormat="0" applyAlignment="0" applyProtection="0"/>
    <xf numFmtId="0" fontId="80" fillId="20" borderId="7" applyNumberFormat="0" applyFont="0" applyAlignment="0" applyProtection="0"/>
    <xf numFmtId="181" fontId="120" fillId="79" borderId="0"/>
    <xf numFmtId="0" fontId="80" fillId="63" borderId="0" applyNumberFormat="0" applyBorder="0" applyAlignment="0">
      <protection hidden="1"/>
    </xf>
    <xf numFmtId="0" fontId="80" fillId="64" borderId="0" applyNumberFormat="0" applyBorder="0" applyAlignment="0">
      <protection hidden="1"/>
    </xf>
    <xf numFmtId="44" fontId="80" fillId="0" borderId="0" applyFont="0" applyFill="0" applyBorder="0" applyAlignment="0" applyProtection="0"/>
    <xf numFmtId="168" fontId="80" fillId="0" borderId="0" applyFill="0" applyBorder="0" applyAlignment="0" applyProtection="0"/>
    <xf numFmtId="168" fontId="80" fillId="0" borderId="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42" fontId="80" fillId="0" borderId="0" applyFont="0" applyFill="0" applyBorder="0" applyAlignment="0" applyProtection="0"/>
    <xf numFmtId="42" fontId="80" fillId="0" borderId="0" applyFont="0" applyFill="0" applyBorder="0" applyAlignment="0" applyProtection="0"/>
    <xf numFmtId="179" fontId="80" fillId="0" borderId="0" applyFont="0" applyFill="0" applyBorder="0" applyAlignment="0" applyProtection="0"/>
    <xf numFmtId="168" fontId="80" fillId="0" borderId="0" applyFill="0" applyBorder="0" applyAlignment="0" applyProtection="0"/>
    <xf numFmtId="179" fontId="14"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24" borderId="4" applyNumberFormat="0" applyAlignment="0" applyProtection="0"/>
    <xf numFmtId="0" fontId="23" fillId="24" borderId="4" applyNumberFormat="0" applyAlignment="0" applyProtection="0"/>
    <xf numFmtId="0" fontId="121" fillId="80" borderId="73" applyNumberFormat="0" applyAlignment="0" applyProtection="0"/>
    <xf numFmtId="0" fontId="23" fillId="14" borderId="4" applyNumberFormat="0" applyAlignment="0" applyProtection="0"/>
    <xf numFmtId="0" fontId="23" fillId="14" borderId="4" applyNumberFormat="0" applyAlignment="0" applyProtection="0"/>
    <xf numFmtId="0" fontId="23" fillId="24" borderId="4" applyNumberFormat="0" applyAlignment="0" applyProtection="0"/>
    <xf numFmtId="169" fontId="80" fillId="0" borderId="0" applyFill="0" applyBorder="0" applyAlignment="0" applyProtection="0"/>
    <xf numFmtId="169" fontId="80" fillId="0" borderId="0" applyFill="0" applyBorder="0" applyAlignment="0" applyProtection="0"/>
    <xf numFmtId="180" fontId="80" fillId="0" borderId="0" applyFont="0" applyFill="0" applyBorder="0" applyAlignment="0" applyProtection="0"/>
    <xf numFmtId="169" fontId="80" fillId="0" borderId="0" applyFill="0" applyBorder="0" applyAlignment="0" applyProtection="0"/>
    <xf numFmtId="169" fontId="80" fillId="0" borderId="0" applyFill="0" applyBorder="0" applyAlignment="0" applyProtection="0"/>
    <xf numFmtId="170" fontId="80" fillId="0" borderId="0" applyFill="0" applyBorder="0" applyAlignment="0" applyProtection="0"/>
    <xf numFmtId="170" fontId="80" fillId="0" borderId="0" applyFill="0" applyBorder="0" applyAlignment="0" applyProtection="0"/>
    <xf numFmtId="170" fontId="80" fillId="0" borderId="0" applyFill="0" applyBorder="0" applyAlignment="0" applyProtection="0"/>
    <xf numFmtId="180" fontId="80" fillId="0" borderId="0" applyFont="0" applyFill="0" applyBorder="0" applyAlignment="0" applyProtection="0"/>
    <xf numFmtId="181" fontId="122" fillId="0" borderId="0"/>
    <xf numFmtId="182" fontId="120" fillId="0" borderId="0"/>
    <xf numFmtId="0" fontId="92" fillId="0" borderId="0" applyNumberFormat="0" applyFill="0" applyBorder="0" applyAlignment="0" applyProtection="0"/>
    <xf numFmtId="3" fontId="24" fillId="0" borderId="0" applyFill="0" applyBorder="0" applyAlignment="0" applyProtection="0"/>
    <xf numFmtId="3" fontId="25" fillId="0" borderId="0" applyFill="0" applyBorder="0" applyAlignment="0" applyProtection="0"/>
    <xf numFmtId="3" fontId="26" fillId="0" borderId="0" applyFill="0" applyBorder="0" applyAlignment="0" applyProtection="0"/>
    <xf numFmtId="3" fontId="27" fillId="0" borderId="0" applyFill="0" applyBorder="0" applyAlignment="0" applyProtection="0"/>
    <xf numFmtId="3" fontId="28" fillId="0" borderId="0" applyFill="0" applyBorder="0" applyAlignment="0" applyProtection="0"/>
    <xf numFmtId="3" fontId="29" fillId="0" borderId="0" applyFill="0" applyBorder="0" applyAlignment="0" applyProtection="0"/>
    <xf numFmtId="3" fontId="30" fillId="0" borderId="0" applyFill="0" applyBorder="0" applyAlignment="0" applyProtection="0"/>
    <xf numFmtId="1" fontId="80" fillId="0" borderId="0" applyFill="0" applyBorder="0" applyAlignment="0" applyProtection="0"/>
    <xf numFmtId="1" fontId="80" fillId="0" borderId="0" applyFill="0" applyBorder="0" applyAlignment="0" applyProtection="0"/>
    <xf numFmtId="3" fontId="80" fillId="0" borderId="0" applyFill="0" applyBorder="0" applyAlignment="0" applyProtection="0"/>
    <xf numFmtId="0" fontId="90" fillId="18" borderId="0" applyNumberFormat="0" applyBorder="0" applyAlignment="0" applyProtection="0"/>
    <xf numFmtId="0" fontId="31" fillId="0" borderId="0">
      <alignment horizontal="center"/>
    </xf>
    <xf numFmtId="0" fontId="105" fillId="0" borderId="9"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181" fontId="123" fillId="0" borderId="0">
      <alignment horizontal="center"/>
    </xf>
    <xf numFmtId="0" fontId="31" fillId="0" borderId="0">
      <alignment horizontal="center" textRotation="90"/>
    </xf>
    <xf numFmtId="181" fontId="123" fillId="0" borderId="0">
      <alignment horizontal="center" textRotation="90"/>
    </xf>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14" borderId="4" applyNumberFormat="0" applyAlignment="0" applyProtection="0"/>
    <xf numFmtId="0" fontId="34" fillId="13" borderId="0" applyNumberFormat="0" applyBorder="0" applyAlignment="0" applyProtection="0"/>
    <xf numFmtId="0" fontId="34" fillId="13" borderId="0" applyNumberFormat="0" applyBorder="0" applyAlignment="0" applyProtection="0"/>
    <xf numFmtId="0" fontId="124" fillId="81"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3" borderId="0" applyNumberFormat="0" applyBorder="0" applyAlignment="0" applyProtection="0"/>
    <xf numFmtId="0" fontId="33" fillId="0" borderId="0" applyNumberFormat="0" applyFill="0" applyBorder="0" applyAlignment="0" applyProtection="0"/>
    <xf numFmtId="0" fontId="33" fillId="0" borderId="0"/>
    <xf numFmtId="181" fontId="122" fillId="0" borderId="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xf numFmtId="181" fontId="126" fillId="0" borderId="0"/>
    <xf numFmtId="0" fontId="127" fillId="0" borderId="0" applyNumberFormat="0" applyFill="0" applyBorder="0" applyAlignment="0" applyProtection="0"/>
    <xf numFmtId="0" fontId="33" fillId="0" borderId="0" applyNumberFormat="0" applyFill="0" applyBorder="0" applyAlignment="0" applyProtection="0"/>
    <xf numFmtId="0" fontId="125" fillId="0" borderId="0" applyNumberFormat="0" applyFill="0" applyBorder="0" applyAlignment="0" applyProtection="0"/>
    <xf numFmtId="0" fontId="20" fillId="0" borderId="5" applyNumberFormat="0" applyFill="0" applyAlignment="0" applyProtection="0"/>
    <xf numFmtId="0" fontId="80" fillId="24" borderId="0" applyNumberFormat="0" applyBorder="0" applyAlignment="0"/>
    <xf numFmtId="0" fontId="80" fillId="65" borderId="0" applyNumberFormat="0" applyFont="0" applyBorder="0" applyAlignment="0"/>
    <xf numFmtId="165" fontId="14" fillId="0" borderId="0" applyFill="0" applyBorder="0" applyAlignment="0" applyProtection="0"/>
    <xf numFmtId="171" fontId="80" fillId="0" borderId="0" applyFill="0" applyBorder="0" applyAlignment="0" applyProtection="0"/>
    <xf numFmtId="172" fontId="80" fillId="0" borderId="0" applyFill="0" applyBorder="0" applyAlignment="0" applyProtection="0"/>
    <xf numFmtId="186" fontId="80" fillId="0" borderId="0" applyFont="0" applyFill="0" applyBorder="0" applyAlignment="0" applyProtection="0"/>
    <xf numFmtId="171" fontId="80" fillId="0" borderId="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80" fillId="0" borderId="0" applyFill="0" applyBorder="0" applyAlignment="0" applyProtection="0"/>
    <xf numFmtId="43"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72" fontId="80" fillId="0" borderId="0" applyFill="0" applyBorder="0" applyAlignment="0" applyProtection="0"/>
    <xf numFmtId="186"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71" fontId="80" fillId="0" borderId="0" applyFill="0" applyBorder="0" applyAlignment="0" applyProtection="0"/>
    <xf numFmtId="171" fontId="80" fillId="0" borderId="0" applyFill="0" applyBorder="0" applyAlignment="0" applyProtection="0"/>
    <xf numFmtId="186"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 fontId="80" fillId="0" borderId="0" applyFill="0" applyBorder="0" applyAlignment="0" applyProtection="0"/>
    <xf numFmtId="1" fontId="80" fillId="0" borderId="0" applyFill="0" applyBorder="0" applyAlignment="0" applyProtection="0"/>
    <xf numFmtId="0" fontId="80" fillId="0" borderId="0"/>
    <xf numFmtId="0" fontId="36" fillId="34"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128" fillId="82"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6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80"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80"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80"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80" fillId="0" borderId="0"/>
    <xf numFmtId="0" fontId="37" fillId="0" borderId="0"/>
    <xf numFmtId="0" fontId="37"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80"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5" fillId="0" borderId="0"/>
    <xf numFmtId="0" fontId="15" fillId="0" borderId="0"/>
    <xf numFmtId="0" fontId="1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80"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8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1" fontId="1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181" fontId="1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81" fontId="1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22" fillId="0" borderId="0"/>
    <xf numFmtId="0" fontId="80" fillId="0" borderId="0"/>
    <xf numFmtId="0" fontId="22"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4" fillId="0" borderId="0"/>
    <xf numFmtId="0" fontId="80" fillId="0" borderId="0"/>
    <xf numFmtId="0" fontId="80" fillId="0" borderId="0"/>
    <xf numFmtId="0" fontId="80" fillId="0" borderId="0"/>
    <xf numFmtId="0" fontId="80" fillId="0" borderId="0"/>
    <xf numFmtId="181" fontId="120" fillId="0" borderId="0"/>
    <xf numFmtId="0" fontId="80" fillId="0" borderId="0"/>
    <xf numFmtId="0" fontId="80" fillId="0" borderId="0"/>
    <xf numFmtId="0" fontId="39" fillId="0" borderId="0"/>
    <xf numFmtId="0" fontId="80" fillId="0" borderId="0"/>
    <xf numFmtId="0" fontId="80" fillId="0" borderId="0"/>
    <xf numFmtId="0" fontId="80" fillId="0" borderId="0"/>
    <xf numFmtId="0" fontId="80" fillId="0" borderId="0"/>
    <xf numFmtId="0" fontId="80" fillId="0" borderId="0"/>
    <xf numFmtId="0" fontId="80" fillId="0" borderId="0"/>
    <xf numFmtId="0" fontId="38" fillId="0" borderId="0"/>
    <xf numFmtId="0" fontId="80" fillId="0" borderId="0"/>
    <xf numFmtId="0" fontId="80" fillId="0" borderId="0"/>
    <xf numFmtId="184" fontId="38" fillId="0" borderId="0" applyNumberFormat="0" applyProtection="0">
      <alignment horizontal="center" vertical="center"/>
    </xf>
    <xf numFmtId="0" fontId="80" fillId="0" borderId="0"/>
    <xf numFmtId="0" fontId="80" fillId="0" borderId="0"/>
    <xf numFmtId="0" fontId="80" fillId="0" borderId="0"/>
    <xf numFmtId="0" fontId="80" fillId="0" borderId="0"/>
    <xf numFmtId="0" fontId="39" fillId="0" borderId="0"/>
    <xf numFmtId="0" fontId="80" fillId="0" borderId="0"/>
    <xf numFmtId="0" fontId="80" fillId="0" borderId="0"/>
    <xf numFmtId="0" fontId="80" fillId="0" borderId="0"/>
    <xf numFmtId="0" fontId="80" fillId="0" borderId="0" applyProtection="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115" fillId="0" borderId="0"/>
    <xf numFmtId="0" fontId="80" fillId="0" borderId="0"/>
    <xf numFmtId="0" fontId="80" fillId="0" borderId="0"/>
    <xf numFmtId="0" fontId="13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181" fontId="131" fillId="0" borderId="0"/>
    <xf numFmtId="0" fontId="80" fillId="0" borderId="0"/>
    <xf numFmtId="0" fontId="80" fillId="0" borderId="0"/>
    <xf numFmtId="0" fontId="40" fillId="0" borderId="0" applyNumberFormat="0" applyFill="0" applyBorder="0" applyAlignment="0" applyProtection="0"/>
    <xf numFmtId="0" fontId="40"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40" fillId="0" borderId="0" applyNumberFormat="0" applyFill="0" applyBorder="0" applyAlignment="0" applyProtection="0"/>
    <xf numFmtId="0" fontId="40"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applyProtection="0"/>
    <xf numFmtId="0" fontId="80" fillId="0" borderId="0" applyProtection="0"/>
    <xf numFmtId="0" fontId="40" fillId="0" borderId="0" applyNumberFormat="0" applyFill="0" applyBorder="0" applyAlignment="0" applyProtection="0"/>
    <xf numFmtId="0" fontId="80" fillId="0" borderId="0"/>
    <xf numFmtId="0" fontId="80" fillId="0" borderId="0"/>
    <xf numFmtId="0" fontId="80" fillId="0" borderId="0"/>
    <xf numFmtId="0" fontId="80" fillId="0" borderId="0"/>
    <xf numFmtId="0" fontId="115" fillId="0" borderId="0"/>
    <xf numFmtId="0" fontId="39" fillId="0" borderId="0"/>
    <xf numFmtId="0" fontId="80" fillId="0" borderId="0"/>
    <xf numFmtId="0" fontId="80" fillId="0" borderId="0"/>
    <xf numFmtId="0" fontId="115" fillId="0" borderId="0"/>
    <xf numFmtId="0" fontId="80" fillId="0" borderId="0"/>
    <xf numFmtId="0" fontId="80" fillId="0" borderId="0"/>
    <xf numFmtId="0" fontId="80" fillId="0" borderId="0"/>
    <xf numFmtId="181" fontId="1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 fontId="99" fillId="0" borderId="12" applyFill="0" applyBorder="0" applyProtection="0">
      <alignment horizontal="right" vertical="center"/>
    </xf>
    <xf numFmtId="0" fontId="80" fillId="0" borderId="0"/>
    <xf numFmtId="0" fontId="99" fillId="0" borderId="12" applyNumberFormat="0" applyFill="0" applyAlignment="0" applyProtection="0"/>
    <xf numFmtId="0" fontId="80" fillId="0" borderId="0"/>
    <xf numFmtId="0" fontId="100" fillId="9" borderId="0" applyNumberFormat="0" applyFont="0" applyBorder="0" applyAlignment="0" applyProtection="0"/>
    <xf numFmtId="0" fontId="14" fillId="0" borderId="0"/>
    <xf numFmtId="0" fontId="80" fillId="0" borderId="0"/>
    <xf numFmtId="0" fontId="80" fillId="0" borderId="0"/>
    <xf numFmtId="0" fontId="80" fillId="0" borderId="0"/>
    <xf numFmtId="0" fontId="89" fillId="0" borderId="0" applyNumberFormat="0" applyFill="0" applyBorder="0" applyAlignment="0" applyProtection="0"/>
    <xf numFmtId="0" fontId="80" fillId="0" borderId="0"/>
    <xf numFmtId="0" fontId="91" fillId="61" borderId="13" applyNumberFormat="0" applyAlignment="0" applyProtection="0"/>
    <xf numFmtId="0" fontId="80" fillId="0" borderId="0"/>
    <xf numFmtId="178" fontId="99" fillId="66" borderId="12" applyNumberFormat="0" applyFont="0" applyBorder="0" applyAlignment="0" applyProtection="0">
      <alignment horizontal="right" vertical="center"/>
    </xf>
    <xf numFmtId="9"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ill="0" applyBorder="0" applyAlignment="0" applyProtection="0"/>
    <xf numFmtId="0" fontId="80" fillId="0" borderId="0"/>
    <xf numFmtId="0" fontId="80" fillId="0" borderId="0"/>
    <xf numFmtId="9" fontId="80" fillId="0" borderId="0" applyFont="0" applyFill="0" applyBorder="0" applyAlignment="0" applyProtection="0"/>
    <xf numFmtId="9"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80" fillId="0" borderId="0"/>
    <xf numFmtId="0" fontId="80" fillId="0" borderId="0"/>
    <xf numFmtId="9" fontId="80" fillId="0" borderId="0" applyFont="0" applyFill="0" applyBorder="0" applyAlignment="0" applyProtection="0"/>
    <xf numFmtId="0" fontId="80" fillId="0" borderId="0"/>
    <xf numFmtId="0" fontId="80" fillId="0" borderId="0"/>
    <xf numFmtId="9" fontId="80" fillId="0" borderId="0" applyFont="0" applyFill="0" applyBorder="0" applyAlignment="0" applyProtection="0"/>
    <xf numFmtId="0" fontId="80" fillId="0" borderId="0"/>
    <xf numFmtId="0" fontId="80" fillId="0" borderId="0"/>
    <xf numFmtId="9" fontId="15" fillId="0" borderId="0" applyFont="0" applyFill="0" applyBorder="0" applyAlignment="0" applyProtection="0"/>
    <xf numFmtId="0" fontId="80" fillId="0" borderId="0"/>
    <xf numFmtId="9" fontId="80" fillId="0" borderId="0" applyFill="0" applyBorder="0" applyAlignment="0" applyProtection="0"/>
    <xf numFmtId="0" fontId="80" fillId="0" borderId="0"/>
    <xf numFmtId="181" fontId="132" fillId="0" borderId="0"/>
    <xf numFmtId="0" fontId="80" fillId="0" borderId="0"/>
    <xf numFmtId="183" fontId="132" fillId="0" borderId="0"/>
    <xf numFmtId="0" fontId="80" fillId="0" borderId="0"/>
    <xf numFmtId="0" fontId="80" fillId="0" borderId="0"/>
    <xf numFmtId="0" fontId="133" fillId="25"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80" fillId="0" borderId="0"/>
    <xf numFmtId="0" fontId="80" fillId="0" borderId="0"/>
    <xf numFmtId="0" fontId="80" fillId="0" borderId="0"/>
    <xf numFmtId="0" fontId="109" fillId="61" borderId="14" applyNumberFormat="0" applyAlignment="0" applyProtection="0"/>
    <xf numFmtId="0" fontId="91" fillId="27" borderId="13" applyNumberFormat="0" applyAlignment="0" applyProtection="0"/>
    <xf numFmtId="0" fontId="91" fillId="27" borderId="13" applyNumberFormat="0" applyAlignment="0" applyProtection="0"/>
    <xf numFmtId="0" fontId="80" fillId="0" borderId="0"/>
    <xf numFmtId="0" fontId="80" fillId="0" borderId="0"/>
    <xf numFmtId="0" fontId="80" fillId="0" borderId="0"/>
    <xf numFmtId="0" fontId="80" fillId="0" borderId="0"/>
    <xf numFmtId="0" fontId="134"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0" fillId="0" borderId="0"/>
    <xf numFmtId="0" fontId="108" fillId="0" borderId="0" applyNumberFormat="0" applyFill="0" applyBorder="0" applyAlignment="0" applyProtection="0"/>
    <xf numFmtId="0" fontId="80" fillId="0" borderId="0"/>
    <xf numFmtId="0" fontId="80" fillId="0" borderId="0"/>
    <xf numFmtId="0" fontId="8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0" fillId="0" borderId="0"/>
    <xf numFmtId="0" fontId="80" fillId="0" borderId="0"/>
    <xf numFmtId="0" fontId="110" fillId="0" borderId="10" applyNumberFormat="0" applyFill="0" applyAlignment="0" applyProtection="0"/>
    <xf numFmtId="0" fontId="94" fillId="0" borderId="15" applyNumberFormat="0" applyFill="0" applyAlignment="0" applyProtection="0"/>
    <xf numFmtId="0" fontId="94" fillId="0" borderId="15" applyNumberFormat="0" applyFill="0" applyAlignment="0" applyProtection="0"/>
    <xf numFmtId="0" fontId="80" fillId="0" borderId="0"/>
    <xf numFmtId="0" fontId="80" fillId="0" borderId="0"/>
    <xf numFmtId="0" fontId="80" fillId="0" borderId="0"/>
    <xf numFmtId="0" fontId="111" fillId="0" borderId="16" applyNumberFormat="0" applyFill="0" applyAlignment="0" applyProtection="0"/>
    <xf numFmtId="0" fontId="95" fillId="0" borderId="17" applyNumberFormat="0" applyFill="0" applyAlignment="0" applyProtection="0"/>
    <xf numFmtId="0" fontId="95" fillId="0" borderId="17" applyNumberFormat="0" applyFill="0" applyAlignment="0" applyProtection="0"/>
    <xf numFmtId="0" fontId="80" fillId="0" borderId="0"/>
    <xf numFmtId="0" fontId="80" fillId="0" borderId="0"/>
    <xf numFmtId="0" fontId="80" fillId="0" borderId="0"/>
    <xf numFmtId="0" fontId="112" fillId="0" borderId="18"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80" fillId="0" borderId="0"/>
    <xf numFmtId="0" fontId="80" fillId="0" borderId="0"/>
    <xf numFmtId="0" fontId="80" fillId="0" borderId="0"/>
    <xf numFmtId="0" fontId="112"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0" fillId="0" borderId="0"/>
    <xf numFmtId="0" fontId="80" fillId="0" borderId="0"/>
    <xf numFmtId="0" fontId="80" fillId="0" borderId="0"/>
    <xf numFmtId="0" fontId="135" fillId="0" borderId="20" applyNumberFormat="0" applyFill="0" applyAlignment="0" applyProtection="0"/>
    <xf numFmtId="0" fontId="41" fillId="0" borderId="21" applyNumberFormat="0" applyFill="0" applyAlignment="0" applyProtection="0"/>
    <xf numFmtId="0" fontId="91" fillId="0" borderId="22" applyNumberFormat="0" applyFill="0" applyAlignment="0" applyProtection="0"/>
    <xf numFmtId="0" fontId="80" fillId="0" borderId="0"/>
    <xf numFmtId="0" fontId="80" fillId="0" borderId="0"/>
    <xf numFmtId="0" fontId="80" fillId="0" borderId="0"/>
    <xf numFmtId="0" fontId="136" fillId="83" borderId="23" applyNumberFormat="0" applyAlignment="0" applyProtection="0"/>
    <xf numFmtId="0" fontId="97" fillId="38" borderId="6" applyNumberFormat="0" applyAlignment="0" applyProtection="0"/>
    <xf numFmtId="0" fontId="97" fillId="38" borderId="6" applyNumberFormat="0" applyAlignment="0" applyProtection="0"/>
    <xf numFmtId="0" fontId="80" fillId="0" borderId="0"/>
    <xf numFmtId="0" fontId="80" fillId="0" borderId="0"/>
    <xf numFmtId="0" fontId="80" fillId="0" borderId="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0" fontId="80" fillId="0" borderId="0"/>
    <xf numFmtId="0" fontId="80" fillId="0" borderId="0"/>
    <xf numFmtId="1" fontId="80" fillId="0" borderId="0" applyFill="0" applyBorder="0" applyAlignment="0" applyProtection="0"/>
    <xf numFmtId="1" fontId="80" fillId="0" borderId="0" applyFill="0" applyBorder="0" applyAlignment="0" applyProtection="0"/>
    <xf numFmtId="0" fontId="17" fillId="0" borderId="0" applyNumberFormat="0" applyFill="0" applyBorder="0" applyAlignment="0" applyProtection="0"/>
    <xf numFmtId="0" fontId="80" fillId="0" borderId="0"/>
    <xf numFmtId="0" fontId="80" fillId="0" borderId="0"/>
    <xf numFmtId="0" fontId="42" fillId="0" borderId="24">
      <alignment horizontal="center"/>
      <protection hidden="1"/>
    </xf>
    <xf numFmtId="0" fontId="80" fillId="0" borderId="0"/>
    <xf numFmtId="0" fontId="101" fillId="2" borderId="25">
      <alignment horizontal="center" vertical="center"/>
    </xf>
    <xf numFmtId="0" fontId="80" fillId="0" borderId="0"/>
    <xf numFmtId="0" fontId="102" fillId="64" borderId="0">
      <alignment horizontal="left" vertical="center" indent="1"/>
    </xf>
    <xf numFmtId="0" fontId="80" fillId="0" borderId="0"/>
    <xf numFmtId="0" fontId="42" fillId="0" borderId="26">
      <alignment horizontal="left"/>
    </xf>
    <xf numFmtId="0" fontId="80" fillId="0" borderId="0"/>
    <xf numFmtId="0" fontId="42" fillId="0" borderId="24">
      <alignment horizontal="center"/>
      <protection hidden="1"/>
    </xf>
    <xf numFmtId="0" fontId="13" fillId="0" borderId="0"/>
    <xf numFmtId="0" fontId="14" fillId="0" borderId="0"/>
    <xf numFmtId="0" fontId="14" fillId="64" borderId="0" applyNumberFormat="0" applyBorder="0" applyAlignment="0">
      <protection hidden="1"/>
    </xf>
    <xf numFmtId="0" fontId="14" fillId="65" borderId="0" applyNumberFormat="0" applyFont="0" applyBorder="0" applyAlignment="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Protection="0"/>
    <xf numFmtId="0" fontId="14" fillId="0" borderId="0" applyProtection="0"/>
    <xf numFmtId="0" fontId="14" fillId="0" borderId="0" applyProtection="0"/>
    <xf numFmtId="0" fontId="38" fillId="0" borderId="0"/>
    <xf numFmtId="0" fontId="14" fillId="0" borderId="0"/>
    <xf numFmtId="0" fontId="14" fillId="0" borderId="0"/>
    <xf numFmtId="0" fontId="14"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Protection="0"/>
    <xf numFmtId="0" fontId="14" fillId="0" borderId="0" applyProtection="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0" fontId="12" fillId="0" borderId="0"/>
    <xf numFmtId="0" fontId="12" fillId="0" borderId="0"/>
    <xf numFmtId="0" fontId="140" fillId="0" borderId="0" applyNumberFormat="0" applyFill="0" applyBorder="0" applyAlignment="0" applyProtection="0"/>
    <xf numFmtId="0" fontId="141" fillId="0" borderId="78" applyNumberFormat="0" applyFill="0" applyAlignment="0" applyProtection="0"/>
    <xf numFmtId="0" fontId="142" fillId="0" borderId="79" applyNumberFormat="0" applyFill="0" applyAlignment="0" applyProtection="0"/>
    <xf numFmtId="0" fontId="143" fillId="0" borderId="80" applyNumberFormat="0" applyFill="0" applyAlignment="0" applyProtection="0"/>
    <xf numFmtId="0" fontId="143" fillId="0" borderId="0" applyNumberFormat="0" applyFill="0" applyBorder="0" applyAlignment="0" applyProtection="0"/>
    <xf numFmtId="0" fontId="133" fillId="87" borderId="0" applyNumberFormat="0" applyBorder="0" applyAlignment="0" applyProtection="0"/>
    <xf numFmtId="0" fontId="144" fillId="88" borderId="81" applyNumberFormat="0" applyAlignment="0" applyProtection="0"/>
    <xf numFmtId="0" fontId="118" fillId="88" borderId="73" applyNumberFormat="0" applyAlignment="0" applyProtection="0"/>
    <xf numFmtId="0" fontId="136" fillId="83" borderId="82" applyNumberFormat="0" applyAlignment="0" applyProtection="0"/>
    <xf numFmtId="0" fontId="135" fillId="0" borderId="83" applyNumberFormat="0" applyFill="0" applyAlignment="0" applyProtection="0"/>
    <xf numFmtId="0" fontId="116" fillId="89" borderId="0" applyNumberFormat="0" applyBorder="0" applyAlignment="0" applyProtection="0"/>
    <xf numFmtId="0" fontId="12" fillId="90" borderId="0" applyNumberFormat="0" applyBorder="0" applyAlignment="0" applyProtection="0"/>
    <xf numFmtId="0" fontId="12" fillId="91" borderId="0" applyNumberFormat="0" applyBorder="0" applyAlignment="0" applyProtection="0"/>
    <xf numFmtId="0" fontId="116" fillId="92" borderId="0" applyNumberFormat="0" applyBorder="0" applyAlignment="0" applyProtection="0"/>
    <xf numFmtId="0" fontId="116" fillId="93" borderId="0" applyNumberFormat="0" applyBorder="0" applyAlignment="0" applyProtection="0"/>
    <xf numFmtId="0" fontId="12" fillId="70" borderId="0" applyNumberFormat="0" applyBorder="0" applyAlignment="0" applyProtection="0"/>
    <xf numFmtId="0" fontId="12" fillId="72" borderId="0" applyNumberFormat="0" applyBorder="0" applyAlignment="0" applyProtection="0"/>
    <xf numFmtId="0" fontId="12" fillId="94" borderId="0" applyNumberFormat="0" applyBorder="0" applyAlignment="0" applyProtection="0"/>
    <xf numFmtId="0" fontId="12" fillId="95" borderId="0" applyNumberFormat="0" applyBorder="0" applyAlignment="0" applyProtection="0"/>
    <xf numFmtId="0" fontId="116" fillId="96" borderId="0" applyNumberFormat="0" applyBorder="0" applyAlignment="0" applyProtection="0"/>
    <xf numFmtId="0" fontId="12" fillId="71" borderId="0" applyNumberFormat="0" applyBorder="0" applyAlignment="0" applyProtection="0"/>
    <xf numFmtId="0" fontId="12" fillId="73" borderId="0" applyNumberFormat="0" applyBorder="0" applyAlignment="0" applyProtection="0"/>
    <xf numFmtId="0" fontId="116" fillId="97" borderId="0" applyNumberFormat="0" applyBorder="0" applyAlignment="0" applyProtection="0"/>
    <xf numFmtId="0" fontId="12" fillId="98" borderId="0" applyNumberFormat="0" applyBorder="0" applyAlignment="0" applyProtection="0"/>
    <xf numFmtId="0" fontId="12" fillId="99" borderId="0" applyNumberFormat="0" applyBorder="0" applyAlignment="0" applyProtection="0"/>
    <xf numFmtId="0" fontId="116" fillId="100" borderId="0" applyNumberFormat="0" applyBorder="0" applyAlignment="0" applyProtection="0"/>
    <xf numFmtId="0" fontId="116" fillId="101" borderId="0" applyNumberFormat="0" applyBorder="0" applyAlignment="0" applyProtection="0"/>
    <xf numFmtId="0" fontId="12" fillId="102" borderId="0" applyNumberFormat="0" applyBorder="0" applyAlignment="0" applyProtection="0"/>
    <xf numFmtId="0" fontId="12" fillId="103" borderId="0" applyNumberFormat="0" applyBorder="0" applyAlignment="0" applyProtection="0"/>
    <xf numFmtId="0" fontId="116" fillId="104" borderId="0" applyNumberFormat="0" applyBorder="0" applyAlignment="0" applyProtection="0"/>
    <xf numFmtId="0" fontId="12" fillId="0" borderId="0"/>
    <xf numFmtId="0" fontId="12" fillId="78" borderId="77" applyNumberFormat="0" applyFont="0" applyAlignment="0" applyProtection="0"/>
    <xf numFmtId="0" fontId="12" fillId="0" borderId="0"/>
    <xf numFmtId="0" fontId="12" fillId="90" borderId="0" applyNumberFormat="0" applyBorder="0" applyAlignment="0" applyProtection="0"/>
    <xf numFmtId="0" fontId="12" fillId="70" borderId="0" applyNumberFormat="0" applyBorder="0" applyAlignment="0" applyProtection="0"/>
    <xf numFmtId="0" fontId="12" fillId="94" borderId="0" applyNumberFormat="0" applyBorder="0" applyAlignment="0" applyProtection="0"/>
    <xf numFmtId="0" fontId="12" fillId="71" borderId="0" applyNumberFormat="0" applyBorder="0" applyAlignment="0" applyProtection="0"/>
    <xf numFmtId="0" fontId="12" fillId="98" borderId="0" applyNumberFormat="0" applyBorder="0" applyAlignment="0" applyProtection="0"/>
    <xf numFmtId="0" fontId="12" fillId="102" borderId="0" applyNumberFormat="0" applyBorder="0" applyAlignment="0" applyProtection="0"/>
    <xf numFmtId="0" fontId="12" fillId="91" borderId="0" applyNumberFormat="0" applyBorder="0" applyAlignment="0" applyProtection="0"/>
    <xf numFmtId="0" fontId="12" fillId="72" borderId="0" applyNumberFormat="0" applyBorder="0" applyAlignment="0" applyProtection="0"/>
    <xf numFmtId="0" fontId="12" fillId="95" borderId="0" applyNumberFormat="0" applyBorder="0" applyAlignment="0" applyProtection="0"/>
    <xf numFmtId="0" fontId="12" fillId="73" borderId="0" applyNumberFormat="0" applyBorder="0" applyAlignment="0" applyProtection="0"/>
    <xf numFmtId="0" fontId="12" fillId="99" borderId="0" applyNumberFormat="0" applyBorder="0" applyAlignment="0" applyProtection="0"/>
    <xf numFmtId="0" fontId="12" fillId="103" borderId="0" applyNumberFormat="0" applyBorder="0" applyAlignment="0" applyProtection="0"/>
    <xf numFmtId="0" fontId="12" fillId="78" borderId="77"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6" fillId="0" borderId="0"/>
    <xf numFmtId="190" fontId="146" fillId="0" borderId="0" applyFont="0" applyFill="0" applyBorder="0" applyAlignment="0" applyProtection="0"/>
    <xf numFmtId="179" fontId="146" fillId="0" borderId="0" applyFont="0" applyFill="0" applyBorder="0" applyAlignment="0" applyProtection="0"/>
    <xf numFmtId="0" fontId="140" fillId="0" borderId="0" applyNumberFormat="0" applyFill="0" applyBorder="0" applyAlignment="0" applyProtection="0"/>
    <xf numFmtId="0" fontId="147" fillId="0" borderId="0"/>
    <xf numFmtId="0" fontId="14" fillId="0" borderId="0"/>
    <xf numFmtId="0" fontId="14" fillId="0" borderId="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9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0" fontId="11" fillId="103" borderId="0" applyNumberFormat="0" applyBorder="0" applyAlignment="0" applyProtection="0"/>
    <xf numFmtId="190" fontId="14" fillId="0" borderId="0" applyFont="0" applyFill="0" applyBorder="0" applyAlignment="0" applyProtection="0"/>
    <xf numFmtId="190" fontId="14" fillId="0" borderId="0" applyFont="0" applyFill="0" applyBorder="0" applyAlignment="0" applyProtection="0"/>
    <xf numFmtId="185" fontId="14" fillId="0" borderId="0" applyFont="0" applyFill="0" applyBorder="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0" fontId="15" fillId="78" borderId="77" applyNumberFormat="0" applyFont="0" applyAlignment="0" applyProtection="0"/>
    <xf numFmtId="179" fontId="14" fillId="0" borderId="0" applyFont="0" applyFill="0" applyBorder="0" applyAlignment="0" applyProtection="0"/>
    <xf numFmtId="0" fontId="22"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 fontId="14" fillId="0" borderId="0" applyFill="0" applyBorder="0" applyAlignment="0" applyProtection="0"/>
    <xf numFmtId="1" fontId="14" fillId="0" borderId="0" applyFill="0" applyBorder="0" applyAlignment="0" applyProtection="0"/>
    <xf numFmtId="3" fontId="22" fillId="0" borderId="0" applyFont="0" applyFill="0" applyBorder="0" applyAlignment="0" applyProtection="0"/>
    <xf numFmtId="186" fontId="14" fillId="0" borderId="0" applyFont="0" applyFill="0" applyBorder="0" applyAlignment="0" applyProtection="0"/>
    <xf numFmtId="165" fontId="37" fillId="0" borderId="0" applyFont="0" applyFill="0" applyBorder="0" applyAlignment="0" applyProtection="0"/>
    <xf numFmtId="186" fontId="14"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 fontId="14" fillId="0" borderId="0" applyFill="0" applyBorder="0" applyAlignment="0" applyProtection="0"/>
    <xf numFmtId="1" fontId="14"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applyProtection="0"/>
    <xf numFmtId="181" fontId="120" fillId="0" borderId="0"/>
    <xf numFmtId="0" fontId="14" fillId="0" borderId="0" applyProtection="0"/>
    <xf numFmtId="0" fontId="14" fillId="0" borderId="0"/>
    <xf numFmtId="0" fontId="14" fillId="0" borderId="0"/>
    <xf numFmtId="0" fontId="14" fillId="0" borderId="0"/>
    <xf numFmtId="0" fontId="14" fillId="0" borderId="0" applyProtection="0"/>
    <xf numFmtId="0" fontId="14" fillId="0" borderId="0"/>
    <xf numFmtId="0" fontId="11" fillId="0" borderId="0"/>
    <xf numFmtId="0" fontId="11" fillId="0" borderId="0"/>
    <xf numFmtId="0" fontId="11" fillId="0" borderId="0"/>
    <xf numFmtId="0" fontId="14" fillId="0" borderId="0"/>
    <xf numFmtId="0" fontId="1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0" fillId="0" borderId="0"/>
    <xf numFmtId="0" fontId="14" fillId="0" borderId="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38" fillId="0" borderId="0"/>
    <xf numFmtId="0" fontId="14" fillId="0" borderId="0"/>
    <xf numFmtId="184" fontId="38" fillId="0" borderId="0" applyNumberFormat="0" applyProtection="0">
      <alignment horizontal="center" vertical="center"/>
    </xf>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applyProtection="0"/>
    <xf numFmtId="0" fontId="14" fillId="0" borderId="0"/>
    <xf numFmtId="0" fontId="14" fillId="0" borderId="0"/>
    <xf numFmtId="0" fontId="11" fillId="0" borderId="0"/>
    <xf numFmtId="184" fontId="38" fillId="0" borderId="0" applyNumberFormat="0" applyProtection="0">
      <alignment horizontal="center" vertical="center"/>
    </xf>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22" fillId="0" borderId="0"/>
    <xf numFmtId="0" fontId="11" fillId="0" borderId="0"/>
    <xf numFmtId="0" fontId="14" fillId="0" borderId="0"/>
    <xf numFmtId="0" fontId="14" fillId="0" borderId="0"/>
    <xf numFmtId="0" fontId="14" fillId="0" borderId="0"/>
    <xf numFmtId="0" fontId="15"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37" fillId="0" borderId="0"/>
    <xf numFmtId="0" fontId="11" fillId="0" borderId="0"/>
    <xf numFmtId="0" fontId="11" fillId="0" borderId="0"/>
    <xf numFmtId="0" fontId="11" fillId="0" borderId="0"/>
    <xf numFmtId="0" fontId="37" fillId="0" borderId="0"/>
    <xf numFmtId="0" fontId="37" fillId="0" borderId="0"/>
    <xf numFmtId="0" fontId="11" fillId="0" borderId="0"/>
    <xf numFmtId="0" fontId="14" fillId="0" borderId="0"/>
    <xf numFmtId="0" fontId="11" fillId="0" borderId="0"/>
    <xf numFmtId="0" fontId="11" fillId="0" borderId="0"/>
    <xf numFmtId="0" fontId="11" fillId="0" borderId="0"/>
    <xf numFmtId="0" fontId="40" fillId="0" borderId="0" applyNumberFormat="0" applyFill="0" applyBorder="0" applyAlignment="0" applyProtection="0"/>
    <xf numFmtId="0" fontId="40" fillId="0" borderId="0" applyNumberFormat="0" applyFill="0" applyBorder="0" applyAlignment="0" applyProtection="0"/>
    <xf numFmtId="181" fontId="131" fillId="0" borderId="0"/>
    <xf numFmtId="0" fontId="14" fillId="0" borderId="0"/>
    <xf numFmtId="0" fontId="37" fillId="0" borderId="0"/>
    <xf numFmtId="0" fontId="37" fillId="0" borderId="0"/>
    <xf numFmtId="0" fontId="14" fillId="0" borderId="0"/>
    <xf numFmtId="0" fontId="11" fillId="0" borderId="0"/>
    <xf numFmtId="0" fontId="11" fillId="0" borderId="0"/>
    <xf numFmtId="0" fontId="11" fillId="0" borderId="0"/>
    <xf numFmtId="0" fontId="37" fillId="0" borderId="0"/>
    <xf numFmtId="0" fontId="37" fillId="0" borderId="0"/>
    <xf numFmtId="0" fontId="14" fillId="0" borderId="0" applyProtection="0"/>
    <xf numFmtId="0" fontId="37" fillId="0" borderId="0"/>
    <xf numFmtId="0" fontId="3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0" borderId="0"/>
    <xf numFmtId="0" fontId="11" fillId="0" borderId="0"/>
    <xf numFmtId="0" fontId="11" fillId="0" borderId="0"/>
    <xf numFmtId="194" fontId="148" fillId="0" borderId="0" applyFill="0" applyBorder="0" applyProtection="0">
      <alignment horizontal="right"/>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2" fontId="14" fillId="0" borderId="0" applyFill="0" applyBorder="0" applyAlignment="0" applyProtection="0"/>
    <xf numFmtId="2" fontId="14" fillId="0" borderId="0" applyFill="0" applyBorder="0" applyAlignment="0" applyProtection="0"/>
    <xf numFmtId="1" fontId="14" fillId="0" borderId="0" applyFill="0" applyBorder="0" applyAlignment="0" applyProtection="0"/>
    <xf numFmtId="1" fontId="14" fillId="0" borderId="0" applyFill="0" applyBorder="0" applyAlignment="0" applyProtection="0"/>
    <xf numFmtId="0" fontId="42" fillId="0" borderId="26">
      <alignment horizontal="left"/>
    </xf>
    <xf numFmtId="0" fontId="39" fillId="0" borderId="0"/>
    <xf numFmtId="0" fontId="14" fillId="0" borderId="0"/>
    <xf numFmtId="0" fontId="14" fillId="0" borderId="0"/>
    <xf numFmtId="0" fontId="8" fillId="0" borderId="0"/>
    <xf numFmtId="9" fontId="8"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3" fillId="0" borderId="0"/>
  </cellStyleXfs>
  <cellXfs count="1186">
    <xf numFmtId="0" fontId="0" fillId="0" borderId="0" xfId="0"/>
    <xf numFmtId="0" fontId="37" fillId="67" borderId="0" xfId="951" applyFont="1" applyFill="1"/>
    <xf numFmtId="0" fontId="43" fillId="0" borderId="0" xfId="1870" applyFont="1"/>
    <xf numFmtId="0" fontId="44" fillId="67" borderId="0" xfId="951" applyFont="1" applyFill="1" applyAlignment="1">
      <alignment horizontal="left" wrapText="1"/>
    </xf>
    <xf numFmtId="0" fontId="46" fillId="67" borderId="0" xfId="951" applyFont="1" applyFill="1"/>
    <xf numFmtId="0" fontId="47" fillId="67" borderId="0" xfId="951" applyFont="1" applyFill="1"/>
    <xf numFmtId="0" fontId="48" fillId="67" borderId="0" xfId="951" applyFont="1" applyFill="1"/>
    <xf numFmtId="0" fontId="49" fillId="67" borderId="0" xfId="1870" applyFont="1" applyFill="1"/>
    <xf numFmtId="173" fontId="49" fillId="0" borderId="27" xfId="1870" applyNumberFormat="1" applyFont="1" applyBorder="1"/>
    <xf numFmtId="173" fontId="49" fillId="0" borderId="0" xfId="1870" applyNumberFormat="1" applyFont="1"/>
    <xf numFmtId="174" fontId="37" fillId="67" borderId="0" xfId="951" applyNumberFormat="1" applyFont="1" applyFill="1"/>
    <xf numFmtId="0" fontId="50" fillId="67" borderId="0" xfId="1870" applyFont="1" applyFill="1"/>
    <xf numFmtId="0" fontId="44" fillId="67" borderId="0" xfId="951" applyFont="1" applyFill="1"/>
    <xf numFmtId="0" fontId="45" fillId="0" borderId="0" xfId="1870" applyFont="1"/>
    <xf numFmtId="0" fontId="0" fillId="67" borderId="0" xfId="1870" applyFont="1" applyFill="1"/>
    <xf numFmtId="0" fontId="44" fillId="67" borderId="0" xfId="1870" applyFont="1" applyFill="1" applyAlignment="1">
      <alignment vertical="top"/>
    </xf>
    <xf numFmtId="0" fontId="45" fillId="67" borderId="0" xfId="1870" applyFont="1" applyFill="1" applyAlignment="1">
      <alignment vertical="top"/>
    </xf>
    <xf numFmtId="0" fontId="45" fillId="67" borderId="0" xfId="1870" applyFont="1" applyFill="1" applyAlignment="1">
      <alignment horizontal="left" vertical="top" wrapText="1"/>
    </xf>
    <xf numFmtId="0" fontId="45" fillId="67" borderId="0" xfId="1870" applyFont="1" applyFill="1" applyBorder="1" applyAlignment="1">
      <alignment horizontal="left" vertical="top" wrapText="1"/>
    </xf>
    <xf numFmtId="0" fontId="0" fillId="67" borderId="0" xfId="1870" applyFont="1" applyFill="1" applyBorder="1"/>
    <xf numFmtId="0" fontId="0" fillId="67" borderId="0" xfId="1870" applyFont="1" applyFill="1" applyBorder="1" applyAlignment="1">
      <alignment horizontal="center"/>
    </xf>
    <xf numFmtId="0" fontId="0" fillId="67" borderId="0" xfId="1870" applyFont="1" applyFill="1" applyAlignment="1">
      <alignment vertical="top"/>
    </xf>
    <xf numFmtId="0" fontId="53" fillId="67" borderId="0" xfId="1870" applyFont="1" applyFill="1" applyBorder="1" applyAlignment="1">
      <alignment wrapText="1"/>
    </xf>
    <xf numFmtId="174" fontId="0" fillId="67" borderId="0" xfId="1870" applyNumberFormat="1" applyFont="1" applyFill="1" applyBorder="1"/>
    <xf numFmtId="2" fontId="0" fillId="67" borderId="0" xfId="1870" applyNumberFormat="1" applyFont="1" applyFill="1"/>
    <xf numFmtId="1" fontId="0" fillId="67" borderId="0" xfId="1870" applyNumberFormat="1" applyFont="1" applyFill="1"/>
    <xf numFmtId="4" fontId="0" fillId="67" borderId="0" xfId="1870" applyNumberFormat="1" applyFont="1" applyFill="1" applyBorder="1"/>
    <xf numFmtId="174" fontId="0" fillId="67" borderId="0" xfId="1870" applyNumberFormat="1" applyFont="1" applyFill="1"/>
    <xf numFmtId="0" fontId="40" fillId="67" borderId="0" xfId="1870" applyFont="1" applyFill="1"/>
    <xf numFmtId="0" fontId="0" fillId="67" borderId="0" xfId="1870" applyFont="1" applyFill="1" applyAlignment="1">
      <alignment horizontal="right"/>
    </xf>
    <xf numFmtId="0" fontId="44" fillId="67" borderId="0" xfId="1870" applyFont="1" applyFill="1"/>
    <xf numFmtId="0" fontId="27" fillId="67" borderId="0" xfId="1870" applyFont="1" applyFill="1"/>
    <xf numFmtId="0" fontId="0" fillId="67" borderId="0" xfId="1870" applyFont="1" applyFill="1" applyAlignment="1">
      <alignment vertical="top" wrapText="1"/>
    </xf>
    <xf numFmtId="0" fontId="52" fillId="67" borderId="0" xfId="1870" applyFont="1" applyFill="1"/>
    <xf numFmtId="0" fontId="15" fillId="67" borderId="0" xfId="1870" applyFont="1" applyFill="1"/>
    <xf numFmtId="0" fontId="54" fillId="67" borderId="0" xfId="1870" applyFont="1" applyFill="1" applyBorder="1"/>
    <xf numFmtId="0" fontId="37" fillId="67" borderId="0" xfId="1870" applyFont="1" applyFill="1"/>
    <xf numFmtId="0" fontId="0" fillId="67" borderId="0" xfId="1870" applyFont="1" applyFill="1" applyBorder="1" applyAlignment="1">
      <alignment horizontal="right"/>
    </xf>
    <xf numFmtId="0" fontId="37" fillId="67" borderId="0" xfId="1870" applyFont="1" applyFill="1" applyBorder="1"/>
    <xf numFmtId="174" fontId="37" fillId="67" borderId="0" xfId="1870" applyNumberFormat="1" applyFont="1" applyFill="1" applyBorder="1"/>
    <xf numFmtId="174" fontId="37" fillId="67" borderId="0" xfId="1870" applyNumberFormat="1" applyFont="1" applyFill="1"/>
    <xf numFmtId="0" fontId="0" fillId="67" borderId="0" xfId="1870" applyFont="1" applyFill="1" applyBorder="1" applyAlignment="1">
      <alignment horizontal="right" vertical="center"/>
    </xf>
    <xf numFmtId="0" fontId="47" fillId="67" borderId="0" xfId="1870" applyFont="1" applyFill="1" applyBorder="1"/>
    <xf numFmtId="0" fontId="44" fillId="67" borderId="28" xfId="1870" applyFont="1" applyFill="1" applyBorder="1"/>
    <xf numFmtId="0" fontId="56" fillId="67" borderId="0" xfId="1870" applyFont="1" applyFill="1" applyBorder="1"/>
    <xf numFmtId="0" fontId="44" fillId="67" borderId="0" xfId="1870" applyFont="1" applyFill="1" applyBorder="1" applyAlignment="1">
      <alignment horizontal="left" wrapText="1"/>
    </xf>
    <xf numFmtId="0" fontId="51" fillId="67" borderId="0" xfId="1870" applyFont="1" applyFill="1" applyAlignment="1">
      <alignment horizontal="right"/>
    </xf>
    <xf numFmtId="0" fontId="56" fillId="67" borderId="0" xfId="1870" applyFont="1" applyFill="1"/>
    <xf numFmtId="0" fontId="47" fillId="67" borderId="0" xfId="1870" applyFont="1" applyFill="1"/>
    <xf numFmtId="0" fontId="37" fillId="67" borderId="0" xfId="1870" applyFont="1" applyFill="1" applyAlignment="1">
      <alignment horizontal="center"/>
    </xf>
    <xf numFmtId="0" fontId="45" fillId="67" borderId="0" xfId="1870" applyFont="1" applyFill="1"/>
    <xf numFmtId="1" fontId="37" fillId="67" borderId="0" xfId="1870" applyNumberFormat="1" applyFont="1" applyFill="1"/>
    <xf numFmtId="0" fontId="0" fillId="67" borderId="0" xfId="1870" applyFont="1" applyFill="1" applyBorder="1" applyAlignment="1"/>
    <xf numFmtId="3" fontId="0" fillId="67" borderId="0" xfId="1870" applyNumberFormat="1" applyFont="1" applyFill="1" applyBorder="1"/>
    <xf numFmtId="0" fontId="15" fillId="67" borderId="30" xfId="1870" applyFont="1" applyFill="1" applyBorder="1"/>
    <xf numFmtId="0" fontId="15" fillId="67" borderId="31" xfId="1870" applyFont="1" applyFill="1" applyBorder="1"/>
    <xf numFmtId="0" fontId="0" fillId="67" borderId="0" xfId="1870" applyFont="1" applyFill="1" applyAlignment="1">
      <alignment horizontal="center"/>
    </xf>
    <xf numFmtId="0" fontId="0" fillId="67" borderId="0" xfId="1870" applyFont="1" applyFill="1" applyAlignment="1">
      <alignment horizontal="left" vertical="center"/>
    </xf>
    <xf numFmtId="0" fontId="51" fillId="67" borderId="0" xfId="1870" applyFont="1" applyFill="1"/>
    <xf numFmtId="9" fontId="0" fillId="67" borderId="0" xfId="2503" applyFont="1" applyFill="1" applyBorder="1" applyAlignment="1" applyProtection="1"/>
    <xf numFmtId="3" fontId="0" fillId="67" borderId="0" xfId="1870" applyNumberFormat="1" applyFont="1" applyFill="1"/>
    <xf numFmtId="0" fontId="0" fillId="67" borderId="0" xfId="1870" applyFont="1" applyFill="1" applyAlignment="1">
      <alignment horizontal="left"/>
    </xf>
    <xf numFmtId="0" fontId="44" fillId="67" borderId="0" xfId="1870" applyFont="1" applyFill="1" applyAlignment="1">
      <alignment horizontal="left" wrapText="1"/>
    </xf>
    <xf numFmtId="0" fontId="44" fillId="67" borderId="0" xfId="1870" applyFont="1" applyFill="1" applyAlignment="1">
      <alignment horizontal="left"/>
    </xf>
    <xf numFmtId="0" fontId="58" fillId="67" borderId="0" xfId="1870" applyFont="1" applyFill="1"/>
    <xf numFmtId="0" fontId="0" fillId="67" borderId="0" xfId="1870" applyFont="1" applyFill="1" applyAlignment="1">
      <alignment horizontal="left" wrapText="1"/>
    </xf>
    <xf numFmtId="0" fontId="45" fillId="67" borderId="0" xfId="1870" applyFont="1" applyFill="1" applyAlignment="1">
      <alignment horizontal="left"/>
    </xf>
    <xf numFmtId="0" fontId="57" fillId="67" borderId="0" xfId="1870" applyFont="1" applyFill="1"/>
    <xf numFmtId="0" fontId="57" fillId="67" borderId="0" xfId="1870" applyFont="1" applyFill="1" applyAlignment="1">
      <alignment horizontal="right"/>
    </xf>
    <xf numFmtId="0" fontId="0" fillId="67" borderId="0" xfId="1870" applyFont="1" applyFill="1" applyAlignment="1"/>
    <xf numFmtId="0" fontId="0" fillId="67" borderId="0" xfId="1870" applyNumberFormat="1" applyFont="1" applyFill="1"/>
    <xf numFmtId="0" fontId="40" fillId="67" borderId="0" xfId="1870" applyFont="1" applyFill="1" applyAlignment="1">
      <alignment horizontal="left"/>
    </xf>
    <xf numFmtId="174" fontId="0" fillId="0" borderId="0" xfId="1870" applyNumberFormat="1" applyFont="1" applyBorder="1"/>
    <xf numFmtId="174" fontId="0" fillId="0" borderId="36" xfId="1870" applyNumberFormat="1" applyFont="1" applyBorder="1"/>
    <xf numFmtId="174" fontId="0" fillId="0" borderId="29" xfId="1870" applyNumberFormat="1" applyFont="1" applyBorder="1"/>
    <xf numFmtId="174" fontId="0" fillId="0" borderId="32" xfId="1870" applyNumberFormat="1" applyFont="1" applyBorder="1"/>
    <xf numFmtId="174" fontId="0" fillId="67" borderId="33" xfId="1870" applyNumberFormat="1" applyFont="1" applyFill="1" applyBorder="1"/>
    <xf numFmtId="0" fontId="60" fillId="67" borderId="0" xfId="1564" applyFont="1" applyFill="1"/>
    <xf numFmtId="0" fontId="58" fillId="67" borderId="0" xfId="1564" applyFont="1" applyFill="1"/>
    <xf numFmtId="0" fontId="47" fillId="67" borderId="0" xfId="1564" applyFont="1" applyFill="1"/>
    <xf numFmtId="0" fontId="44" fillId="67" borderId="0" xfId="1870" applyFont="1" applyFill="1" applyAlignment="1">
      <alignment vertical="center" wrapText="1"/>
    </xf>
    <xf numFmtId="0" fontId="0" fillId="0" borderId="0" xfId="1870" applyFont="1" applyAlignment="1">
      <alignment horizontal="left"/>
    </xf>
    <xf numFmtId="0" fontId="0" fillId="67" borderId="0" xfId="1870" applyFont="1" applyFill="1" applyAlignment="1">
      <alignment horizontal="left" vertical="center" wrapText="1"/>
    </xf>
    <xf numFmtId="0" fontId="44" fillId="67" borderId="0" xfId="1870" applyFont="1" applyFill="1" applyAlignment="1">
      <alignment horizontal="left" vertical="center" wrapText="1"/>
    </xf>
    <xf numFmtId="0" fontId="59" fillId="67" borderId="0" xfId="1870" applyFont="1" applyFill="1" applyBorder="1"/>
    <xf numFmtId="0" fontId="38" fillId="67" borderId="0" xfId="1870" applyFont="1" applyFill="1" applyAlignment="1">
      <alignment horizontal="right" vertical="center"/>
    </xf>
    <xf numFmtId="0" fontId="59" fillId="67" borderId="0" xfId="1870" applyFont="1" applyFill="1"/>
    <xf numFmtId="0" fontId="0" fillId="67" borderId="0" xfId="1870" applyFont="1" applyFill="1" applyAlignment="1">
      <alignment wrapText="1"/>
    </xf>
    <xf numFmtId="175" fontId="0" fillId="67" borderId="0" xfId="1870" applyNumberFormat="1" applyFont="1" applyFill="1"/>
    <xf numFmtId="1" fontId="0" fillId="67" borderId="0" xfId="1870" applyNumberFormat="1" applyFont="1" applyFill="1" applyBorder="1"/>
    <xf numFmtId="3" fontId="0" fillId="0" borderId="29" xfId="1870" applyNumberFormat="1" applyFont="1" applyFill="1" applyBorder="1"/>
    <xf numFmtId="3" fontId="49" fillId="67" borderId="0" xfId="1870" applyNumberFormat="1" applyFont="1" applyFill="1" applyBorder="1"/>
    <xf numFmtId="0" fontId="0" fillId="0" borderId="29" xfId="1870" applyFont="1" applyFill="1" applyBorder="1"/>
    <xf numFmtId="0" fontId="44" fillId="67" borderId="0" xfId="1870" applyFont="1" applyFill="1" applyAlignment="1">
      <alignment horizontal="left" vertical="center"/>
    </xf>
    <xf numFmtId="175" fontId="49" fillId="67" borderId="0" xfId="1870" applyNumberFormat="1" applyFont="1" applyFill="1"/>
    <xf numFmtId="0" fontId="0" fillId="67" borderId="29" xfId="1870" applyFont="1" applyFill="1" applyBorder="1"/>
    <xf numFmtId="0" fontId="0" fillId="0" borderId="7" xfId="1870" applyFont="1" applyBorder="1"/>
    <xf numFmtId="0" fontId="15" fillId="0" borderId="29" xfId="1870" applyFont="1" applyFill="1" applyBorder="1" applyAlignment="1">
      <alignment vertical="top"/>
    </xf>
    <xf numFmtId="0" fontId="15" fillId="0" borderId="29" xfId="1870" applyFont="1" applyFill="1" applyBorder="1" applyAlignment="1">
      <alignment vertical="top" wrapText="1"/>
    </xf>
    <xf numFmtId="3" fontId="49" fillId="67" borderId="0" xfId="1870" applyNumberFormat="1" applyFont="1" applyFill="1"/>
    <xf numFmtId="3" fontId="64" fillId="67" borderId="0" xfId="1870" applyNumberFormat="1" applyFont="1" applyFill="1"/>
    <xf numFmtId="0" fontId="0" fillId="0" borderId="0" xfId="1870" applyFont="1" applyAlignment="1">
      <alignment horizontal="right"/>
    </xf>
    <xf numFmtId="0" fontId="0" fillId="0" borderId="29" xfId="1870" applyFont="1" applyFill="1" applyBorder="1" applyAlignment="1">
      <alignment horizontal="left" vertical="top" wrapText="1"/>
    </xf>
    <xf numFmtId="0" fontId="44" fillId="67" borderId="0" xfId="1870" applyFont="1" applyFill="1" applyAlignment="1">
      <alignment wrapText="1"/>
    </xf>
    <xf numFmtId="0" fontId="22" fillId="67" borderId="0" xfId="1870" applyFont="1" applyFill="1" applyAlignment="1"/>
    <xf numFmtId="0" fontId="22" fillId="0" borderId="0" xfId="1870" applyFont="1" applyAlignment="1"/>
    <xf numFmtId="0" fontId="22" fillId="67" borderId="0" xfId="1870" applyFont="1" applyFill="1" applyAlignment="1">
      <alignment horizontal="left"/>
    </xf>
    <xf numFmtId="0" fontId="45" fillId="67" borderId="0" xfId="1870" applyFont="1" applyFill="1" applyAlignment="1">
      <alignment horizontal="left" vertical="center" wrapText="1"/>
    </xf>
    <xf numFmtId="0" fontId="0" fillId="67" borderId="0" xfId="1870" applyFont="1" applyFill="1" applyAlignment="1">
      <alignment horizontal="center" vertical="center" wrapText="1"/>
    </xf>
    <xf numFmtId="0" fontId="66" fillId="67" borderId="0" xfId="1870" applyFont="1" applyFill="1" applyAlignment="1"/>
    <xf numFmtId="0" fontId="0" fillId="0" borderId="0" xfId="1870" applyFont="1" applyAlignment="1"/>
    <xf numFmtId="0" fontId="38" fillId="67" borderId="0" xfId="1870" applyFont="1" applyFill="1" applyAlignment="1"/>
    <xf numFmtId="0" fontId="64" fillId="0" borderId="0" xfId="1870" applyFont="1" applyAlignment="1">
      <alignment wrapText="1"/>
    </xf>
    <xf numFmtId="0" fontId="0" fillId="0" borderId="0" xfId="1870" applyFont="1"/>
    <xf numFmtId="173" fontId="22" fillId="67" borderId="0" xfId="1870" applyNumberFormat="1" applyFont="1" applyFill="1" applyAlignment="1"/>
    <xf numFmtId="1" fontId="0" fillId="67" borderId="0" xfId="1870" applyNumberFormat="1" applyFont="1" applyFill="1" applyAlignment="1"/>
    <xf numFmtId="1" fontId="38" fillId="67" borderId="0" xfId="1870" applyNumberFormat="1" applyFont="1" applyFill="1" applyBorder="1" applyAlignment="1"/>
    <xf numFmtId="174" fontId="38" fillId="0" borderId="0" xfId="1870" applyNumberFormat="1" applyFont="1" applyFill="1" applyBorder="1" applyAlignment="1"/>
    <xf numFmtId="1" fontId="22" fillId="67" borderId="0" xfId="1870" applyNumberFormat="1" applyFont="1" applyFill="1" applyAlignment="1"/>
    <xf numFmtId="3" fontId="38" fillId="0" borderId="0" xfId="1870" applyNumberFormat="1" applyFont="1" applyFill="1" applyBorder="1" applyAlignment="1"/>
    <xf numFmtId="3" fontId="22" fillId="67" borderId="0" xfId="1870" applyNumberFormat="1" applyFont="1" applyFill="1" applyAlignment="1"/>
    <xf numFmtId="3" fontId="38" fillId="67" borderId="0" xfId="1870" applyNumberFormat="1" applyFont="1" applyFill="1" applyBorder="1" applyAlignment="1"/>
    <xf numFmtId="0" fontId="38" fillId="67" borderId="0" xfId="1870" applyFont="1" applyFill="1" applyAlignment="1">
      <alignment horizontal="center"/>
    </xf>
    <xf numFmtId="0" fontId="22" fillId="67" borderId="0" xfId="1870" applyFont="1" applyFill="1" applyBorder="1" applyAlignment="1"/>
    <xf numFmtId="0" fontId="0" fillId="0" borderId="29" xfId="1870" applyFont="1" applyBorder="1"/>
    <xf numFmtId="2" fontId="0" fillId="0" borderId="29" xfId="1870" applyNumberFormat="1" applyFont="1" applyFill="1" applyBorder="1"/>
    <xf numFmtId="0" fontId="47" fillId="67" borderId="0" xfId="1045" applyFont="1" applyFill="1" applyBorder="1"/>
    <xf numFmtId="0" fontId="49" fillId="67" borderId="0" xfId="1870" applyFont="1" applyFill="1" applyBorder="1"/>
    <xf numFmtId="3" fontId="0" fillId="67" borderId="0" xfId="2503" applyNumberFormat="1" applyFont="1" applyFill="1" applyBorder="1" applyAlignment="1" applyProtection="1"/>
    <xf numFmtId="0" fontId="37" fillId="67" borderId="0" xfId="1218" applyFont="1" applyFill="1" applyBorder="1"/>
    <xf numFmtId="0" fontId="44" fillId="67" borderId="0" xfId="1870" applyFont="1" applyFill="1" applyBorder="1" applyAlignment="1">
      <alignment horizontal="left"/>
    </xf>
    <xf numFmtId="3" fontId="45" fillId="67" borderId="0" xfId="1870" applyNumberFormat="1" applyFont="1" applyFill="1" applyBorder="1" applyAlignment="1">
      <alignment horizontal="right"/>
    </xf>
    <xf numFmtId="0" fontId="0" fillId="0" borderId="0" xfId="1870" applyFont="1" applyBorder="1"/>
    <xf numFmtId="3" fontId="49" fillId="0" borderId="29" xfId="1870" applyNumberFormat="1" applyFont="1" applyFill="1" applyBorder="1"/>
    <xf numFmtId="1" fontId="62" fillId="0" borderId="29" xfId="1870" applyNumberFormat="1" applyFont="1" applyFill="1" applyBorder="1"/>
    <xf numFmtId="4" fontId="0" fillId="0" borderId="29" xfId="1870" applyNumberFormat="1" applyFont="1" applyFill="1" applyBorder="1"/>
    <xf numFmtId="0" fontId="0" fillId="0" borderId="29" xfId="1870" applyFont="1" applyBorder="1" applyAlignment="1">
      <alignment vertical="top" wrapText="1"/>
    </xf>
    <xf numFmtId="0" fontId="49" fillId="67" borderId="32" xfId="1870" applyFont="1" applyFill="1" applyBorder="1"/>
    <xf numFmtId="0" fontId="44" fillId="67" borderId="0" xfId="1870" applyFont="1" applyFill="1" applyAlignment="1">
      <alignment vertical="center"/>
    </xf>
    <xf numFmtId="0" fontId="69" fillId="67" borderId="0" xfId="1870" applyFont="1" applyFill="1" applyAlignment="1">
      <alignment horizontal="left" vertical="center"/>
    </xf>
    <xf numFmtId="0" fontId="70" fillId="67" borderId="0" xfId="1870" applyFont="1" applyFill="1"/>
    <xf numFmtId="0" fontId="40" fillId="67" borderId="0" xfId="1870" applyFont="1" applyFill="1" applyBorder="1"/>
    <xf numFmtId="0" fontId="70" fillId="67" borderId="0" xfId="1870" applyFont="1" applyFill="1" applyBorder="1"/>
    <xf numFmtId="0" fontId="54" fillId="67" borderId="0" xfId="1870" applyFont="1" applyFill="1"/>
    <xf numFmtId="173" fontId="52" fillId="67" borderId="0" xfId="1870" applyNumberFormat="1" applyFont="1" applyFill="1"/>
    <xf numFmtId="3" fontId="38" fillId="67" borderId="0" xfId="1870" applyNumberFormat="1" applyFont="1" applyFill="1" applyBorder="1"/>
    <xf numFmtId="0" fontId="25" fillId="67" borderId="0" xfId="1870" applyFont="1" applyFill="1" applyAlignment="1">
      <alignment vertical="center" wrapText="1"/>
    </xf>
    <xf numFmtId="0" fontId="49" fillId="0" borderId="0" xfId="1870" applyFont="1"/>
    <xf numFmtId="3" fontId="65" fillId="67" borderId="0" xfId="1870" applyNumberFormat="1" applyFont="1" applyFill="1" applyBorder="1"/>
    <xf numFmtId="0" fontId="37" fillId="67" borderId="0" xfId="1046" applyFont="1" applyFill="1"/>
    <xf numFmtId="0" fontId="51" fillId="67" borderId="0" xfId="1046" applyFont="1" applyFill="1" applyAlignment="1">
      <alignment vertical="top"/>
    </xf>
    <xf numFmtId="0" fontId="45" fillId="67" borderId="0" xfId="1046" applyFont="1" applyFill="1" applyAlignment="1">
      <alignment horizontal="left" wrapText="1"/>
    </xf>
    <xf numFmtId="0" fontId="44" fillId="67" borderId="0" xfId="1046" applyFont="1" applyFill="1" applyAlignment="1">
      <alignment horizontal="left" wrapText="1"/>
    </xf>
    <xf numFmtId="0" fontId="37" fillId="67" borderId="0" xfId="1046" applyFont="1" applyFill="1" applyBorder="1"/>
    <xf numFmtId="3" fontId="37" fillId="67" borderId="0" xfId="1046" applyNumberFormat="1" applyFont="1" applyFill="1" applyBorder="1"/>
    <xf numFmtId="0" fontId="37" fillId="0" borderId="0" xfId="1046" applyFont="1" applyFill="1"/>
    <xf numFmtId="0" fontId="0" fillId="67" borderId="0" xfId="1870" applyFont="1" applyFill="1" applyBorder="1" applyAlignment="1">
      <alignment wrapText="1"/>
    </xf>
    <xf numFmtId="0" fontId="44" fillId="67" borderId="0" xfId="1046" applyFont="1" applyFill="1"/>
    <xf numFmtId="0" fontId="47" fillId="67" borderId="0" xfId="1046" applyFont="1" applyFill="1" applyBorder="1"/>
    <xf numFmtId="0" fontId="37" fillId="0" borderId="27" xfId="1046" applyFont="1" applyFill="1" applyBorder="1"/>
    <xf numFmtId="0" fontId="47" fillId="67" borderId="0" xfId="1046" applyFont="1" applyFill="1"/>
    <xf numFmtId="0" fontId="47" fillId="67" borderId="35" xfId="1870" applyFont="1" applyFill="1" applyBorder="1"/>
    <xf numFmtId="0" fontId="37" fillId="67" borderId="0" xfId="1870" applyFont="1" applyFill="1" applyBorder="1" applyAlignment="1">
      <alignment horizontal="right"/>
    </xf>
    <xf numFmtId="0" fontId="45" fillId="67" borderId="0" xfId="1870" applyFont="1" applyFill="1" applyBorder="1"/>
    <xf numFmtId="0" fontId="37" fillId="67" borderId="0" xfId="1870" applyFont="1" applyFill="1" applyAlignment="1">
      <alignment horizontal="right"/>
    </xf>
    <xf numFmtId="4" fontId="56" fillId="67" borderId="28" xfId="1870" applyNumberFormat="1" applyFont="1" applyFill="1" applyBorder="1"/>
    <xf numFmtId="4" fontId="56" fillId="67" borderId="0" xfId="1870" applyNumberFormat="1" applyFont="1" applyFill="1" applyBorder="1"/>
    <xf numFmtId="4" fontId="47" fillId="67" borderId="0" xfId="1870" applyNumberFormat="1" applyFont="1" applyFill="1" applyBorder="1"/>
    <xf numFmtId="0" fontId="44" fillId="67" borderId="0" xfId="1870" applyFont="1" applyFill="1" applyAlignment="1">
      <alignment horizontal="left" vertical="top"/>
    </xf>
    <xf numFmtId="2" fontId="0" fillId="67" borderId="0" xfId="1870" applyNumberFormat="1" applyFont="1" applyFill="1" applyBorder="1"/>
    <xf numFmtId="0" fontId="44" fillId="67" borderId="0" xfId="1870" applyFont="1" applyFill="1" applyBorder="1"/>
    <xf numFmtId="0" fontId="38" fillId="67" borderId="0" xfId="1870" applyFont="1" applyFill="1" applyBorder="1"/>
    <xf numFmtId="0" fontId="44" fillId="67" borderId="0" xfId="1870" applyFont="1" applyFill="1" applyAlignment="1"/>
    <xf numFmtId="0" fontId="25" fillId="67" borderId="0" xfId="1870" applyFont="1" applyFill="1" applyBorder="1" applyAlignment="1">
      <alignment wrapText="1"/>
    </xf>
    <xf numFmtId="0" fontId="77" fillId="67" borderId="0" xfId="1870" applyFont="1" applyFill="1"/>
    <xf numFmtId="0" fontId="45" fillId="67" borderId="0" xfId="1870" applyFont="1" applyFill="1" applyAlignment="1"/>
    <xf numFmtId="0" fontId="62" fillId="67" borderId="0" xfId="1870" applyNumberFormat="1" applyFont="1" applyFill="1" applyAlignment="1">
      <alignment horizontal="center"/>
    </xf>
    <xf numFmtId="174" fontId="0" fillId="67" borderId="0" xfId="1870" applyNumberFormat="1" applyFont="1" applyFill="1" applyAlignment="1"/>
    <xf numFmtId="0" fontId="68" fillId="67" borderId="0" xfId="1870" applyFont="1" applyFill="1" applyAlignment="1"/>
    <xf numFmtId="176" fontId="0" fillId="67" borderId="0" xfId="1870" applyNumberFormat="1" applyFont="1" applyFill="1" applyAlignment="1">
      <alignment horizontal="left" indent="3"/>
    </xf>
    <xf numFmtId="0" fontId="62" fillId="67" borderId="0" xfId="1870" applyNumberFormat="1" applyFont="1" applyFill="1" applyAlignment="1">
      <alignment horizontal="left"/>
    </xf>
    <xf numFmtId="0" fontId="38" fillId="67" borderId="39" xfId="1870" applyFont="1" applyFill="1" applyBorder="1" applyAlignment="1">
      <alignment horizontal="center"/>
    </xf>
    <xf numFmtId="0" fontId="62" fillId="67" borderId="40" xfId="1870" applyFont="1" applyFill="1" applyBorder="1" applyAlignment="1">
      <alignment horizontal="center"/>
    </xf>
    <xf numFmtId="0" fontId="67" fillId="67" borderId="41" xfId="1870" applyFont="1" applyFill="1" applyBorder="1" applyAlignment="1"/>
    <xf numFmtId="0" fontId="67" fillId="67" borderId="42" xfId="1870" applyFont="1" applyFill="1" applyBorder="1" applyAlignment="1">
      <alignment horizontal="center"/>
    </xf>
    <xf numFmtId="0" fontId="62" fillId="67" borderId="43" xfId="1870" applyNumberFormat="1" applyFont="1" applyFill="1" applyBorder="1" applyAlignment="1"/>
    <xf numFmtId="174" fontId="67" fillId="67" borderId="39" xfId="1870" applyNumberFormat="1" applyFont="1" applyFill="1" applyBorder="1"/>
    <xf numFmtId="174" fontId="67" fillId="67" borderId="44" xfId="1870" applyNumberFormat="1" applyFont="1" applyFill="1" applyBorder="1"/>
    <xf numFmtId="0" fontId="62" fillId="67" borderId="45" xfId="1870" applyNumberFormat="1" applyFont="1" applyFill="1" applyBorder="1" applyAlignment="1"/>
    <xf numFmtId="174" fontId="67" fillId="67" borderId="46" xfId="1870" applyNumberFormat="1" applyFont="1" applyFill="1" applyBorder="1"/>
    <xf numFmtId="174" fontId="67" fillId="67" borderId="47" xfId="1870" applyNumberFormat="1" applyFont="1" applyFill="1" applyBorder="1"/>
    <xf numFmtId="0" fontId="62" fillId="0" borderId="45" xfId="1870" applyNumberFormat="1" applyFont="1" applyFill="1" applyBorder="1" applyAlignment="1"/>
    <xf numFmtId="174" fontId="0" fillId="67" borderId="46" xfId="1870" applyNumberFormat="1" applyFont="1" applyFill="1" applyBorder="1"/>
    <xf numFmtId="174" fontId="0" fillId="67" borderId="46" xfId="1870" applyNumberFormat="1" applyFont="1" applyFill="1" applyBorder="1" applyAlignment="1"/>
    <xf numFmtId="174" fontId="0" fillId="67" borderId="47" xfId="1870" applyNumberFormat="1" applyFont="1" applyFill="1" applyBorder="1" applyAlignment="1"/>
    <xf numFmtId="174" fontId="0" fillId="67" borderId="38" xfId="1870" applyNumberFormat="1" applyFont="1" applyFill="1" applyBorder="1" applyAlignment="1"/>
    <xf numFmtId="0" fontId="49" fillId="67" borderId="0" xfId="1870" applyFont="1" applyFill="1" applyAlignment="1">
      <alignment vertical="center" wrapText="1"/>
    </xf>
    <xf numFmtId="0" fontId="24" fillId="67" borderId="0" xfId="1870" applyFont="1" applyFill="1" applyAlignment="1">
      <alignment vertical="center"/>
    </xf>
    <xf numFmtId="0" fontId="0" fillId="0" borderId="0" xfId="1870" applyNumberFormat="1" applyFont="1" applyFill="1" applyBorder="1" applyAlignment="1" applyProtection="1">
      <alignment horizontal="right"/>
    </xf>
    <xf numFmtId="0" fontId="40" fillId="0" borderId="0" xfId="1870" applyNumberFormat="1" applyFont="1" applyFill="1" applyBorder="1" applyAlignment="1" applyProtection="1"/>
    <xf numFmtId="0" fontId="71" fillId="0" borderId="0" xfId="1870" applyNumberFormat="1" applyFont="1" applyFill="1" applyBorder="1" applyAlignment="1" applyProtection="1"/>
    <xf numFmtId="0" fontId="71" fillId="67" borderId="0" xfId="1870" applyNumberFormat="1" applyFont="1" applyFill="1" applyBorder="1" applyAlignment="1" applyProtection="1"/>
    <xf numFmtId="0" fontId="49" fillId="0" borderId="0" xfId="1870" applyNumberFormat="1" applyFont="1" applyFill="1" applyBorder="1" applyAlignment="1" applyProtection="1"/>
    <xf numFmtId="0" fontId="63" fillId="0" borderId="0" xfId="1870" applyNumberFormat="1" applyFont="1" applyFill="1" applyBorder="1" applyAlignment="1" applyProtection="1">
      <alignment horizontal="right"/>
    </xf>
    <xf numFmtId="0" fontId="0" fillId="67" borderId="0" xfId="1870" applyNumberFormat="1" applyFont="1" applyFill="1" applyBorder="1" applyAlignment="1" applyProtection="1">
      <alignment horizontal="right"/>
    </xf>
    <xf numFmtId="0" fontId="78" fillId="67" borderId="0" xfId="1870" applyFont="1" applyFill="1"/>
    <xf numFmtId="0" fontId="44" fillId="0" borderId="0" xfId="1870" applyNumberFormat="1" applyFont="1" applyFill="1" applyBorder="1" applyAlignment="1" applyProtection="1"/>
    <xf numFmtId="0" fontId="51" fillId="0" borderId="0" xfId="1870" applyNumberFormat="1" applyFont="1" applyFill="1" applyBorder="1" applyAlignment="1" applyProtection="1"/>
    <xf numFmtId="0" fontId="0" fillId="0" borderId="0" xfId="1870" applyNumberFormat="1" applyFont="1" applyFill="1" applyBorder="1" applyAlignment="1" applyProtection="1"/>
    <xf numFmtId="0" fontId="52" fillId="0" borderId="0" xfId="1870" applyNumberFormat="1" applyFont="1" applyFill="1" applyBorder="1" applyAlignment="1" applyProtection="1"/>
    <xf numFmtId="0" fontId="79" fillId="0" borderId="0" xfId="1870" applyNumberFormat="1" applyFont="1" applyFill="1" applyBorder="1" applyAlignment="1" applyProtection="1"/>
    <xf numFmtId="0" fontId="45" fillId="0" borderId="0" xfId="1870" applyNumberFormat="1" applyFont="1" applyFill="1" applyBorder="1" applyAlignment="1" applyProtection="1"/>
    <xf numFmtId="174" fontId="49" fillId="0" borderId="50" xfId="2503" applyNumberFormat="1" applyFont="1" applyFill="1" applyBorder="1" applyAlignment="1" applyProtection="1"/>
    <xf numFmtId="0" fontId="85" fillId="67" borderId="0" xfId="1870" applyFont="1" applyFill="1"/>
    <xf numFmtId="0" fontId="80" fillId="67" borderId="0" xfId="1870" applyFont="1" applyFill="1"/>
    <xf numFmtId="0" fontId="0" fillId="8" borderId="0" xfId="0" applyFill="1"/>
    <xf numFmtId="1" fontId="37" fillId="67" borderId="0" xfId="1046" applyNumberFormat="1" applyFont="1" applyFill="1"/>
    <xf numFmtId="2" fontId="0" fillId="0" borderId="0" xfId="0" applyNumberFormat="1"/>
    <xf numFmtId="0" fontId="40" fillId="0" borderId="54" xfId="1870" applyFont="1" applyFill="1" applyBorder="1"/>
    <xf numFmtId="0" fontId="80" fillId="67" borderId="0" xfId="1870" applyFont="1" applyFill="1" applyBorder="1"/>
    <xf numFmtId="0" fontId="57" fillId="67" borderId="0" xfId="1870" applyFont="1" applyFill="1" applyBorder="1" applyAlignment="1">
      <alignment horizontal="left" wrapText="1"/>
    </xf>
    <xf numFmtId="0" fontId="80" fillId="8" borderId="0" xfId="2129" applyFont="1" applyFill="1"/>
    <xf numFmtId="0" fontId="80" fillId="8" borderId="0" xfId="2129" applyFill="1"/>
    <xf numFmtId="3" fontId="80" fillId="8" borderId="0" xfId="2129" applyNumberFormat="1" applyFill="1"/>
    <xf numFmtId="174" fontId="80" fillId="8" borderId="0" xfId="2129" applyNumberFormat="1" applyFill="1"/>
    <xf numFmtId="174" fontId="22" fillId="0" borderId="0" xfId="1870" applyNumberFormat="1" applyFont="1" applyAlignment="1"/>
    <xf numFmtId="3" fontId="87" fillId="0" borderId="0" xfId="0" applyNumberFormat="1" applyFont="1" applyFill="1" applyBorder="1" applyAlignment="1">
      <alignment horizontal="right" vertical="center"/>
    </xf>
    <xf numFmtId="0" fontId="81" fillId="0" borderId="0" xfId="2129" applyFont="1" applyFill="1" applyBorder="1" applyAlignment="1">
      <alignment horizontal="left" vertical="center"/>
    </xf>
    <xf numFmtId="0" fontId="82" fillId="67" borderId="0" xfId="1870" applyFont="1" applyFill="1" applyAlignment="1"/>
    <xf numFmtId="0" fontId="80" fillId="8" borderId="0" xfId="2140" applyFill="1"/>
    <xf numFmtId="0" fontId="60" fillId="68" borderId="0" xfId="1859" applyFont="1" applyFill="1"/>
    <xf numFmtId="0" fontId="58" fillId="68" borderId="0" xfId="1859" applyFont="1" applyFill="1"/>
    <xf numFmtId="0" fontId="27" fillId="8" borderId="0" xfId="2140" applyFont="1" applyFill="1" applyAlignment="1">
      <alignment vertical="center"/>
    </xf>
    <xf numFmtId="3" fontId="80" fillId="8" borderId="0" xfId="2140" applyNumberFormat="1" applyFill="1"/>
    <xf numFmtId="2" fontId="0" fillId="67" borderId="0" xfId="1870" applyNumberFormat="1" applyFont="1" applyFill="1" applyAlignment="1"/>
    <xf numFmtId="1" fontId="49" fillId="67" borderId="0" xfId="1870" applyNumberFormat="1" applyFont="1" applyFill="1"/>
    <xf numFmtId="0" fontId="0" fillId="67" borderId="12" xfId="1870" applyFont="1" applyFill="1" applyBorder="1"/>
    <xf numFmtId="0" fontId="80" fillId="0" borderId="0" xfId="2129" applyFont="1" applyFill="1" applyAlignment="1">
      <alignment horizontal="center"/>
    </xf>
    <xf numFmtId="175" fontId="0" fillId="0" borderId="0" xfId="2503" applyNumberFormat="1" applyFont="1"/>
    <xf numFmtId="0" fontId="113" fillId="0" borderId="0" xfId="0" applyFont="1"/>
    <xf numFmtId="0" fontId="0" fillId="0" borderId="12" xfId="0" applyBorder="1" applyAlignment="1">
      <alignment horizontal="center" vertical="center" wrapText="1"/>
    </xf>
    <xf numFmtId="0" fontId="0" fillId="0" borderId="61" xfId="0" applyBorder="1" applyAlignment="1">
      <alignment vertical="center"/>
    </xf>
    <xf numFmtId="3" fontId="0" fillId="0" borderId="61" xfId="0" applyNumberFormat="1" applyFill="1" applyBorder="1" applyAlignment="1">
      <alignment vertical="center"/>
    </xf>
    <xf numFmtId="0" fontId="0" fillId="0" borderId="3" xfId="0" applyBorder="1" applyAlignment="1">
      <alignment vertical="center"/>
    </xf>
    <xf numFmtId="3" fontId="0" fillId="0" borderId="3" xfId="0" applyNumberFormat="1" applyFill="1" applyBorder="1" applyAlignment="1">
      <alignment vertical="center"/>
    </xf>
    <xf numFmtId="175" fontId="0" fillId="67" borderId="56" xfId="1870" applyNumberFormat="1" applyFont="1" applyFill="1" applyBorder="1"/>
    <xf numFmtId="175" fontId="0" fillId="67" borderId="59" xfId="1870" applyNumberFormat="1" applyFont="1" applyFill="1" applyBorder="1"/>
    <xf numFmtId="0" fontId="15" fillId="0" borderId="12" xfId="1870" applyFont="1" applyFill="1" applyBorder="1" applyAlignment="1">
      <alignment horizontal="left" vertical="top" wrapText="1"/>
    </xf>
    <xf numFmtId="0" fontId="15" fillId="0" borderId="63" xfId="1870" applyFont="1" applyFill="1" applyBorder="1" applyAlignment="1">
      <alignment vertical="top" wrapText="1"/>
    </xf>
    <xf numFmtId="175" fontId="80" fillId="67" borderId="0" xfId="2503" applyNumberFormat="1" applyFill="1"/>
    <xf numFmtId="0" fontId="0" fillId="67" borderId="12" xfId="1870" applyFont="1" applyFill="1" applyBorder="1" applyAlignment="1"/>
    <xf numFmtId="3" fontId="0" fillId="67" borderId="12" xfId="1870" applyNumberFormat="1" applyFont="1" applyFill="1" applyBorder="1"/>
    <xf numFmtId="0" fontId="0" fillId="0" borderId="12" xfId="0" applyBorder="1"/>
    <xf numFmtId="1" fontId="0" fillId="0" borderId="0" xfId="0" applyNumberFormat="1"/>
    <xf numFmtId="0" fontId="0" fillId="67" borderId="0" xfId="1870" applyFont="1" applyFill="1" applyBorder="1" applyAlignment="1">
      <alignment horizontal="left" vertical="center"/>
    </xf>
    <xf numFmtId="0" fontId="0" fillId="67" borderId="64" xfId="1870" applyFont="1" applyFill="1" applyBorder="1"/>
    <xf numFmtId="1" fontId="0" fillId="67" borderId="65" xfId="1870" applyNumberFormat="1" applyFont="1" applyFill="1" applyBorder="1"/>
    <xf numFmtId="1" fontId="0" fillId="67" borderId="65" xfId="1870" applyNumberFormat="1" applyFont="1" applyFill="1" applyBorder="1" applyAlignment="1">
      <alignment horizontal="right"/>
    </xf>
    <xf numFmtId="0" fontId="0" fillId="67" borderId="65" xfId="1870" applyFont="1" applyFill="1" applyBorder="1"/>
    <xf numFmtId="0" fontId="0" fillId="67" borderId="66" xfId="1870" applyFont="1" applyFill="1" applyBorder="1"/>
    <xf numFmtId="0" fontId="0" fillId="67" borderId="67" xfId="1870" applyFont="1" applyFill="1" applyBorder="1"/>
    <xf numFmtId="0" fontId="0" fillId="67" borderId="68" xfId="1870" applyFont="1" applyFill="1" applyBorder="1"/>
    <xf numFmtId="3" fontId="0" fillId="67" borderId="69" xfId="1870" applyNumberFormat="1" applyFont="1" applyFill="1" applyBorder="1"/>
    <xf numFmtId="1" fontId="0" fillId="67" borderId="69" xfId="1870" applyNumberFormat="1" applyFont="1" applyFill="1" applyBorder="1"/>
    <xf numFmtId="0" fontId="0" fillId="67" borderId="69" xfId="1870" applyFont="1" applyFill="1" applyBorder="1"/>
    <xf numFmtId="0" fontId="0" fillId="0" borderId="12" xfId="1870" applyFont="1" applyFill="1" applyBorder="1"/>
    <xf numFmtId="0" fontId="40" fillId="0" borderId="12" xfId="1870" applyFont="1" applyFill="1" applyBorder="1" applyAlignment="1">
      <alignment horizontal="center"/>
    </xf>
    <xf numFmtId="0" fontId="0" fillId="67" borderId="12" xfId="1870" applyNumberFormat="1" applyFont="1" applyFill="1" applyBorder="1" applyAlignment="1">
      <alignment horizontal="left"/>
    </xf>
    <xf numFmtId="0" fontId="0" fillId="67" borderId="12" xfId="1870" applyFont="1" applyFill="1" applyBorder="1" applyAlignment="1">
      <alignment horizontal="left"/>
    </xf>
    <xf numFmtId="9" fontId="80" fillId="67" borderId="0" xfId="2503" applyFill="1"/>
    <xf numFmtId="0" fontId="58" fillId="67" borderId="0" xfId="1870" applyFont="1" applyFill="1" applyAlignment="1"/>
    <xf numFmtId="0" fontId="47" fillId="67" borderId="0" xfId="1870" applyFont="1" applyFill="1" applyAlignment="1"/>
    <xf numFmtId="0" fontId="0" fillId="0" borderId="0" xfId="0" applyAlignment="1"/>
    <xf numFmtId="0" fontId="0" fillId="69" borderId="12" xfId="0" applyFill="1" applyBorder="1"/>
    <xf numFmtId="0" fontId="37" fillId="0" borderId="0" xfId="951" applyFont="1" applyFill="1"/>
    <xf numFmtId="0" fontId="0" fillId="67" borderId="55" xfId="1870" applyFont="1" applyFill="1" applyBorder="1"/>
    <xf numFmtId="0" fontId="0" fillId="67" borderId="53" xfId="1870" applyFont="1" applyFill="1" applyBorder="1"/>
    <xf numFmtId="0" fontId="0" fillId="67" borderId="57" xfId="1870" applyFont="1" applyFill="1" applyBorder="1"/>
    <xf numFmtId="0" fontId="0" fillId="67" borderId="62" xfId="1870" applyFont="1" applyFill="1" applyBorder="1"/>
    <xf numFmtId="0" fontId="0" fillId="67" borderId="70" xfId="1870" applyFont="1" applyFill="1" applyBorder="1"/>
    <xf numFmtId="1" fontId="0" fillId="67" borderId="71" xfId="1870" applyNumberFormat="1" applyFont="1" applyFill="1" applyBorder="1"/>
    <xf numFmtId="1" fontId="0" fillId="67" borderId="72" xfId="1870" applyNumberFormat="1" applyFont="1" applyFill="1" applyBorder="1"/>
    <xf numFmtId="175" fontId="80" fillId="0" borderId="0" xfId="2503" applyNumberFormat="1"/>
    <xf numFmtId="9" fontId="80" fillId="67" borderId="0" xfId="2503" applyFill="1" applyAlignment="1"/>
    <xf numFmtId="0" fontId="137" fillId="8" borderId="0" xfId="0" applyFont="1" applyFill="1"/>
    <xf numFmtId="175" fontId="138" fillId="84" borderId="0" xfId="0" applyNumberFormat="1" applyFont="1" applyFill="1" applyBorder="1" applyAlignment="1"/>
    <xf numFmtId="0" fontId="49" fillId="85" borderId="12" xfId="2492" applyFont="1" applyFill="1" applyBorder="1" applyAlignment="1">
      <alignment horizontal="center" vertical="center" wrapText="1"/>
    </xf>
    <xf numFmtId="0" fontId="49" fillId="85" borderId="12" xfId="2491" applyFont="1" applyFill="1" applyBorder="1" applyAlignment="1">
      <alignment horizontal="center" vertical="center"/>
    </xf>
    <xf numFmtId="164" fontId="49" fillId="8" borderId="12" xfId="930" applyNumberFormat="1" applyFont="1" applyFill="1" applyBorder="1" applyAlignment="1">
      <alignment horizontal="center"/>
    </xf>
    <xf numFmtId="175" fontId="0" fillId="0" borderId="0" xfId="2506" applyNumberFormat="1" applyFont="1"/>
    <xf numFmtId="0" fontId="0" fillId="0" borderId="0" xfId="0" applyNumberFormat="1"/>
    <xf numFmtId="0" fontId="80" fillId="8" borderId="0" xfId="2492" applyFont="1" applyFill="1" applyAlignment="1">
      <alignment vertical="top"/>
    </xf>
    <xf numFmtId="0" fontId="49" fillId="67" borderId="0" xfId="2493" applyFont="1" applyFill="1" applyAlignment="1"/>
    <xf numFmtId="164" fontId="0" fillId="0" borderId="0" xfId="0" applyNumberFormat="1"/>
    <xf numFmtId="9" fontId="80" fillId="0" borderId="0" xfId="2503"/>
    <xf numFmtId="176" fontId="0" fillId="0" borderId="0" xfId="0" applyNumberFormat="1"/>
    <xf numFmtId="174" fontId="0" fillId="0" borderId="0" xfId="0" applyNumberFormat="1"/>
    <xf numFmtId="3" fontId="0" fillId="0" borderId="0" xfId="0" applyNumberFormat="1"/>
    <xf numFmtId="0" fontId="44" fillId="67" borderId="0" xfId="1870" applyFont="1" applyFill="1" applyBorder="1" applyAlignment="1">
      <alignment horizontal="left" vertical="center" wrapText="1"/>
    </xf>
    <xf numFmtId="0" fontId="22" fillId="86" borderId="0" xfId="1870" applyFont="1" applyFill="1" applyAlignment="1"/>
    <xf numFmtId="174" fontId="38" fillId="84" borderId="0" xfId="1870" applyNumberFormat="1" applyFont="1" applyFill="1" applyBorder="1" applyAlignment="1"/>
    <xf numFmtId="0" fontId="22" fillId="84" borderId="0" xfId="1870" applyFont="1" applyFill="1" applyAlignment="1"/>
    <xf numFmtId="0" fontId="80" fillId="86" borderId="0" xfId="1870" applyFont="1" applyFill="1" applyBorder="1" applyAlignment="1">
      <alignment horizontal="left" vertical="center" wrapText="1"/>
    </xf>
    <xf numFmtId="0" fontId="38" fillId="86" borderId="0" xfId="1870" applyFont="1" applyFill="1" applyBorder="1" applyAlignment="1">
      <alignment horizontal="right" vertical="center"/>
    </xf>
    <xf numFmtId="3" fontId="38" fillId="84" borderId="0" xfId="1870" applyNumberFormat="1" applyFont="1" applyFill="1" applyBorder="1" applyAlignment="1"/>
    <xf numFmtId="3" fontId="22" fillId="86" borderId="0" xfId="1870" applyNumberFormat="1" applyFont="1" applyFill="1" applyAlignment="1"/>
    <xf numFmtId="174" fontId="22" fillId="86" borderId="0" xfId="1870" applyNumberFormat="1" applyFont="1" applyFill="1" applyAlignment="1"/>
    <xf numFmtId="3" fontId="38" fillId="86" borderId="0" xfId="1870" applyNumberFormat="1" applyFont="1" applyFill="1" applyBorder="1" applyAlignment="1"/>
    <xf numFmtId="165" fontId="14" fillId="86" borderId="0" xfId="921" applyFill="1" applyAlignment="1"/>
    <xf numFmtId="0" fontId="22" fillId="67" borderId="12" xfId="1870" applyFont="1" applyFill="1" applyBorder="1" applyAlignment="1">
      <alignment horizontal="left"/>
    </xf>
    <xf numFmtId="0" fontId="0" fillId="0" borderId="12" xfId="0" applyBorder="1" applyAlignment="1">
      <alignment horizontal="left"/>
    </xf>
    <xf numFmtId="1" fontId="0" fillId="67" borderId="12" xfId="1870" applyNumberFormat="1" applyFont="1" applyFill="1" applyBorder="1" applyAlignment="1">
      <alignment horizontal="left"/>
    </xf>
    <xf numFmtId="0" fontId="0" fillId="67" borderId="0" xfId="1870" applyFont="1" applyFill="1" applyBorder="1" applyAlignment="1">
      <alignment horizontal="left"/>
    </xf>
    <xf numFmtId="173" fontId="0" fillId="67" borderId="0" xfId="1870" applyNumberFormat="1" applyFont="1" applyFill="1" applyBorder="1" applyAlignment="1">
      <alignment horizontal="left"/>
    </xf>
    <xf numFmtId="173" fontId="80" fillId="86" borderId="0" xfId="1870" applyNumberFormat="1" applyFont="1" applyFill="1" applyBorder="1" applyAlignment="1">
      <alignment horizontal="left"/>
    </xf>
    <xf numFmtId="188" fontId="14" fillId="0" borderId="0" xfId="921" applyNumberFormat="1"/>
    <xf numFmtId="0" fontId="139" fillId="67" borderId="0" xfId="1870" applyFont="1" applyFill="1"/>
    <xf numFmtId="0" fontId="0" fillId="67" borderId="12" xfId="1870" applyFont="1" applyFill="1" applyBorder="1" applyAlignment="1">
      <alignment horizontal="left" vertical="top" wrapText="1"/>
    </xf>
    <xf numFmtId="0" fontId="0" fillId="0" borderId="12" xfId="1870" applyFont="1" applyBorder="1"/>
    <xf numFmtId="0" fontId="49" fillId="0" borderId="12" xfId="0" applyFont="1" applyBorder="1" applyAlignment="1">
      <alignment horizontal="center"/>
    </xf>
    <xf numFmtId="0" fontId="0" fillId="67" borderId="12" xfId="1870" applyFont="1" applyFill="1" applyBorder="1" applyAlignment="1">
      <alignment horizontal="center"/>
    </xf>
    <xf numFmtId="0" fontId="0" fillId="0" borderId="12" xfId="0" applyBorder="1"/>
    <xf numFmtId="174" fontId="0" fillId="0" borderId="12" xfId="0" applyNumberFormat="1" applyBorder="1"/>
    <xf numFmtId="1" fontId="0" fillId="0" borderId="12" xfId="0" applyNumberFormat="1" applyBorder="1"/>
    <xf numFmtId="0" fontId="37" fillId="67" borderId="12" xfId="1046" applyFont="1" applyFill="1" applyBorder="1"/>
    <xf numFmtId="1" fontId="0" fillId="67" borderId="12" xfId="1870" applyNumberFormat="1" applyFont="1" applyFill="1" applyBorder="1"/>
    <xf numFmtId="0" fontId="47" fillId="67" borderId="12" xfId="1046" applyFont="1" applyFill="1" applyBorder="1"/>
    <xf numFmtId="3" fontId="47" fillId="67" borderId="12" xfId="1046" applyNumberFormat="1" applyFont="1" applyFill="1" applyBorder="1"/>
    <xf numFmtId="0" fontId="56" fillId="67" borderId="12" xfId="1046" applyFont="1" applyFill="1" applyBorder="1"/>
    <xf numFmtId="3" fontId="56" fillId="67" borderId="12" xfId="1046" applyNumberFormat="1" applyFont="1" applyFill="1" applyBorder="1"/>
    <xf numFmtId="0" fontId="49" fillId="67" borderId="12" xfId="1870" applyFont="1" applyFill="1" applyBorder="1"/>
    <xf numFmtId="3" fontId="0" fillId="84" borderId="12" xfId="1870" applyNumberFormat="1" applyFont="1" applyFill="1" applyBorder="1"/>
    <xf numFmtId="3" fontId="0" fillId="86" borderId="12" xfId="1870" applyNumberFormat="1" applyFont="1" applyFill="1" applyBorder="1"/>
    <xf numFmtId="0" fontId="49" fillId="86" borderId="12" xfId="1870" applyFont="1" applyFill="1" applyBorder="1"/>
    <xf numFmtId="3" fontId="49" fillId="67" borderId="12" xfId="2503" applyNumberFormat="1" applyFont="1" applyFill="1" applyBorder="1" applyAlignment="1" applyProtection="1"/>
    <xf numFmtId="0" fontId="49" fillId="67" borderId="12" xfId="1870" applyNumberFormat="1" applyFont="1" applyFill="1" applyBorder="1"/>
    <xf numFmtId="3" fontId="49" fillId="67" borderId="12" xfId="1870" applyNumberFormat="1" applyFont="1" applyFill="1" applyBorder="1"/>
    <xf numFmtId="3" fontId="0" fillId="0" borderId="12" xfId="1870" applyNumberFormat="1" applyFont="1" applyBorder="1"/>
    <xf numFmtId="177" fontId="0" fillId="67" borderId="12" xfId="1870" applyNumberFormat="1" applyFont="1" applyFill="1" applyBorder="1"/>
    <xf numFmtId="174" fontId="0" fillId="67" borderId="12" xfId="1870" applyNumberFormat="1" applyFont="1" applyFill="1" applyBorder="1"/>
    <xf numFmtId="0" fontId="63" fillId="0" borderId="12" xfId="1870" applyFont="1" applyFill="1" applyBorder="1" applyAlignment="1">
      <alignment horizontal="center"/>
    </xf>
    <xf numFmtId="0" fontId="49" fillId="67" borderId="12" xfId="1870" applyFont="1" applyFill="1" applyBorder="1" applyAlignment="1">
      <alignment horizontal="center"/>
    </xf>
    <xf numFmtId="0" fontId="49" fillId="8" borderId="12" xfId="2129" applyFont="1" applyFill="1" applyBorder="1"/>
    <xf numFmtId="0" fontId="80" fillId="8" borderId="12" xfId="2129" applyFill="1" applyBorder="1"/>
    <xf numFmtId="0" fontId="80" fillId="8" borderId="12" xfId="2129" applyFont="1" applyFill="1" applyBorder="1"/>
    <xf numFmtId="49" fontId="0" fillId="0" borderId="37" xfId="1870" applyNumberFormat="1" applyFont="1" applyBorder="1" applyAlignment="1">
      <alignment vertical="top" wrapText="1"/>
    </xf>
    <xf numFmtId="0" fontId="49" fillId="0" borderId="12" xfId="1870" applyFont="1" applyBorder="1" applyAlignment="1">
      <alignment horizontal="center" vertical="top" wrapText="1"/>
    </xf>
    <xf numFmtId="0" fontId="72" fillId="8" borderId="12" xfId="2138" applyFont="1" applyFill="1" applyBorder="1" applyAlignment="1">
      <alignment vertical="center"/>
    </xf>
    <xf numFmtId="0" fontId="145" fillId="8" borderId="12" xfId="2138" applyFont="1" applyFill="1" applyBorder="1" applyAlignment="1">
      <alignment horizontal="left" vertical="center"/>
    </xf>
    <xf numFmtId="0" fontId="145" fillId="8" borderId="12" xfId="2138" applyFont="1" applyFill="1" applyBorder="1" applyAlignment="1">
      <alignment horizontal="center" vertical="center"/>
    </xf>
    <xf numFmtId="0" fontId="145" fillId="8" borderId="12" xfId="2138" applyFont="1" applyFill="1" applyBorder="1" applyAlignment="1">
      <alignment horizontal="center" vertical="center" wrapText="1"/>
    </xf>
    <xf numFmtId="0" fontId="72" fillId="8" borderId="12" xfId="2138" applyFont="1" applyFill="1" applyBorder="1" applyAlignment="1">
      <alignment horizontal="left" vertical="center"/>
    </xf>
    <xf numFmtId="3" fontId="72" fillId="0" borderId="12" xfId="2138" applyNumberFormat="1" applyFont="1" applyFill="1" applyBorder="1" applyAlignment="1">
      <alignment vertical="center"/>
    </xf>
    <xf numFmtId="0" fontId="76" fillId="8" borderId="12" xfId="2138" applyFont="1" applyFill="1" applyBorder="1" applyAlignment="1">
      <alignment horizontal="left" vertical="center"/>
    </xf>
    <xf numFmtId="0" fontId="14" fillId="0" borderId="75" xfId="0" applyFont="1" applyBorder="1"/>
    <xf numFmtId="0" fontId="14" fillId="0" borderId="53" xfId="0" applyFont="1" applyBorder="1" applyAlignment="1">
      <alignment wrapText="1"/>
    </xf>
    <xf numFmtId="0" fontId="14" fillId="0" borderId="53" xfId="0" applyFont="1" applyBorder="1"/>
    <xf numFmtId="0" fontId="14" fillId="0" borderId="57" xfId="0" applyFont="1" applyBorder="1"/>
    <xf numFmtId="0" fontId="14" fillId="0" borderId="60" xfId="0" applyFont="1" applyBorder="1" applyAlignment="1">
      <alignment horizontal="center"/>
    </xf>
    <xf numFmtId="0" fontId="14" fillId="0" borderId="76" xfId="0" applyFont="1" applyBorder="1" applyAlignment="1">
      <alignment horizontal="center"/>
    </xf>
    <xf numFmtId="3" fontId="0" fillId="0" borderId="60" xfId="0" applyNumberFormat="1" applyBorder="1" applyAlignment="1">
      <alignment horizontal="center"/>
    </xf>
    <xf numFmtId="3" fontId="0" fillId="0" borderId="61" xfId="0" applyNumberFormat="1" applyBorder="1" applyAlignment="1">
      <alignment horizontal="center"/>
    </xf>
    <xf numFmtId="3" fontId="0" fillId="0" borderId="3" xfId="0" applyNumberFormat="1" applyBorder="1" applyAlignment="1">
      <alignment horizontal="center"/>
    </xf>
    <xf numFmtId="189" fontId="0" fillId="0" borderId="0" xfId="0" applyNumberFormat="1" applyBorder="1" applyAlignment="1">
      <alignment horizontal="center"/>
    </xf>
    <xf numFmtId="9" fontId="0" fillId="0" borderId="0" xfId="2503" applyFont="1"/>
    <xf numFmtId="0" fontId="44" fillId="67" borderId="0" xfId="1870" applyFont="1" applyFill="1" applyBorder="1" applyAlignment="1">
      <alignment horizontal="left" vertical="center" wrapText="1"/>
    </xf>
    <xf numFmtId="0" fontId="0" fillId="67" borderId="0" xfId="1870" applyNumberFormat="1" applyFont="1" applyFill="1" applyBorder="1" applyAlignment="1" applyProtection="1">
      <alignment horizontal="left"/>
    </xf>
    <xf numFmtId="0" fontId="37" fillId="67" borderId="0" xfId="951" applyFont="1" applyFill="1" applyAlignment="1">
      <alignment horizontal="left"/>
    </xf>
    <xf numFmtId="0" fontId="0" fillId="8" borderId="0" xfId="2140" applyFont="1" applyFill="1"/>
    <xf numFmtId="0" fontId="38" fillId="67" borderId="12" xfId="1870" applyNumberFormat="1" applyFont="1" applyFill="1" applyBorder="1" applyAlignment="1">
      <alignment horizontal="center"/>
    </xf>
    <xf numFmtId="0" fontId="38" fillId="67" borderId="12" xfId="1870" applyNumberFormat="1" applyFont="1" applyFill="1" applyBorder="1" applyAlignment="1"/>
    <xf numFmtId="0" fontId="38" fillId="67" borderId="12" xfId="1870" applyFont="1" applyFill="1" applyBorder="1" applyAlignment="1">
      <alignment horizontal="left"/>
    </xf>
    <xf numFmtId="174" fontId="38" fillId="0" borderId="12" xfId="1870" applyNumberFormat="1" applyFont="1" applyFill="1" applyBorder="1" applyAlignment="1"/>
    <xf numFmtId="0" fontId="38" fillId="0" borderId="0" xfId="0" applyFont="1" applyAlignment="1">
      <alignment vertical="center"/>
    </xf>
    <xf numFmtId="0" fontId="62" fillId="0" borderId="0" xfId="0" applyFont="1" applyAlignment="1">
      <alignment vertical="center"/>
    </xf>
    <xf numFmtId="0" fontId="37" fillId="67" borderId="12" xfId="1870" applyFont="1" applyFill="1" applyBorder="1"/>
    <xf numFmtId="0" fontId="45" fillId="67" borderId="0" xfId="1870" applyFont="1" applyFill="1" applyBorder="1" applyAlignment="1">
      <alignment vertical="top" wrapText="1"/>
    </xf>
    <xf numFmtId="0" fontId="49" fillId="0" borderId="12" xfId="943" applyFont="1" applyFill="1" applyBorder="1" applyAlignment="1">
      <alignment horizontal="right" indent="1"/>
    </xf>
    <xf numFmtId="0" fontId="0" fillId="8" borderId="0" xfId="2492" applyFont="1" applyFill="1" applyAlignment="1">
      <alignment vertical="top"/>
    </xf>
    <xf numFmtId="0" fontId="0" fillId="0" borderId="0" xfId="0" quotePrefix="1"/>
    <xf numFmtId="0" fontId="14" fillId="67" borderId="0" xfId="1870" applyFont="1" applyFill="1"/>
    <xf numFmtId="0" fontId="57" fillId="67" borderId="0" xfId="1870" applyFont="1" applyFill="1" applyBorder="1" applyAlignment="1">
      <alignment horizontal="left" wrapText="1"/>
    </xf>
    <xf numFmtId="0" fontId="49" fillId="0" borderId="0" xfId="0" applyFont="1"/>
    <xf numFmtId="0" fontId="0" fillId="0" borderId="0" xfId="0" applyFill="1" applyBorder="1" applyAlignment="1">
      <alignment vertical="center"/>
    </xf>
    <xf numFmtId="0" fontId="27" fillId="0" borderId="0" xfId="0" applyFont="1"/>
    <xf numFmtId="4" fontId="37" fillId="67" borderId="0" xfId="951" applyNumberFormat="1" applyFont="1" applyFill="1"/>
    <xf numFmtId="0" fontId="62" fillId="8" borderId="0" xfId="2629" applyFont="1" applyFill="1" applyAlignment="1">
      <alignment horizontal="left" vertical="center" wrapText="1"/>
    </xf>
    <xf numFmtId="0" fontId="14" fillId="8" borderId="0" xfId="2629" applyFill="1"/>
    <xf numFmtId="3" fontId="14" fillId="8" borderId="0" xfId="2629" applyNumberFormat="1" applyFill="1"/>
    <xf numFmtId="3" fontId="37" fillId="67" borderId="0" xfId="951" applyNumberFormat="1" applyFont="1" applyFill="1"/>
    <xf numFmtId="0" fontId="0" fillId="8" borderId="0" xfId="2629" applyFont="1" applyFill="1"/>
    <xf numFmtId="3" fontId="0" fillId="0" borderId="12" xfId="0" applyNumberFormat="1" applyBorder="1"/>
    <xf numFmtId="0" fontId="37" fillId="67" borderId="62" xfId="1046" applyFont="1" applyFill="1" applyBorder="1"/>
    <xf numFmtId="0" fontId="37" fillId="67" borderId="70" xfId="1046" applyFont="1" applyFill="1" applyBorder="1"/>
    <xf numFmtId="0" fontId="37" fillId="67" borderId="63" xfId="1046" applyFont="1" applyFill="1" applyBorder="1"/>
    <xf numFmtId="3" fontId="37" fillId="67" borderId="62" xfId="1046" applyNumberFormat="1" applyFont="1" applyFill="1" applyBorder="1"/>
    <xf numFmtId="3" fontId="37" fillId="67" borderId="70" xfId="1046" applyNumberFormat="1" applyFont="1" applyFill="1" applyBorder="1"/>
    <xf numFmtId="3" fontId="37" fillId="67" borderId="63" xfId="1046" applyNumberFormat="1" applyFont="1" applyFill="1" applyBorder="1"/>
    <xf numFmtId="0" fontId="14" fillId="0" borderId="62" xfId="2138" applyFont="1" applyFill="1" applyBorder="1" applyAlignment="1">
      <alignment vertical="center" wrapText="1"/>
    </xf>
    <xf numFmtId="164" fontId="14" fillId="0" borderId="12" xfId="2492" applyNumberFormat="1" applyFont="1" applyFill="1" applyBorder="1" applyAlignment="1">
      <alignment horizontal="center" vertical="center"/>
    </xf>
    <xf numFmtId="0" fontId="0" fillId="0" borderId="62" xfId="2138" applyFont="1" applyFill="1" applyBorder="1" applyAlignment="1">
      <alignment vertical="center"/>
    </xf>
    <xf numFmtId="0" fontId="0" fillId="0" borderId="62" xfId="2138" applyFont="1" applyFill="1" applyBorder="1" applyAlignment="1">
      <alignment vertical="center" wrapText="1"/>
    </xf>
    <xf numFmtId="0" fontId="14" fillId="0" borderId="62" xfId="2138" applyFont="1" applyFill="1" applyBorder="1" applyAlignment="1">
      <alignment vertical="center"/>
    </xf>
    <xf numFmtId="0" fontId="0" fillId="0" borderId="12" xfId="0" applyBorder="1" applyAlignment="1">
      <alignment horizontal="left" vertical="center"/>
    </xf>
    <xf numFmtId="0" fontId="0" fillId="0" borderId="12" xfId="0" applyBorder="1" applyAlignment="1">
      <alignment horizontal="center" vertical="center"/>
    </xf>
    <xf numFmtId="3" fontId="14" fillId="0" borderId="12" xfId="921" applyNumberFormat="1" applyBorder="1"/>
    <xf numFmtId="0" fontId="49" fillId="0" borderId="12" xfId="0" applyFont="1" applyBorder="1"/>
    <xf numFmtId="3" fontId="49" fillId="0" borderId="12" xfId="921" applyNumberFormat="1" applyFont="1" applyBorder="1"/>
    <xf numFmtId="174" fontId="0" fillId="85" borderId="12" xfId="0" applyNumberFormat="1" applyFill="1" applyBorder="1"/>
    <xf numFmtId="174" fontId="14" fillId="0" borderId="12" xfId="1870" applyNumberFormat="1" applyFont="1" applyFill="1" applyBorder="1"/>
    <xf numFmtId="174" fontId="14" fillId="106" borderId="12" xfId="1870" applyNumberFormat="1" applyFont="1" applyFill="1" applyBorder="1"/>
    <xf numFmtId="174" fontId="54" fillId="106" borderId="12" xfId="1870" applyNumberFormat="1" applyFont="1" applyFill="1" applyBorder="1"/>
    <xf numFmtId="174" fontId="38" fillId="106" borderId="12" xfId="1870" applyNumberFormat="1" applyFont="1" applyFill="1" applyBorder="1" applyAlignment="1"/>
    <xf numFmtId="3" fontId="0" fillId="107" borderId="12" xfId="1870" applyNumberFormat="1" applyFont="1" applyFill="1" applyBorder="1"/>
    <xf numFmtId="0" fontId="0" fillId="0" borderId="76" xfId="0" applyFont="1" applyBorder="1" applyAlignment="1">
      <alignment horizontal="center"/>
    </xf>
    <xf numFmtId="0" fontId="14" fillId="0" borderId="75" xfId="0" applyFont="1" applyBorder="1" applyAlignment="1">
      <alignment wrapText="1"/>
    </xf>
    <xf numFmtId="0" fontId="0" fillId="0" borderId="60" xfId="0" applyBorder="1" applyAlignment="1">
      <alignment horizontal="right"/>
    </xf>
    <xf numFmtId="3" fontId="0" fillId="0" borderId="60" xfId="0" applyNumberFormat="1" applyBorder="1" applyAlignment="1">
      <alignment horizontal="right"/>
    </xf>
    <xf numFmtId="3" fontId="0" fillId="0" borderId="61" xfId="0" applyNumberFormat="1" applyBorder="1" applyAlignment="1">
      <alignment horizontal="right"/>
    </xf>
    <xf numFmtId="3" fontId="0" fillId="0" borderId="3" xfId="0" applyNumberFormat="1" applyBorder="1" applyAlignment="1">
      <alignment horizontal="right"/>
    </xf>
    <xf numFmtId="176" fontId="38" fillId="0" borderId="12" xfId="1870" applyNumberFormat="1" applyFont="1" applyFill="1" applyBorder="1" applyAlignment="1"/>
    <xf numFmtId="3" fontId="0" fillId="0" borderId="12" xfId="0" applyNumberFormat="1" applyBorder="1" applyAlignment="1">
      <alignment horizontal="left"/>
    </xf>
    <xf numFmtId="0" fontId="44" fillId="67" borderId="0" xfId="951" applyFont="1" applyFill="1" applyBorder="1" applyAlignment="1">
      <alignment wrapText="1"/>
    </xf>
    <xf numFmtId="1" fontId="0" fillId="67" borderId="76" xfId="1870" applyNumberFormat="1" applyFont="1" applyFill="1" applyBorder="1"/>
    <xf numFmtId="2" fontId="0" fillId="67" borderId="55" xfId="1870" applyNumberFormat="1" applyFont="1" applyFill="1" applyBorder="1"/>
    <xf numFmtId="2" fontId="0" fillId="67" borderId="75" xfId="1870" applyNumberFormat="1" applyFont="1" applyFill="1" applyBorder="1"/>
    <xf numFmtId="1" fontId="0" fillId="67" borderId="59" xfId="1870" applyNumberFormat="1" applyFont="1" applyFill="1" applyBorder="1"/>
    <xf numFmtId="2" fontId="0" fillId="67" borderId="58" xfId="1870" applyNumberFormat="1" applyFont="1" applyFill="1" applyBorder="1"/>
    <xf numFmtId="2" fontId="0" fillId="67" borderId="57" xfId="1870" applyNumberFormat="1" applyFont="1" applyFill="1" applyBorder="1"/>
    <xf numFmtId="1" fontId="0" fillId="67" borderId="56" xfId="1870" applyNumberFormat="1" applyFont="1" applyFill="1" applyBorder="1"/>
    <xf numFmtId="2" fontId="0" fillId="67" borderId="53" xfId="1870" applyNumberFormat="1" applyFont="1" applyFill="1" applyBorder="1"/>
    <xf numFmtId="0" fontId="0" fillId="67" borderId="76" xfId="1870" applyFont="1" applyFill="1" applyBorder="1"/>
    <xf numFmtId="0" fontId="0" fillId="67" borderId="75" xfId="1870" applyFont="1" applyFill="1" applyBorder="1"/>
    <xf numFmtId="0" fontId="147" fillId="0" borderId="0" xfId="2706"/>
    <xf numFmtId="0" fontId="14" fillId="8" borderId="0" xfId="2629" applyFill="1"/>
    <xf numFmtId="0" fontId="14" fillId="8" borderId="0" xfId="2629" applyFont="1" applyFill="1" applyAlignment="1">
      <alignment horizontal="left" wrapText="1"/>
    </xf>
    <xf numFmtId="0" fontId="45" fillId="8" borderId="0" xfId="2629" applyFont="1" applyFill="1"/>
    <xf numFmtId="0" fontId="14" fillId="8" borderId="0" xfId="2629" applyFill="1" applyAlignment="1">
      <alignment horizontal="right"/>
    </xf>
    <xf numFmtId="3" fontId="14" fillId="8" borderId="0" xfId="2629" applyNumberFormat="1" applyFill="1"/>
    <xf numFmtId="0" fontId="14" fillId="8" borderId="0" xfId="2629" applyFill="1" applyAlignment="1">
      <alignment horizontal="left" wrapText="1"/>
    </xf>
    <xf numFmtId="0" fontId="14" fillId="8" borderId="0" xfId="2629" applyFont="1" applyFill="1" applyAlignment="1"/>
    <xf numFmtId="0" fontId="45" fillId="8" borderId="0" xfId="2629" applyFont="1" applyFill="1" applyAlignment="1">
      <alignment vertical="top"/>
    </xf>
    <xf numFmtId="0" fontId="44" fillId="8" borderId="0" xfId="2629" applyFont="1" applyFill="1" applyBorder="1"/>
    <xf numFmtId="0" fontId="38" fillId="8" borderId="61" xfId="2629" applyFont="1" applyFill="1" applyBorder="1" applyAlignment="1">
      <alignment horizontal="center" vertical="center" wrapText="1"/>
    </xf>
    <xf numFmtId="0" fontId="44" fillId="105" borderId="75" xfId="2629" applyFont="1" applyFill="1" applyBorder="1" applyAlignment="1">
      <alignment wrapText="1"/>
    </xf>
    <xf numFmtId="0" fontId="38" fillId="105" borderId="60" xfId="2629" applyFont="1" applyFill="1" applyBorder="1" applyAlignment="1">
      <alignment horizontal="center" vertical="center" wrapText="1"/>
    </xf>
    <xf numFmtId="0" fontId="38" fillId="105" borderId="55" xfId="2629" applyFont="1" applyFill="1" applyBorder="1" applyAlignment="1">
      <alignment horizontal="center" vertical="center" wrapText="1"/>
    </xf>
    <xf numFmtId="0" fontId="14" fillId="105" borderId="57" xfId="2629" applyFont="1" applyFill="1" applyBorder="1" applyAlignment="1">
      <alignment horizontal="left" wrapText="1"/>
    </xf>
    <xf numFmtId="0" fontId="44" fillId="8" borderId="75" xfId="2629" applyFont="1" applyFill="1" applyBorder="1" applyAlignment="1">
      <alignment horizontal="left"/>
    </xf>
    <xf numFmtId="0" fontId="45" fillId="8" borderId="53" xfId="2629" applyFont="1" applyFill="1" applyBorder="1"/>
    <xf numFmtId="0" fontId="45" fillId="8" borderId="57" xfId="2629" applyFont="1" applyFill="1" applyBorder="1"/>
    <xf numFmtId="0" fontId="44" fillId="8" borderId="53" xfId="2629" applyFont="1" applyFill="1" applyBorder="1" applyAlignment="1">
      <alignment horizontal="left"/>
    </xf>
    <xf numFmtId="0" fontId="54" fillId="8" borderId="53" xfId="2629" applyFont="1" applyFill="1" applyBorder="1"/>
    <xf numFmtId="9" fontId="45" fillId="8" borderId="3" xfId="2629" applyNumberFormat="1" applyFont="1" applyFill="1" applyBorder="1" applyAlignment="1">
      <alignment horizontal="right"/>
    </xf>
    <xf numFmtId="0" fontId="44" fillId="105" borderId="62" xfId="2629" applyFont="1" applyFill="1" applyBorder="1" applyAlignment="1">
      <alignment horizontal="left" wrapText="1"/>
    </xf>
    <xf numFmtId="0" fontId="45" fillId="9" borderId="75" xfId="2629" applyFont="1" applyFill="1" applyBorder="1"/>
    <xf numFmtId="0" fontId="45" fillId="9" borderId="61" xfId="2629" applyFont="1" applyFill="1" applyBorder="1" applyAlignment="1">
      <alignment wrapText="1"/>
    </xf>
    <xf numFmtId="0" fontId="54" fillId="9" borderId="53" xfId="2629" applyFont="1" applyFill="1" applyBorder="1"/>
    <xf numFmtId="0" fontId="45" fillId="9" borderId="3" xfId="2629" applyFont="1" applyFill="1" applyBorder="1"/>
    <xf numFmtId="9" fontId="45" fillId="8" borderId="61" xfId="2629" applyNumberFormat="1" applyFont="1" applyFill="1" applyBorder="1" applyAlignment="1">
      <alignment horizontal="right"/>
    </xf>
    <xf numFmtId="9" fontId="54" fillId="8" borderId="61" xfId="2629" applyNumberFormat="1" applyFont="1" applyFill="1" applyBorder="1" applyAlignment="1">
      <alignment horizontal="right"/>
    </xf>
    <xf numFmtId="9" fontId="54" fillId="9" borderId="61" xfId="2629" applyNumberFormat="1" applyFont="1" applyFill="1" applyBorder="1" applyAlignment="1">
      <alignment horizontal="right"/>
    </xf>
    <xf numFmtId="3" fontId="54" fillId="8" borderId="61" xfId="2629" applyNumberFormat="1" applyFont="1" applyFill="1" applyBorder="1" applyAlignment="1">
      <alignment horizontal="right"/>
    </xf>
    <xf numFmtId="175" fontId="44" fillId="8" borderId="60" xfId="2629" applyNumberFormat="1" applyFont="1" applyFill="1" applyBorder="1" applyAlignment="1">
      <alignment horizontal="right"/>
    </xf>
    <xf numFmtId="0" fontId="14" fillId="8" borderId="12" xfId="2629" applyFill="1" applyBorder="1"/>
    <xf numFmtId="174" fontId="149" fillId="0" borderId="12" xfId="2629" applyNumberFormat="1" applyFont="1" applyFill="1" applyBorder="1"/>
    <xf numFmtId="0" fontId="49" fillId="8" borderId="12" xfId="2629" applyFont="1" applyFill="1" applyBorder="1"/>
    <xf numFmtId="0" fontId="49" fillId="0" borderId="12" xfId="2629" applyFont="1" applyFill="1" applyBorder="1"/>
    <xf numFmtId="0" fontId="150" fillId="8" borderId="12" xfId="2629" applyFont="1" applyFill="1" applyBorder="1"/>
    <xf numFmtId="0" fontId="45" fillId="8" borderId="60" xfId="2629" applyFont="1" applyFill="1" applyBorder="1" applyAlignment="1">
      <alignment horizontal="center" vertical="center" wrapText="1"/>
    </xf>
    <xf numFmtId="0" fontId="45" fillId="8" borderId="61" xfId="2629" applyFont="1" applyFill="1" applyBorder="1" applyAlignment="1">
      <alignment horizontal="center" vertical="center" wrapText="1"/>
    </xf>
    <xf numFmtId="175" fontId="44" fillId="105" borderId="3" xfId="2629" applyNumberFormat="1" applyFont="1" applyFill="1" applyBorder="1" applyAlignment="1">
      <alignment horizontal="right" vertical="center"/>
    </xf>
    <xf numFmtId="173" fontId="44" fillId="105" borderId="3" xfId="2629" applyNumberFormat="1" applyFont="1" applyFill="1" applyBorder="1" applyAlignment="1">
      <alignment vertical="center"/>
    </xf>
    <xf numFmtId="173" fontId="44" fillId="8" borderId="60" xfId="2629" applyNumberFormat="1" applyFont="1" applyFill="1" applyBorder="1"/>
    <xf numFmtId="173" fontId="45" fillId="8" borderId="61" xfId="2629" applyNumberFormat="1" applyFont="1" applyFill="1" applyBorder="1"/>
    <xf numFmtId="173" fontId="54" fillId="8" borderId="61" xfId="2629" applyNumberFormat="1" applyFont="1" applyFill="1" applyBorder="1"/>
    <xf numFmtId="173" fontId="45" fillId="8" borderId="3" xfId="2629" applyNumberFormat="1" applyFont="1" applyFill="1" applyBorder="1"/>
    <xf numFmtId="173" fontId="44" fillId="8" borderId="61" xfId="2629" applyNumberFormat="1" applyFont="1" applyFill="1" applyBorder="1"/>
    <xf numFmtId="173" fontId="44" fillId="105" borderId="12" xfId="2629" applyNumberFormat="1" applyFont="1" applyFill="1" applyBorder="1" applyAlignment="1">
      <alignment vertical="center"/>
    </xf>
    <xf numFmtId="173" fontId="45" fillId="9" borderId="60" xfId="2629" applyNumberFormat="1" applyFont="1" applyFill="1" applyBorder="1"/>
    <xf numFmtId="173" fontId="45" fillId="9" borderId="61" xfId="2629" applyNumberFormat="1" applyFont="1" applyFill="1" applyBorder="1"/>
    <xf numFmtId="173" fontId="54" fillId="9" borderId="61" xfId="2629" applyNumberFormat="1" applyFont="1" applyFill="1" applyBorder="1"/>
    <xf numFmtId="173" fontId="45" fillId="9" borderId="3" xfId="2629" applyNumberFormat="1" applyFont="1" applyFill="1" applyBorder="1" applyAlignment="1">
      <alignment horizontal="right"/>
    </xf>
    <xf numFmtId="1" fontId="0" fillId="67" borderId="63" xfId="1870" applyNumberFormat="1" applyFont="1" applyFill="1" applyBorder="1"/>
    <xf numFmtId="0" fontId="38" fillId="67" borderId="75" xfId="1870" applyFont="1" applyFill="1" applyBorder="1"/>
    <xf numFmtId="0" fontId="38" fillId="67" borderId="55" xfId="1870" applyFont="1" applyFill="1" applyBorder="1"/>
    <xf numFmtId="0" fontId="38" fillId="67" borderId="53" xfId="1870" applyNumberFormat="1" applyFont="1" applyFill="1" applyBorder="1"/>
    <xf numFmtId="3" fontId="38" fillId="0" borderId="0" xfId="1870" applyNumberFormat="1" applyFont="1" applyFill="1" applyBorder="1"/>
    <xf numFmtId="3" fontId="38" fillId="0" borderId="56" xfId="1870" applyNumberFormat="1" applyFont="1" applyFill="1" applyBorder="1"/>
    <xf numFmtId="1" fontId="0" fillId="67" borderId="53" xfId="1870" applyNumberFormat="1" applyFont="1" applyFill="1" applyBorder="1"/>
    <xf numFmtId="0" fontId="0" fillId="67" borderId="57" xfId="1870" applyFont="1" applyFill="1" applyBorder="1" applyAlignment="1">
      <alignment horizontal="right"/>
    </xf>
    <xf numFmtId="3" fontId="38" fillId="0" borderId="53" xfId="1870" applyNumberFormat="1" applyFont="1" applyFill="1" applyBorder="1"/>
    <xf numFmtId="0" fontId="38" fillId="67" borderId="75" xfId="1870" applyNumberFormat="1" applyFont="1" applyFill="1" applyBorder="1"/>
    <xf numFmtId="3" fontId="38" fillId="0" borderId="75" xfId="1870" applyNumberFormat="1" applyFont="1" applyFill="1" applyBorder="1"/>
    <xf numFmtId="3" fontId="38" fillId="0" borderId="55" xfId="1870" applyNumberFormat="1" applyFont="1" applyFill="1" applyBorder="1"/>
    <xf numFmtId="3" fontId="38" fillId="0" borderId="76" xfId="1870" applyNumberFormat="1" applyFont="1" applyFill="1" applyBorder="1"/>
    <xf numFmtId="0" fontId="0" fillId="0" borderId="75" xfId="0" applyBorder="1"/>
    <xf numFmtId="0" fontId="0" fillId="0" borderId="76" xfId="0" applyBorder="1"/>
    <xf numFmtId="0" fontId="0" fillId="0" borderId="53" xfId="0" applyBorder="1"/>
    <xf numFmtId="0" fontId="0" fillId="0" borderId="57" xfId="0" applyBorder="1"/>
    <xf numFmtId="0" fontId="0" fillId="0" borderId="60" xfId="0" applyBorder="1"/>
    <xf numFmtId="1" fontId="80" fillId="0" borderId="61" xfId="2503" applyNumberFormat="1" applyBorder="1"/>
    <xf numFmtId="1" fontId="80" fillId="0" borderId="3" xfId="2503" applyNumberFormat="1" applyBorder="1"/>
    <xf numFmtId="0" fontId="0" fillId="0" borderId="60" xfId="0" applyBorder="1" applyAlignment="1">
      <alignment wrapText="1"/>
    </xf>
    <xf numFmtId="9" fontId="80" fillId="0" borderId="53" xfId="2503" applyBorder="1"/>
    <xf numFmtId="9" fontId="80" fillId="0" borderId="57" xfId="2503" applyBorder="1"/>
    <xf numFmtId="9" fontId="80" fillId="0" borderId="61" xfId="2503" applyBorder="1"/>
    <xf numFmtId="9" fontId="80" fillId="0" borderId="3" xfId="2503" applyBorder="1"/>
    <xf numFmtId="0" fontId="0" fillId="0" borderId="55" xfId="0" applyBorder="1"/>
    <xf numFmtId="1" fontId="0" fillId="0" borderId="0" xfId="0" applyNumberFormat="1" applyBorder="1"/>
    <xf numFmtId="1" fontId="0" fillId="0" borderId="56" xfId="0" applyNumberFormat="1" applyBorder="1"/>
    <xf numFmtId="1" fontId="0" fillId="0" borderId="58" xfId="0" applyNumberFormat="1" applyBorder="1"/>
    <xf numFmtId="1" fontId="0" fillId="0" borderId="59" xfId="0" applyNumberFormat="1" applyBorder="1"/>
    <xf numFmtId="1" fontId="0" fillId="0" borderId="53" xfId="0" applyNumberFormat="1" applyBorder="1"/>
    <xf numFmtId="1" fontId="0" fillId="0" borderId="57" xfId="0" applyNumberFormat="1" applyBorder="1"/>
    <xf numFmtId="176" fontId="0" fillId="0" borderId="70" xfId="0" applyNumberFormat="1" applyBorder="1"/>
    <xf numFmtId="176" fontId="0" fillId="0" borderId="63" xfId="0" applyNumberFormat="1" applyBorder="1"/>
    <xf numFmtId="1" fontId="0" fillId="0" borderId="76" xfId="0" applyNumberFormat="1" applyBorder="1"/>
    <xf numFmtId="3" fontId="0" fillId="0" borderId="0" xfId="0" applyNumberFormat="1" applyBorder="1"/>
    <xf numFmtId="3" fontId="0" fillId="0" borderId="56" xfId="0" applyNumberFormat="1" applyBorder="1"/>
    <xf numFmtId="3" fontId="0" fillId="0" borderId="53" xfId="0" applyNumberFormat="1" applyBorder="1"/>
    <xf numFmtId="1" fontId="0" fillId="0" borderId="75" xfId="0" applyNumberFormat="1" applyBorder="1"/>
    <xf numFmtId="1" fontId="0" fillId="0" borderId="55" xfId="0" applyNumberFormat="1" applyBorder="1"/>
    <xf numFmtId="0" fontId="0" fillId="0" borderId="75" xfId="0" applyFill="1" applyBorder="1" applyAlignment="1">
      <alignment textRotation="90" wrapText="1"/>
    </xf>
    <xf numFmtId="0" fontId="0" fillId="0" borderId="76" xfId="0" applyFill="1" applyBorder="1" applyAlignment="1">
      <alignment textRotation="90" wrapText="1"/>
    </xf>
    <xf numFmtId="49" fontId="0" fillId="0" borderId="53" xfId="0" applyNumberFormat="1" applyFill="1" applyBorder="1"/>
    <xf numFmtId="0" fontId="0" fillId="0" borderId="57" xfId="0" applyFill="1" applyBorder="1"/>
    <xf numFmtId="3" fontId="0" fillId="0" borderId="53" xfId="0" applyNumberFormat="1" applyFill="1" applyBorder="1"/>
    <xf numFmtId="3" fontId="0" fillId="0" borderId="57" xfId="0" applyNumberFormat="1" applyFill="1" applyBorder="1"/>
    <xf numFmtId="49" fontId="0" fillId="0" borderId="75" xfId="0" applyNumberFormat="1" applyFill="1" applyBorder="1"/>
    <xf numFmtId="3" fontId="0" fillId="0" borderId="75" xfId="0" applyNumberFormat="1" applyFill="1" applyBorder="1"/>
    <xf numFmtId="49" fontId="0" fillId="0" borderId="57" xfId="0" applyNumberFormat="1" applyFill="1" applyBorder="1"/>
    <xf numFmtId="1" fontId="0" fillId="0" borderId="52" xfId="1870" applyNumberFormat="1" applyFont="1" applyBorder="1"/>
    <xf numFmtId="174" fontId="14" fillId="0" borderId="0" xfId="2129" applyNumberFormat="1" applyFont="1" applyFill="1" applyAlignment="1">
      <alignment horizontal="center"/>
    </xf>
    <xf numFmtId="192" fontId="15" fillId="67" borderId="0" xfId="1870" applyNumberFormat="1" applyFont="1" applyFill="1"/>
    <xf numFmtId="173" fontId="0" fillId="0" borderId="0" xfId="0" applyNumberFormat="1"/>
    <xf numFmtId="0" fontId="47" fillId="67" borderId="0" xfId="951" applyFont="1" applyFill="1" applyBorder="1" applyAlignment="1">
      <alignment horizontal="justify" vertical="top" wrapText="1"/>
    </xf>
    <xf numFmtId="0" fontId="45" fillId="67" borderId="0" xfId="1870" applyFont="1" applyFill="1" applyBorder="1" applyAlignment="1">
      <alignment horizontal="justify" vertical="top"/>
    </xf>
    <xf numFmtId="0" fontId="45" fillId="67" borderId="0" xfId="1870" applyFont="1" applyFill="1" applyBorder="1" applyAlignment="1">
      <alignment horizontal="justify" vertical="top" wrapText="1"/>
    </xf>
    <xf numFmtId="0" fontId="0" fillId="67" borderId="0" xfId="1870" applyFont="1" applyFill="1" applyBorder="1" applyAlignment="1">
      <alignment horizontal="justify" vertical="top"/>
    </xf>
    <xf numFmtId="0" fontId="0" fillId="0" borderId="12" xfId="0" applyBorder="1" applyAlignment="1">
      <alignment horizontal="center"/>
    </xf>
    <xf numFmtId="0" fontId="135" fillId="0" borderId="75" xfId="0" applyFont="1" applyFill="1" applyBorder="1"/>
    <xf numFmtId="0" fontId="135" fillId="0" borderId="53" xfId="0" applyFont="1" applyFill="1" applyBorder="1"/>
    <xf numFmtId="0" fontId="37" fillId="67" borderId="0" xfId="951" applyFont="1" applyFill="1" applyAlignment="1">
      <alignment horizontal="right"/>
    </xf>
    <xf numFmtId="0" fontId="37" fillId="67" borderId="0" xfId="951" applyFont="1" applyFill="1" applyBorder="1"/>
    <xf numFmtId="0" fontId="43" fillId="0" borderId="0" xfId="1870" applyFont="1" applyBorder="1"/>
    <xf numFmtId="0" fontId="0" fillId="0" borderId="0" xfId="0" applyBorder="1"/>
    <xf numFmtId="0" fontId="88" fillId="67" borderId="0" xfId="1870" applyFont="1" applyFill="1" applyBorder="1"/>
    <xf numFmtId="0" fontId="44" fillId="67" borderId="0" xfId="1870" applyFont="1" applyFill="1" applyBorder="1" applyAlignment="1">
      <alignment vertical="top"/>
    </xf>
    <xf numFmtId="0" fontId="45" fillId="67" borderId="0" xfId="1870" applyFont="1" applyFill="1" applyBorder="1" applyAlignment="1">
      <alignment vertical="top"/>
    </xf>
    <xf numFmtId="0" fontId="85" fillId="67" borderId="0" xfId="1870" applyFont="1" applyFill="1" applyBorder="1"/>
    <xf numFmtId="0" fontId="0" fillId="67" borderId="0" xfId="1870" applyFont="1" applyFill="1" applyBorder="1" applyAlignment="1">
      <alignment vertical="top"/>
    </xf>
    <xf numFmtId="1" fontId="40" fillId="67" borderId="0" xfId="1870" applyNumberFormat="1" applyFont="1" applyFill="1" applyBorder="1"/>
    <xf numFmtId="174" fontId="0" fillId="67" borderId="0" xfId="1870" applyNumberFormat="1" applyFont="1" applyFill="1" applyBorder="1" applyAlignment="1">
      <alignment horizontal="right"/>
    </xf>
    <xf numFmtId="174" fontId="45" fillId="67" borderId="0" xfId="1870" applyNumberFormat="1" applyFont="1" applyFill="1" applyBorder="1" applyAlignment="1">
      <alignment horizontal="justify" vertical="top" wrapText="1"/>
    </xf>
    <xf numFmtId="0" fontId="27" fillId="67" borderId="0" xfId="1870" applyFont="1" applyFill="1" applyBorder="1"/>
    <xf numFmtId="1" fontId="0" fillId="0" borderId="0" xfId="1870" applyNumberFormat="1" applyFont="1" applyFill="1" applyBorder="1"/>
    <xf numFmtId="0" fontId="37" fillId="67" borderId="0" xfId="1131" applyFont="1" applyFill="1" applyBorder="1"/>
    <xf numFmtId="0" fontId="0" fillId="67" borderId="0" xfId="1870" applyFont="1" applyFill="1" applyBorder="1" applyAlignment="1">
      <alignment vertical="top" wrapText="1"/>
    </xf>
    <xf numFmtId="0" fontId="52" fillId="67" borderId="0" xfId="1870" applyFont="1" applyFill="1" applyBorder="1"/>
    <xf numFmtId="176" fontId="0" fillId="67" borderId="0" xfId="1870" applyNumberFormat="1" applyFont="1" applyFill="1" applyBorder="1"/>
    <xf numFmtId="9" fontId="80" fillId="67" borderId="0" xfId="2503" applyFill="1" applyBorder="1"/>
    <xf numFmtId="175" fontId="80" fillId="67" borderId="0" xfId="2503" applyNumberFormat="1" applyFill="1" applyBorder="1"/>
    <xf numFmtId="0" fontId="80" fillId="0" borderId="75" xfId="1870" applyFont="1" applyFill="1" applyBorder="1"/>
    <xf numFmtId="0" fontId="80" fillId="0" borderId="53" xfId="1870" applyFont="1" applyFill="1" applyBorder="1"/>
    <xf numFmtId="0" fontId="80" fillId="0" borderId="57" xfId="1870" applyFont="1" applyFill="1" applyBorder="1"/>
    <xf numFmtId="0" fontId="0" fillId="67" borderId="60" xfId="1870" applyFont="1" applyFill="1" applyBorder="1" applyAlignment="1">
      <alignment horizontal="center"/>
    </xf>
    <xf numFmtId="0" fontId="0" fillId="67" borderId="61" xfId="1870" applyFont="1" applyFill="1" applyBorder="1" applyAlignment="1">
      <alignment horizontal="center"/>
    </xf>
    <xf numFmtId="191" fontId="0" fillId="0" borderId="60" xfId="1870" applyNumberFormat="1" applyFont="1" applyFill="1" applyBorder="1" applyAlignment="1">
      <alignment horizontal="right"/>
    </xf>
    <xf numFmtId="191" fontId="0" fillId="0" borderId="61" xfId="1870" applyNumberFormat="1" applyFont="1" applyFill="1" applyBorder="1" applyAlignment="1">
      <alignment horizontal="right"/>
    </xf>
    <xf numFmtId="191" fontId="0" fillId="0" borderId="3" xfId="1870" applyNumberFormat="1" applyFont="1" applyFill="1" applyBorder="1" applyAlignment="1">
      <alignment horizontal="right"/>
    </xf>
    <xf numFmtId="191" fontId="0" fillId="0" borderId="12" xfId="1870" applyNumberFormat="1" applyFont="1" applyFill="1" applyBorder="1" applyAlignment="1">
      <alignment horizontal="right"/>
    </xf>
    <xf numFmtId="1" fontId="0" fillId="0" borderId="56" xfId="1870" applyNumberFormat="1" applyFont="1" applyFill="1" applyBorder="1"/>
    <xf numFmtId="1" fontId="0" fillId="0" borderId="58" xfId="1870" applyNumberFormat="1" applyFont="1" applyFill="1" applyBorder="1"/>
    <xf numFmtId="1" fontId="0" fillId="0" borderId="59" xfId="1870" applyNumberFormat="1" applyFont="1" applyFill="1" applyBorder="1"/>
    <xf numFmtId="1" fontId="0" fillId="0" borderId="53" xfId="1870" applyNumberFormat="1" applyFont="1" applyFill="1" applyBorder="1"/>
    <xf numFmtId="1" fontId="0" fillId="0" borderId="57" xfId="1870" applyNumberFormat="1" applyFont="1" applyFill="1" applyBorder="1"/>
    <xf numFmtId="1" fontId="0" fillId="0" borderId="75" xfId="1870" applyNumberFormat="1" applyFont="1" applyFill="1" applyBorder="1"/>
    <xf numFmtId="1" fontId="0" fillId="0" borderId="55" xfId="1870" applyNumberFormat="1" applyFont="1" applyFill="1" applyBorder="1"/>
    <xf numFmtId="1" fontId="0" fillId="0" borderId="76" xfId="1870" applyNumberFormat="1" applyFont="1" applyFill="1" applyBorder="1"/>
    <xf numFmtId="0" fontId="48" fillId="67" borderId="75" xfId="1870" applyFont="1" applyFill="1" applyBorder="1"/>
    <xf numFmtId="0" fontId="37" fillId="67" borderId="53" xfId="1870" applyFont="1" applyFill="1" applyBorder="1"/>
    <xf numFmtId="0" fontId="55" fillId="67" borderId="53" xfId="1870" applyFont="1" applyFill="1" applyBorder="1"/>
    <xf numFmtId="0" fontId="54" fillId="67" borderId="53" xfId="1870" applyFont="1" applyFill="1" applyBorder="1"/>
    <xf numFmtId="0" fontId="37" fillId="67" borderId="57" xfId="1870" applyFont="1" applyFill="1" applyBorder="1"/>
    <xf numFmtId="0" fontId="0" fillId="67" borderId="60" xfId="1870" applyFont="1" applyFill="1" applyBorder="1" applyAlignment="1">
      <alignment horizontal="right"/>
    </xf>
    <xf numFmtId="2" fontId="37" fillId="67" borderId="3" xfId="1870" applyNumberFormat="1" applyFont="1" applyFill="1" applyBorder="1"/>
    <xf numFmtId="0" fontId="15" fillId="67" borderId="55" xfId="1870" applyFont="1" applyFill="1" applyBorder="1"/>
    <xf numFmtId="0" fontId="15" fillId="67" borderId="76" xfId="1870" applyFont="1" applyFill="1" applyBorder="1"/>
    <xf numFmtId="3" fontId="15" fillId="67" borderId="0" xfId="1870" applyNumberFormat="1" applyFont="1" applyFill="1" applyBorder="1"/>
    <xf numFmtId="0" fontId="54" fillId="67" borderId="57" xfId="1870" applyFont="1" applyFill="1" applyBorder="1"/>
    <xf numFmtId="3" fontId="15" fillId="67" borderId="58" xfId="1870" applyNumberFormat="1" applyFont="1" applyFill="1" applyBorder="1"/>
    <xf numFmtId="3" fontId="15" fillId="67" borderId="53" xfId="1870" applyNumberFormat="1" applyFont="1" applyFill="1" applyBorder="1"/>
    <xf numFmtId="3" fontId="15" fillId="67" borderId="57" xfId="1870" applyNumberFormat="1" applyFont="1" applyFill="1" applyBorder="1"/>
    <xf numFmtId="0" fontId="37" fillId="67" borderId="75" xfId="1870" applyFont="1" applyFill="1" applyBorder="1"/>
    <xf numFmtId="3" fontId="15" fillId="67" borderId="75" xfId="1870" applyNumberFormat="1" applyFont="1" applyFill="1" applyBorder="1"/>
    <xf numFmtId="3" fontId="15" fillId="67" borderId="55" xfId="1870" applyNumberFormat="1" applyFont="1" applyFill="1" applyBorder="1"/>
    <xf numFmtId="0" fontId="37" fillId="67" borderId="60" xfId="1870" applyFont="1" applyFill="1" applyBorder="1" applyAlignment="1">
      <alignment horizontal="center"/>
    </xf>
    <xf numFmtId="176" fontId="45" fillId="0" borderId="61" xfId="1870" applyNumberFormat="1" applyFont="1" applyFill="1" applyBorder="1"/>
    <xf numFmtId="176" fontId="48" fillId="0" borderId="3" xfId="1870" applyNumberFormat="1" applyFont="1" applyFill="1" applyBorder="1"/>
    <xf numFmtId="176" fontId="45" fillId="0" borderId="60" xfId="1870" applyNumberFormat="1" applyFont="1" applyFill="1" applyBorder="1"/>
    <xf numFmtId="0" fontId="14" fillId="8" borderId="75" xfId="2629" applyFill="1" applyBorder="1"/>
    <xf numFmtId="174" fontId="14" fillId="8" borderId="55" xfId="2629" applyNumberFormat="1" applyFont="1" applyFill="1" applyBorder="1"/>
    <xf numFmtId="174" fontId="14" fillId="8" borderId="76" xfId="2629" applyNumberFormat="1" applyFont="1" applyFill="1" applyBorder="1"/>
    <xf numFmtId="0" fontId="14" fillId="8" borderId="53" xfId="2629" applyFill="1" applyBorder="1"/>
    <xf numFmtId="174" fontId="14" fillId="8" borderId="0" xfId="2629" applyNumberFormat="1" applyFont="1" applyFill="1" applyBorder="1"/>
    <xf numFmtId="174" fontId="14" fillId="8" borderId="56" xfId="2629" applyNumberFormat="1" applyFont="1" applyFill="1" applyBorder="1"/>
    <xf numFmtId="0" fontId="14" fillId="8" borderId="53" xfId="2629" applyFont="1" applyFill="1" applyBorder="1"/>
    <xf numFmtId="0" fontId="62" fillId="8" borderId="53" xfId="2629" applyFont="1" applyFill="1" applyBorder="1" applyAlignment="1">
      <alignment horizontal="left" vertical="center" wrapText="1"/>
    </xf>
    <xf numFmtId="2" fontId="14" fillId="8" borderId="0" xfId="2645" applyNumberFormat="1" applyFont="1" applyFill="1" applyBorder="1"/>
    <xf numFmtId="3" fontId="14" fillId="8" borderId="0" xfId="2629" applyNumberFormat="1" applyFont="1" applyFill="1" applyBorder="1"/>
    <xf numFmtId="3" fontId="14" fillId="8" borderId="56" xfId="2629" applyNumberFormat="1" applyFont="1" applyFill="1" applyBorder="1"/>
    <xf numFmtId="173" fontId="14" fillId="8" borderId="0" xfId="2629" applyNumberFormat="1" applyFont="1" applyFill="1" applyBorder="1"/>
    <xf numFmtId="173" fontId="14" fillId="8" borderId="56" xfId="2629" applyNumberFormat="1" applyFont="1" applyFill="1" applyBorder="1"/>
    <xf numFmtId="0" fontId="62" fillId="8" borderId="57" xfId="2629" applyFont="1" applyFill="1" applyBorder="1" applyAlignment="1">
      <alignment horizontal="left" vertical="center" wrapText="1"/>
    </xf>
    <xf numFmtId="173" fontId="14" fillId="8" borderId="58" xfId="2629" applyNumberFormat="1" applyFont="1" applyFill="1" applyBorder="1"/>
    <xf numFmtId="173" fontId="14" fillId="8" borderId="59" xfId="2629" applyNumberFormat="1" applyFont="1" applyFill="1" applyBorder="1"/>
    <xf numFmtId="0" fontId="14" fillId="8" borderId="55" xfId="2629" applyFill="1" applyBorder="1"/>
    <xf numFmtId="0" fontId="14" fillId="8" borderId="55" xfId="2629" applyFill="1" applyBorder="1" applyAlignment="1">
      <alignment horizontal="right"/>
    </xf>
    <xf numFmtId="0" fontId="14" fillId="8" borderId="55" xfId="2629" applyFont="1" applyFill="1" applyBorder="1"/>
    <xf numFmtId="174" fontId="14" fillId="8" borderId="75" xfId="2629" applyNumberFormat="1" applyFont="1" applyFill="1" applyBorder="1"/>
    <xf numFmtId="174" fontId="14" fillId="8" borderId="53" xfId="2629" applyNumberFormat="1" applyFont="1" applyFill="1" applyBorder="1"/>
    <xf numFmtId="3" fontId="14" fillId="8" borderId="53" xfId="2629" applyNumberFormat="1" applyFont="1" applyFill="1" applyBorder="1"/>
    <xf numFmtId="173" fontId="14" fillId="8" borderId="53" xfId="2629" applyNumberFormat="1" applyFont="1" applyFill="1" applyBorder="1"/>
    <xf numFmtId="173" fontId="14" fillId="8" borderId="57" xfId="2629" applyNumberFormat="1" applyFont="1" applyFill="1" applyBorder="1"/>
    <xf numFmtId="0" fontId="0" fillId="67" borderId="58" xfId="1870" applyFont="1" applyFill="1" applyBorder="1"/>
    <xf numFmtId="174" fontId="0" fillId="0" borderId="61" xfId="0" applyNumberFormat="1" applyBorder="1"/>
    <xf numFmtId="1" fontId="0" fillId="0" borderId="60" xfId="0" applyNumberFormat="1" applyBorder="1"/>
    <xf numFmtId="1" fontId="0" fillId="0" borderId="61" xfId="0" applyNumberFormat="1" applyBorder="1"/>
    <xf numFmtId="2" fontId="0" fillId="0" borderId="0" xfId="0" applyNumberFormat="1" applyBorder="1"/>
    <xf numFmtId="0" fontId="0" fillId="0" borderId="58" xfId="0" applyBorder="1"/>
    <xf numFmtId="2" fontId="0" fillId="0" borderId="58" xfId="0" applyNumberFormat="1" applyBorder="1"/>
    <xf numFmtId="0" fontId="40" fillId="67" borderId="53" xfId="1870" applyFont="1" applyFill="1" applyBorder="1"/>
    <xf numFmtId="0" fontId="40" fillId="67" borderId="0" xfId="1870" applyFont="1" applyFill="1" applyBorder="1" applyAlignment="1">
      <alignment horizontal="center"/>
    </xf>
    <xf numFmtId="0" fontId="40" fillId="67" borderId="56" xfId="1870" applyFont="1" applyFill="1" applyBorder="1" applyAlignment="1">
      <alignment horizontal="center"/>
    </xf>
    <xf numFmtId="0" fontId="0" fillId="67" borderId="53" xfId="1870" applyNumberFormat="1" applyFont="1" applyFill="1" applyBorder="1" applyAlignment="1">
      <alignment horizontal="right"/>
    </xf>
    <xf numFmtId="174" fontId="0" fillId="67" borderId="56" xfId="1870" applyNumberFormat="1" applyFont="1" applyFill="1" applyBorder="1"/>
    <xf numFmtId="0" fontId="0" fillId="67" borderId="57" xfId="1870" applyNumberFormat="1" applyFont="1" applyFill="1" applyBorder="1" applyAlignment="1">
      <alignment horizontal="right"/>
    </xf>
    <xf numFmtId="0" fontId="40" fillId="67" borderId="53" xfId="1870" applyFont="1" applyFill="1" applyBorder="1" applyAlignment="1">
      <alignment horizontal="center"/>
    </xf>
    <xf numFmtId="174" fontId="0" fillId="67" borderId="53" xfId="1870" applyNumberFormat="1" applyFont="1" applyFill="1" applyBorder="1"/>
    <xf numFmtId="0" fontId="47" fillId="67" borderId="55" xfId="1131" applyFont="1" applyFill="1" applyBorder="1" applyAlignment="1">
      <alignment horizontal="right" vertical="top"/>
    </xf>
    <xf numFmtId="0" fontId="47" fillId="67" borderId="76" xfId="1131" applyFont="1" applyFill="1" applyBorder="1" applyAlignment="1">
      <alignment horizontal="right" vertical="top"/>
    </xf>
    <xf numFmtId="3" fontId="45" fillId="67" borderId="56" xfId="1870" applyNumberFormat="1" applyFont="1" applyFill="1" applyBorder="1" applyAlignment="1">
      <alignment horizontal="right"/>
    </xf>
    <xf numFmtId="3" fontId="56" fillId="67" borderId="87" xfId="1131" applyNumberFormat="1" applyFont="1" applyFill="1" applyBorder="1" applyAlignment="1">
      <alignment horizontal="right"/>
    </xf>
    <xf numFmtId="3" fontId="56" fillId="67" borderId="88" xfId="1131" applyNumberFormat="1" applyFont="1" applyFill="1" applyBorder="1" applyAlignment="1">
      <alignment horizontal="right"/>
    </xf>
    <xf numFmtId="0" fontId="44" fillId="67" borderId="60" xfId="1870" applyFont="1" applyFill="1" applyBorder="1"/>
    <xf numFmtId="0" fontId="47" fillId="67" borderId="61" xfId="1131" applyFont="1" applyFill="1" applyBorder="1"/>
    <xf numFmtId="0" fontId="47" fillId="67" borderId="89" xfId="1131" applyFont="1" applyFill="1" applyBorder="1"/>
    <xf numFmtId="0" fontId="56" fillId="67" borderId="90" xfId="1131" applyFont="1" applyFill="1" applyBorder="1"/>
    <xf numFmtId="0" fontId="47" fillId="67" borderId="60" xfId="1131" applyFont="1" applyFill="1" applyBorder="1"/>
    <xf numFmtId="3" fontId="45" fillId="67" borderId="55" xfId="1870" applyNumberFormat="1" applyFont="1" applyFill="1" applyBorder="1" applyAlignment="1">
      <alignment horizontal="right"/>
    </xf>
    <xf numFmtId="3" fontId="45" fillId="67" borderId="76" xfId="1870" applyNumberFormat="1" applyFont="1" applyFill="1" applyBorder="1" applyAlignment="1">
      <alignment horizontal="right"/>
    </xf>
    <xf numFmtId="0" fontId="27" fillId="0" borderId="0" xfId="1870" applyFont="1" applyBorder="1"/>
    <xf numFmtId="0" fontId="0" fillId="0" borderId="62" xfId="0" applyFont="1" applyFill="1" applyBorder="1"/>
    <xf numFmtId="3" fontId="0" fillId="0" borderId="12" xfId="0" applyNumberFormat="1" applyFill="1" applyBorder="1" applyAlignment="1">
      <alignment horizontal="center"/>
    </xf>
    <xf numFmtId="0" fontId="0" fillId="67" borderId="60" xfId="1870" applyFont="1" applyFill="1" applyBorder="1"/>
    <xf numFmtId="0" fontId="0" fillId="0" borderId="0" xfId="1870" applyFont="1" applyBorder="1" applyAlignment="1">
      <alignment horizontal="center" vertical="center"/>
    </xf>
    <xf numFmtId="0" fontId="72" fillId="67" borderId="0" xfId="1870" applyFont="1" applyFill="1" applyBorder="1" applyAlignment="1">
      <alignment vertical="center"/>
    </xf>
    <xf numFmtId="0" fontId="72" fillId="67" borderId="0" xfId="1870" applyFont="1" applyFill="1" applyBorder="1" applyAlignment="1">
      <alignment horizontal="center" vertical="center"/>
    </xf>
    <xf numFmtId="0" fontId="72" fillId="67" borderId="0" xfId="1870" applyFont="1" applyFill="1" applyBorder="1" applyAlignment="1">
      <alignment horizontal="left" vertical="center"/>
    </xf>
    <xf numFmtId="177" fontId="72" fillId="67" borderId="0" xfId="1870" applyNumberFormat="1" applyFont="1" applyFill="1" applyBorder="1" applyAlignment="1">
      <alignment vertical="center"/>
    </xf>
    <xf numFmtId="0" fontId="76" fillId="67" borderId="0" xfId="1870" applyFont="1" applyFill="1" applyBorder="1" applyAlignment="1">
      <alignment horizontal="left" vertical="center"/>
    </xf>
    <xf numFmtId="177" fontId="76" fillId="67" borderId="0" xfId="1870" applyNumberFormat="1" applyFont="1" applyFill="1" applyBorder="1" applyAlignment="1">
      <alignment vertical="center"/>
    </xf>
    <xf numFmtId="0" fontId="80" fillId="0" borderId="53" xfId="2129" applyFont="1" applyFill="1" applyBorder="1" applyAlignment="1">
      <alignment horizontal="center"/>
    </xf>
    <xf numFmtId="0" fontId="80" fillId="0" borderId="57" xfId="2129" applyFont="1" applyFill="1" applyBorder="1" applyAlignment="1">
      <alignment horizontal="center"/>
    </xf>
    <xf numFmtId="0" fontId="80" fillId="0" borderId="75" xfId="2129" applyFont="1" applyFill="1" applyBorder="1" applyAlignment="1">
      <alignment horizontal="center"/>
    </xf>
    <xf numFmtId="1" fontId="0" fillId="67" borderId="61" xfId="1870" applyNumberFormat="1" applyFont="1" applyFill="1" applyBorder="1" applyAlignment="1"/>
    <xf numFmtId="1" fontId="0" fillId="67" borderId="3" xfId="1870" applyNumberFormat="1" applyFont="1" applyFill="1" applyBorder="1" applyAlignment="1"/>
    <xf numFmtId="1" fontId="0" fillId="67" borderId="60" xfId="1870" applyNumberFormat="1" applyFont="1" applyFill="1" applyBorder="1" applyAlignment="1"/>
    <xf numFmtId="3" fontId="0" fillId="0" borderId="58" xfId="0" applyNumberFormat="1" applyBorder="1"/>
    <xf numFmtId="3" fontId="0" fillId="0" borderId="59" xfId="0" applyNumberFormat="1" applyBorder="1"/>
    <xf numFmtId="3" fontId="0" fillId="0" borderId="57" xfId="0" applyNumberFormat="1" applyBorder="1"/>
    <xf numFmtId="3" fontId="0" fillId="0" borderId="75" xfId="0" applyNumberFormat="1" applyBorder="1"/>
    <xf numFmtId="3" fontId="0" fillId="0" borderId="55" xfId="0" applyNumberFormat="1" applyBorder="1"/>
    <xf numFmtId="3" fontId="0" fillId="0" borderId="76" xfId="0" applyNumberFormat="1" applyBorder="1"/>
    <xf numFmtId="0" fontId="44" fillId="67" borderId="0" xfId="951" applyFont="1" applyFill="1" applyAlignment="1">
      <alignment horizontal="left"/>
    </xf>
    <xf numFmtId="1" fontId="48" fillId="67" borderId="0" xfId="951" applyNumberFormat="1" applyFont="1" applyFill="1"/>
    <xf numFmtId="2" fontId="80" fillId="67" borderId="0" xfId="2503" applyNumberFormat="1" applyFill="1" applyBorder="1"/>
    <xf numFmtId="2" fontId="40" fillId="67" borderId="0" xfId="1870" applyNumberFormat="1" applyFont="1" applyFill="1" applyBorder="1"/>
    <xf numFmtId="3" fontId="15" fillId="67" borderId="76" xfId="1870" applyNumberFormat="1" applyFont="1" applyFill="1" applyBorder="1"/>
    <xf numFmtId="3" fontId="15" fillId="67" borderId="56" xfId="1870" applyNumberFormat="1" applyFont="1" applyFill="1" applyBorder="1"/>
    <xf numFmtId="3" fontId="15" fillId="67" borderId="59" xfId="1870" applyNumberFormat="1" applyFont="1" applyFill="1" applyBorder="1"/>
    <xf numFmtId="195" fontId="44" fillId="8" borderId="61" xfId="2629" applyNumberFormat="1" applyFont="1" applyFill="1" applyBorder="1" applyAlignment="1">
      <alignment horizontal="right"/>
    </xf>
    <xf numFmtId="173" fontId="54" fillId="8" borderId="61" xfId="2629" applyNumberFormat="1" applyFont="1" applyFill="1" applyBorder="1" applyAlignment="1">
      <alignment horizontal="right"/>
    </xf>
    <xf numFmtId="9" fontId="44" fillId="8" borderId="60" xfId="2629" applyNumberFormat="1" applyFont="1" applyFill="1" applyBorder="1" applyAlignment="1">
      <alignment horizontal="right"/>
    </xf>
    <xf numFmtId="173" fontId="45" fillId="8" borderId="3" xfId="2629" applyNumberFormat="1" applyFont="1" applyFill="1" applyBorder="1" applyAlignment="1">
      <alignment horizontal="right"/>
    </xf>
    <xf numFmtId="9" fontId="44" fillId="105" borderId="12" xfId="2629" applyNumberFormat="1" applyFont="1" applyFill="1" applyBorder="1" applyAlignment="1">
      <alignment horizontal="right" vertical="center"/>
    </xf>
    <xf numFmtId="9" fontId="45" fillId="9" borderId="60" xfId="2629" applyNumberFormat="1" applyFont="1" applyFill="1" applyBorder="1" applyAlignment="1">
      <alignment horizontal="right"/>
    </xf>
    <xf numFmtId="9" fontId="45" fillId="9" borderId="61" xfId="2629" applyNumberFormat="1" applyFont="1" applyFill="1" applyBorder="1" applyAlignment="1">
      <alignment horizontal="right"/>
    </xf>
    <xf numFmtId="173" fontId="54" fillId="9" borderId="61" xfId="2629" applyNumberFormat="1" applyFont="1" applyFill="1" applyBorder="1" applyAlignment="1">
      <alignment horizontal="right"/>
    </xf>
    <xf numFmtId="196" fontId="45" fillId="9" borderId="3" xfId="2629" applyNumberFormat="1" applyFont="1" applyFill="1" applyBorder="1" applyAlignment="1">
      <alignment horizontal="right"/>
    </xf>
    <xf numFmtId="188" fontId="14" fillId="8" borderId="12" xfId="921" applyNumberFormat="1" applyFill="1" applyBorder="1"/>
    <xf numFmtId="0" fontId="152" fillId="0" borderId="0" xfId="1870" applyFont="1" applyFill="1"/>
    <xf numFmtId="0" fontId="154" fillId="0" borderId="12" xfId="1870" applyFont="1" applyFill="1" applyBorder="1" applyAlignment="1">
      <alignment horizontal="left" vertical="top" wrapText="1"/>
    </xf>
    <xf numFmtId="0" fontId="154" fillId="0" borderId="63" xfId="1870" applyFont="1" applyFill="1" applyBorder="1" applyAlignment="1">
      <alignment vertical="top" wrapText="1"/>
    </xf>
    <xf numFmtId="0" fontId="10" fillId="0" borderId="60" xfId="1870" applyFont="1" applyFill="1" applyBorder="1"/>
    <xf numFmtId="173" fontId="154" fillId="0" borderId="60" xfId="1870" applyNumberFormat="1" applyFont="1" applyFill="1" applyBorder="1"/>
    <xf numFmtId="175" fontId="10" fillId="0" borderId="76" xfId="1870" applyNumberFormat="1" applyFont="1" applyFill="1" applyBorder="1"/>
    <xf numFmtId="0" fontId="10" fillId="0" borderId="61" xfId="1870" applyFont="1" applyFill="1" applyBorder="1"/>
    <xf numFmtId="173" fontId="154" fillId="0" borderId="61" xfId="1870" applyNumberFormat="1" applyFont="1" applyFill="1" applyBorder="1"/>
    <xf numFmtId="175" fontId="10" fillId="0" borderId="56" xfId="1870" applyNumberFormat="1" applyFont="1" applyFill="1" applyBorder="1"/>
    <xf numFmtId="0" fontId="10" fillId="0" borderId="61" xfId="1870" applyFont="1" applyFill="1" applyBorder="1" applyAlignment="1">
      <alignment horizontal="left" vertical="top" wrapText="1"/>
    </xf>
    <xf numFmtId="0" fontId="10" fillId="0" borderId="3" xfId="1870" applyFont="1" applyFill="1" applyBorder="1"/>
    <xf numFmtId="4" fontId="154" fillId="0" borderId="3" xfId="1870" applyNumberFormat="1" applyFont="1" applyFill="1" applyBorder="1"/>
    <xf numFmtId="175" fontId="10" fillId="0" borderId="59" xfId="1870" applyNumberFormat="1" applyFont="1" applyFill="1" applyBorder="1"/>
    <xf numFmtId="173" fontId="15" fillId="0" borderId="84" xfId="1870" applyNumberFormat="1" applyFont="1" applyFill="1" applyBorder="1"/>
    <xf numFmtId="173" fontId="15" fillId="0" borderId="85" xfId="1870" applyNumberFormat="1" applyFont="1" applyFill="1" applyBorder="1"/>
    <xf numFmtId="173" fontId="15" fillId="0" borderId="86" xfId="1870" applyNumberFormat="1" applyFont="1" applyFill="1" applyBorder="1"/>
    <xf numFmtId="9" fontId="0" fillId="0" borderId="76" xfId="2503" applyFont="1" applyFill="1" applyBorder="1"/>
    <xf numFmtId="9" fontId="0" fillId="0" borderId="56" xfId="2503" applyFont="1" applyFill="1" applyBorder="1"/>
    <xf numFmtId="9" fontId="0" fillId="0" borderId="59" xfId="2503" applyFont="1" applyFill="1" applyBorder="1"/>
    <xf numFmtId="0" fontId="0" fillId="67" borderId="55" xfId="1870" applyFont="1" applyFill="1" applyBorder="1" applyAlignment="1">
      <alignment wrapText="1"/>
    </xf>
    <xf numFmtId="0" fontId="0" fillId="67" borderId="76" xfId="1870" applyFont="1" applyFill="1" applyBorder="1" applyAlignment="1">
      <alignment wrapText="1"/>
    </xf>
    <xf numFmtId="0" fontId="0" fillId="67" borderId="56" xfId="1870" applyFont="1" applyFill="1" applyBorder="1"/>
    <xf numFmtId="3" fontId="0" fillId="67" borderId="55" xfId="1870" applyNumberFormat="1" applyFont="1" applyFill="1" applyBorder="1"/>
    <xf numFmtId="174" fontId="0" fillId="67" borderId="76" xfId="1870" applyNumberFormat="1" applyFont="1" applyFill="1" applyBorder="1"/>
    <xf numFmtId="3" fontId="0" fillId="67" borderId="58" xfId="1870" applyNumberFormat="1" applyFont="1" applyFill="1" applyBorder="1"/>
    <xf numFmtId="174" fontId="0" fillId="67" borderId="59" xfId="1870" applyNumberFormat="1" applyFont="1" applyFill="1" applyBorder="1"/>
    <xf numFmtId="0" fontId="155" fillId="0" borderId="12" xfId="4602" applyFont="1" applyBorder="1"/>
    <xf numFmtId="0" fontId="13" fillId="0" borderId="12" xfId="2610" applyBorder="1"/>
    <xf numFmtId="174" fontId="14" fillId="0" borderId="12" xfId="2697" applyNumberFormat="1" applyBorder="1"/>
    <xf numFmtId="174" fontId="80" fillId="0" borderId="60" xfId="2129" applyNumberFormat="1" applyFont="1" applyFill="1" applyBorder="1" applyAlignment="1">
      <alignment horizontal="center"/>
    </xf>
    <xf numFmtId="174" fontId="80" fillId="0" borderId="61" xfId="2129" applyNumberFormat="1" applyFont="1" applyFill="1" applyBorder="1" applyAlignment="1">
      <alignment horizontal="center"/>
    </xf>
    <xf numFmtId="174" fontId="80" fillId="0" borderId="3" xfId="2129" applyNumberFormat="1" applyFont="1" applyFill="1" applyBorder="1" applyAlignment="1">
      <alignment horizontal="center"/>
    </xf>
    <xf numFmtId="0" fontId="44" fillId="8" borderId="0" xfId="4370" applyFont="1" applyFill="1" applyBorder="1" applyAlignment="1">
      <alignment horizontal="left"/>
    </xf>
    <xf numFmtId="0" fontId="0" fillId="8" borderId="92" xfId="4603" applyFont="1" applyFill="1" applyBorder="1" applyAlignment="1">
      <alignment horizontal="left"/>
    </xf>
    <xf numFmtId="1" fontId="14" fillId="0" borderId="12" xfId="2697" applyNumberFormat="1" applyBorder="1"/>
    <xf numFmtId="0" fontId="156" fillId="0" borderId="0" xfId="0" applyFont="1"/>
    <xf numFmtId="174" fontId="0" fillId="0" borderId="53" xfId="1870" applyNumberFormat="1" applyFont="1" applyFill="1" applyBorder="1"/>
    <xf numFmtId="174" fontId="0" fillId="0" borderId="0" xfId="1870" applyNumberFormat="1" applyFont="1" applyFill="1" applyBorder="1"/>
    <xf numFmtId="174" fontId="0" fillId="0" borderId="56" xfId="1870" applyNumberFormat="1" applyFont="1" applyFill="1" applyBorder="1"/>
    <xf numFmtId="2" fontId="0" fillId="0" borderId="53" xfId="1870" applyNumberFormat="1" applyFont="1" applyFill="1" applyBorder="1"/>
    <xf numFmtId="2" fontId="0" fillId="0" borderId="0" xfId="1870" applyNumberFormat="1" applyFont="1" applyFill="1" applyBorder="1"/>
    <xf numFmtId="2" fontId="0" fillId="0" borderId="56" xfId="1870" applyNumberFormat="1" applyFont="1" applyFill="1" applyBorder="1"/>
    <xf numFmtId="0" fontId="0" fillId="0" borderId="0" xfId="1870" applyFont="1" applyFill="1" applyAlignment="1"/>
    <xf numFmtId="0" fontId="0" fillId="0" borderId="0" xfId="1870" applyFont="1" applyFill="1"/>
    <xf numFmtId="0" fontId="43" fillId="0" borderId="0" xfId="1870" applyFont="1" applyFill="1"/>
    <xf numFmtId="0" fontId="44" fillId="0" borderId="0" xfId="1870" applyFont="1" applyFill="1"/>
    <xf numFmtId="0" fontId="38" fillId="0" borderId="0" xfId="1870" applyFont="1" applyFill="1"/>
    <xf numFmtId="0" fontId="0" fillId="0" borderId="0" xfId="1870" applyFont="1" applyFill="1" applyAlignment="1">
      <alignment horizontal="right"/>
    </xf>
    <xf numFmtId="0" fontId="27" fillId="0" borderId="0" xfId="1870" applyFont="1" applyFill="1"/>
    <xf numFmtId="0" fontId="40" fillId="0" borderId="0" xfId="1870" applyFont="1" applyFill="1"/>
    <xf numFmtId="9" fontId="0" fillId="0" borderId="0" xfId="2503" applyFont="1" applyFill="1" applyBorder="1" applyAlignment="1" applyProtection="1"/>
    <xf numFmtId="1" fontId="0" fillId="0" borderId="0" xfId="1870" applyNumberFormat="1" applyFont="1" applyFill="1"/>
    <xf numFmtId="0" fontId="38" fillId="0" borderId="0" xfId="1870" applyFont="1" applyFill="1" applyAlignment="1">
      <alignment horizontal="left"/>
    </xf>
    <xf numFmtId="0" fontId="49" fillId="0" borderId="0" xfId="1870" applyFont="1" applyFill="1"/>
    <xf numFmtId="0" fontId="57" fillId="0" borderId="0" xfId="1870" applyFont="1" applyFill="1"/>
    <xf numFmtId="10" fontId="80" fillId="0" borderId="0" xfId="2503" applyNumberFormat="1" applyFill="1"/>
    <xf numFmtId="0" fontId="65" fillId="0" borderId="0" xfId="1870" applyFont="1" applyFill="1"/>
    <xf numFmtId="9" fontId="80" fillId="0" borderId="0" xfId="2503" applyFill="1"/>
    <xf numFmtId="0" fontId="0" fillId="0" borderId="0" xfId="1870" applyFont="1" applyFill="1" applyAlignment="1">
      <alignment horizontal="justify" vertical="top"/>
    </xf>
    <xf numFmtId="1" fontId="0" fillId="67" borderId="93" xfId="1870" applyNumberFormat="1" applyFont="1" applyFill="1" applyBorder="1"/>
    <xf numFmtId="0" fontId="86" fillId="0" borderId="0" xfId="1870" applyFont="1" applyBorder="1"/>
    <xf numFmtId="0" fontId="0" fillId="0" borderId="0" xfId="1870" applyFont="1" applyBorder="1" applyAlignment="1">
      <alignment horizontal="center"/>
    </xf>
    <xf numFmtId="0" fontId="44" fillId="0" borderId="0" xfId="1870" applyFont="1" applyFill="1" applyAlignment="1"/>
    <xf numFmtId="0" fontId="0" fillId="0" borderId="55" xfId="0" applyBorder="1" applyAlignment="1">
      <alignment horizontal="center" vertical="center" wrapText="1"/>
    </xf>
    <xf numFmtId="0" fontId="0" fillId="0" borderId="76" xfId="0"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70" xfId="0" applyBorder="1" applyAlignment="1">
      <alignment horizontal="center" vertical="center" wrapText="1"/>
    </xf>
    <xf numFmtId="2" fontId="0" fillId="0" borderId="53" xfId="0" applyNumberFormat="1" applyBorder="1" applyAlignment="1">
      <alignment horizontal="center"/>
    </xf>
    <xf numFmtId="2" fontId="0" fillId="0" borderId="56" xfId="0" applyNumberFormat="1" applyBorder="1" applyAlignment="1">
      <alignment horizontal="center"/>
    </xf>
    <xf numFmtId="2" fontId="0" fillId="0" borderId="0" xfId="0" applyNumberFormat="1" applyBorder="1" applyAlignment="1">
      <alignment horizontal="center"/>
    </xf>
    <xf numFmtId="2" fontId="0" fillId="0" borderId="57" xfId="0" applyNumberFormat="1" applyBorder="1" applyAlignment="1">
      <alignment horizontal="center"/>
    </xf>
    <xf numFmtId="2" fontId="0" fillId="0" borderId="59" xfId="0" applyNumberFormat="1" applyBorder="1" applyAlignment="1">
      <alignment horizontal="center"/>
    </xf>
    <xf numFmtId="2" fontId="0" fillId="0" borderId="58" xfId="0" applyNumberFormat="1" applyBorder="1" applyAlignment="1">
      <alignment horizontal="center"/>
    </xf>
    <xf numFmtId="0" fontId="37" fillId="0" borderId="0" xfId="1870" applyFont="1" applyFill="1" applyBorder="1"/>
    <xf numFmtId="4" fontId="37" fillId="0" borderId="0" xfId="985" applyNumberFormat="1" applyFont="1" applyFill="1" applyBorder="1"/>
    <xf numFmtId="0" fontId="47" fillId="0" borderId="0" xfId="1160" applyFont="1" applyFill="1" applyBorder="1"/>
    <xf numFmtId="174" fontId="0" fillId="67" borderId="48" xfId="1870" applyNumberFormat="1" applyFont="1" applyFill="1" applyBorder="1" applyAlignment="1"/>
    <xf numFmtId="174" fontId="0" fillId="67" borderId="49" xfId="1870" applyNumberFormat="1" applyFont="1" applyFill="1" applyBorder="1" applyAlignment="1"/>
    <xf numFmtId="0" fontId="62" fillId="0" borderId="95" xfId="1870" applyNumberFormat="1" applyFont="1" applyFill="1" applyBorder="1" applyAlignment="1"/>
    <xf numFmtId="0" fontId="62" fillId="0" borderId="94" xfId="1870" applyNumberFormat="1" applyFont="1" applyFill="1" applyBorder="1" applyAlignment="1"/>
    <xf numFmtId="174" fontId="0" fillId="67" borderId="96" xfId="1870" applyNumberFormat="1" applyFont="1" applyFill="1" applyBorder="1" applyAlignment="1"/>
    <xf numFmtId="174" fontId="0" fillId="67" borderId="97" xfId="1870" applyNumberFormat="1" applyFont="1" applyFill="1" applyBorder="1" applyAlignment="1"/>
    <xf numFmtId="0" fontId="45" fillId="0" borderId="0" xfId="1870" applyFont="1" applyFill="1" applyBorder="1" applyAlignment="1">
      <alignment horizontal="justify" vertical="top" wrapText="1"/>
    </xf>
    <xf numFmtId="3" fontId="0" fillId="0" borderId="0" xfId="1870" applyNumberFormat="1" applyFont="1" applyFill="1" applyBorder="1"/>
    <xf numFmtId="0" fontId="50" fillId="0" borderId="0" xfId="1870" applyFont="1" applyFill="1"/>
    <xf numFmtId="2" fontId="0" fillId="0" borderId="0" xfId="1870" applyNumberFormat="1" applyFont="1" applyFill="1"/>
    <xf numFmtId="0" fontId="54" fillId="0" borderId="0" xfId="1870" applyFont="1" applyFill="1"/>
    <xf numFmtId="173" fontId="47" fillId="0" borderId="91" xfId="1870" applyNumberFormat="1" applyFont="1" applyFill="1" applyBorder="1"/>
    <xf numFmtId="0" fontId="45" fillId="0" borderId="0" xfId="1870" applyFont="1" applyFill="1" applyAlignment="1">
      <alignment vertical="top"/>
    </xf>
    <xf numFmtId="9" fontId="45" fillId="0" borderId="0" xfId="2503" applyFont="1" applyFill="1" applyBorder="1" applyAlignment="1" applyProtection="1">
      <alignment vertical="top"/>
    </xf>
    <xf numFmtId="9" fontId="80" fillId="0" borderId="0" xfId="2503" applyFill="1" applyAlignment="1">
      <alignment vertical="top"/>
    </xf>
    <xf numFmtId="3" fontId="57" fillId="0" borderId="0" xfId="1870" applyNumberFormat="1" applyFont="1" applyFill="1" applyBorder="1"/>
    <xf numFmtId="0" fontId="52" fillId="0" borderId="62" xfId="1870" applyFont="1" applyFill="1" applyBorder="1"/>
    <xf numFmtId="4" fontId="0" fillId="0" borderId="12" xfId="1870" applyNumberFormat="1" applyFont="1" applyFill="1" applyBorder="1"/>
    <xf numFmtId="0" fontId="37" fillId="0" borderId="0" xfId="1870" applyFont="1" applyFill="1"/>
    <xf numFmtId="0" fontId="37" fillId="0" borderId="0" xfId="1870" applyFont="1" applyFill="1" applyBorder="1" applyAlignment="1">
      <alignment horizontal="right"/>
    </xf>
    <xf numFmtId="0" fontId="0" fillId="0" borderId="0" xfId="1870" applyFont="1" applyFill="1" applyBorder="1" applyAlignment="1">
      <alignment horizontal="right" vertical="center"/>
    </xf>
    <xf numFmtId="3" fontId="37" fillId="0" borderId="0" xfId="1870" applyNumberFormat="1" applyFont="1" applyFill="1" applyBorder="1"/>
    <xf numFmtId="0" fontId="0" fillId="0" borderId="0" xfId="1870" applyFont="1" applyFill="1" applyAlignment="1">
      <alignment vertical="top"/>
    </xf>
    <xf numFmtId="9" fontId="0" fillId="0" borderId="0" xfId="1870" applyNumberFormat="1" applyFont="1" applyFill="1" applyBorder="1"/>
    <xf numFmtId="0" fontId="9" fillId="0" borderId="0" xfId="0" applyFont="1" applyFill="1" applyBorder="1"/>
    <xf numFmtId="1" fontId="9" fillId="0" borderId="0" xfId="0" applyNumberFormat="1" applyFont="1" applyFill="1" applyBorder="1"/>
    <xf numFmtId="0" fontId="9" fillId="0" borderId="75" xfId="0" applyFont="1" applyFill="1" applyBorder="1"/>
    <xf numFmtId="0" fontId="9" fillId="0" borderId="53" xfId="0" applyFont="1" applyFill="1" applyBorder="1"/>
    <xf numFmtId="0" fontId="9" fillId="0" borderId="57" xfId="0" applyFont="1" applyFill="1" applyBorder="1" applyAlignment="1">
      <alignment horizontal="center" vertical="center"/>
    </xf>
    <xf numFmtId="0" fontId="9" fillId="0" borderId="58" xfId="0" applyFont="1" applyFill="1" applyBorder="1" applyAlignment="1">
      <alignment horizontal="center" vertical="center"/>
    </xf>
    <xf numFmtId="0" fontId="9" fillId="0" borderId="59" xfId="0" applyFont="1" applyFill="1" applyBorder="1" applyAlignment="1">
      <alignment horizontal="center" vertical="center"/>
    </xf>
    <xf numFmtId="0" fontId="9" fillId="0" borderId="0" xfId="0" applyFont="1" applyFill="1" applyBorder="1" applyAlignment="1">
      <alignment horizontal="center" vertical="center"/>
    </xf>
    <xf numFmtId="1" fontId="9" fillId="0" borderId="53" xfId="0" applyNumberFormat="1" applyFont="1" applyFill="1" applyBorder="1" applyAlignment="1">
      <alignment horizontal="center"/>
    </xf>
    <xf numFmtId="1" fontId="9" fillId="0" borderId="0" xfId="0" applyNumberFormat="1" applyFont="1" applyFill="1" applyBorder="1" applyAlignment="1">
      <alignment horizontal="center"/>
    </xf>
    <xf numFmtId="1" fontId="9" fillId="0" borderId="56" xfId="0" applyNumberFormat="1" applyFont="1" applyFill="1" applyBorder="1" applyAlignment="1">
      <alignment horizontal="center"/>
    </xf>
    <xf numFmtId="0" fontId="9" fillId="0" borderId="55" xfId="0" applyFont="1" applyFill="1" applyBorder="1" applyAlignment="1">
      <alignment horizontal="center"/>
    </xf>
    <xf numFmtId="0" fontId="9" fillId="0" borderId="76" xfId="0" applyFont="1" applyFill="1" applyBorder="1" applyAlignment="1">
      <alignment horizontal="center"/>
    </xf>
    <xf numFmtId="0" fontId="9" fillId="0" borderId="0" xfId="0" applyFont="1" applyFill="1" applyBorder="1" applyAlignment="1">
      <alignment horizontal="center"/>
    </xf>
    <xf numFmtId="2" fontId="9" fillId="0" borderId="53" xfId="0" applyNumberFormat="1" applyFont="1" applyFill="1" applyBorder="1" applyAlignment="1">
      <alignment horizontal="center"/>
    </xf>
    <xf numFmtId="2" fontId="9" fillId="0" borderId="0" xfId="0" applyNumberFormat="1" applyFont="1" applyFill="1" applyBorder="1" applyAlignment="1">
      <alignment horizontal="center"/>
    </xf>
    <xf numFmtId="2" fontId="9" fillId="0" borderId="56" xfId="0" applyNumberFormat="1" applyFont="1" applyFill="1" applyBorder="1" applyAlignment="1">
      <alignment horizontal="center"/>
    </xf>
    <xf numFmtId="174" fontId="9" fillId="0" borderId="53" xfId="0" applyNumberFormat="1" applyFont="1" applyFill="1" applyBorder="1" applyAlignment="1">
      <alignment horizontal="center"/>
    </xf>
    <xf numFmtId="174" fontId="9" fillId="0" borderId="0" xfId="0" applyNumberFormat="1" applyFont="1" applyFill="1" applyBorder="1" applyAlignment="1">
      <alignment horizontal="center"/>
    </xf>
    <xf numFmtId="0" fontId="9" fillId="0" borderId="56" xfId="0" applyFont="1" applyFill="1" applyBorder="1" applyAlignment="1">
      <alignment horizontal="center"/>
    </xf>
    <xf numFmtId="174" fontId="9" fillId="0" borderId="56" xfId="0" applyNumberFormat="1" applyFont="1" applyFill="1" applyBorder="1" applyAlignment="1">
      <alignment horizontal="center"/>
    </xf>
    <xf numFmtId="0" fontId="9" fillId="0" borderId="57" xfId="0" applyFont="1" applyFill="1" applyBorder="1"/>
    <xf numFmtId="1" fontId="9" fillId="0" borderId="57" xfId="0" applyNumberFormat="1" applyFont="1" applyFill="1" applyBorder="1" applyAlignment="1">
      <alignment horizontal="center"/>
    </xf>
    <xf numFmtId="1" fontId="9" fillId="0" borderId="58" xfId="0" applyNumberFormat="1" applyFont="1" applyFill="1" applyBorder="1" applyAlignment="1">
      <alignment horizontal="center"/>
    </xf>
    <xf numFmtId="1" fontId="9" fillId="0" borderId="59" xfId="0" applyNumberFormat="1" applyFont="1" applyFill="1" applyBorder="1" applyAlignment="1">
      <alignment horizontal="center"/>
    </xf>
    <xf numFmtId="0" fontId="9" fillId="0" borderId="58" xfId="0" applyFont="1" applyFill="1" applyBorder="1" applyAlignment="1">
      <alignment horizontal="center"/>
    </xf>
    <xf numFmtId="3" fontId="9" fillId="0" borderId="0" xfId="0" applyNumberFormat="1" applyFont="1" applyFill="1" applyBorder="1"/>
    <xf numFmtId="3" fontId="9" fillId="0" borderId="0" xfId="0" applyNumberFormat="1" applyFont="1" applyFill="1" applyBorder="1" applyAlignment="1">
      <alignment horizontal="center"/>
    </xf>
    <xf numFmtId="0" fontId="154" fillId="0" borderId="0" xfId="951" applyFont="1" applyFill="1" applyBorder="1"/>
    <xf numFmtId="0" fontId="152" fillId="0" borderId="0" xfId="0" applyFont="1"/>
    <xf numFmtId="0" fontId="152" fillId="0" borderId="0" xfId="1870" applyFont="1" applyFill="1" applyBorder="1"/>
    <xf numFmtId="0" fontId="152" fillId="0" borderId="0" xfId="0" applyFont="1" applyFill="1" applyBorder="1"/>
    <xf numFmtId="0" fontId="152" fillId="0" borderId="56" xfId="0" applyFont="1" applyFill="1" applyBorder="1" applyAlignment="1">
      <alignment horizontal="center" vertical="center" wrapText="1"/>
    </xf>
    <xf numFmtId="0" fontId="152" fillId="0" borderId="53" xfId="0" applyFont="1" applyFill="1" applyBorder="1"/>
    <xf numFmtId="0" fontId="152" fillId="0" borderId="56" xfId="0" applyFont="1" applyFill="1" applyBorder="1" applyAlignment="1">
      <alignment horizontal="center"/>
    </xf>
    <xf numFmtId="0" fontId="152" fillId="0" borderId="0" xfId="0" applyFont="1" applyFill="1" applyBorder="1" applyAlignment="1">
      <alignment horizontal="center"/>
    </xf>
    <xf numFmtId="9" fontId="152" fillId="0" borderId="0" xfId="2503" applyNumberFormat="1" applyFont="1"/>
    <xf numFmtId="0" fontId="152" fillId="0" borderId="53" xfId="0" applyFont="1" applyFill="1" applyBorder="1" applyAlignment="1">
      <alignment wrapText="1"/>
    </xf>
    <xf numFmtId="174" fontId="152" fillId="0" borderId="56" xfId="0" applyNumberFormat="1" applyFont="1" applyFill="1" applyBorder="1" applyAlignment="1">
      <alignment horizontal="center"/>
    </xf>
    <xf numFmtId="1" fontId="152" fillId="0" borderId="0" xfId="0" applyNumberFormat="1" applyFont="1" applyFill="1" applyBorder="1" applyAlignment="1">
      <alignment horizontal="center"/>
    </xf>
    <xf numFmtId="174" fontId="152" fillId="0" borderId="53" xfId="0" applyNumberFormat="1" applyFont="1" applyFill="1" applyBorder="1" applyAlignment="1">
      <alignment horizontal="center"/>
    </xf>
    <xf numFmtId="174" fontId="152" fillId="0" borderId="0" xfId="0" applyNumberFormat="1" applyFont="1" applyFill="1" applyBorder="1" applyAlignment="1">
      <alignment horizontal="center"/>
    </xf>
    <xf numFmtId="0" fontId="152" fillId="0" borderId="57" xfId="0" applyFont="1" applyFill="1" applyBorder="1"/>
    <xf numFmtId="0" fontId="152" fillId="0" borderId="59" xfId="0" applyFont="1" applyFill="1" applyBorder="1" applyAlignment="1">
      <alignment horizontal="center"/>
    </xf>
    <xf numFmtId="9" fontId="152" fillId="0" borderId="0" xfId="0" applyNumberFormat="1" applyFont="1"/>
    <xf numFmtId="0" fontId="0" fillId="0" borderId="0" xfId="0" applyAlignment="1">
      <alignment vertical="center"/>
    </xf>
    <xf numFmtId="0" fontId="49" fillId="67" borderId="0" xfId="2493" applyFont="1" applyFill="1" applyAlignment="1">
      <alignment vertical="center"/>
    </xf>
    <xf numFmtId="0" fontId="159" fillId="0" borderId="0" xfId="0" applyFont="1" applyAlignment="1">
      <alignment vertical="center"/>
    </xf>
    <xf numFmtId="0" fontId="160" fillId="0" borderId="0" xfId="0" applyFont="1" applyAlignment="1">
      <alignment vertical="center"/>
    </xf>
    <xf numFmtId="9" fontId="80" fillId="67" borderId="56" xfId="2503" applyFill="1" applyBorder="1"/>
    <xf numFmtId="9" fontId="80" fillId="67" borderId="58" xfId="2503" applyFill="1" applyBorder="1"/>
    <xf numFmtId="9" fontId="80" fillId="67" borderId="59" xfId="2503" applyFill="1" applyBorder="1"/>
    <xf numFmtId="9" fontId="80" fillId="67" borderId="53" xfId="2503" applyFill="1" applyBorder="1"/>
    <xf numFmtId="9" fontId="80" fillId="67" borderId="57" xfId="2503" applyFill="1" applyBorder="1"/>
    <xf numFmtId="9" fontId="80" fillId="67" borderId="75" xfId="2503" applyFill="1" applyBorder="1"/>
    <xf numFmtId="9" fontId="80" fillId="67" borderId="55" xfId="2503" applyFill="1" applyBorder="1"/>
    <xf numFmtId="9" fontId="80" fillId="67" borderId="76" xfId="2503" applyFill="1" applyBorder="1"/>
    <xf numFmtId="0" fontId="0" fillId="67" borderId="63" xfId="1870" applyFont="1" applyFill="1" applyBorder="1"/>
    <xf numFmtId="9" fontId="80" fillId="67" borderId="56" xfId="2503" applyNumberFormat="1" applyFill="1" applyBorder="1"/>
    <xf numFmtId="0" fontId="45" fillId="8" borderId="53" xfId="2629" applyFont="1" applyFill="1" applyBorder="1" applyAlignment="1"/>
    <xf numFmtId="174" fontId="0" fillId="67" borderId="62" xfId="1870" applyNumberFormat="1" applyFont="1" applyFill="1" applyBorder="1"/>
    <xf numFmtId="174" fontId="0" fillId="67" borderId="70" xfId="1870" applyNumberFormat="1" applyFont="1" applyFill="1" applyBorder="1"/>
    <xf numFmtId="3" fontId="38" fillId="0" borderId="57" xfId="1870" applyNumberFormat="1" applyFont="1" applyFill="1" applyBorder="1"/>
    <xf numFmtId="3" fontId="38" fillId="0" borderId="58" xfId="1870" applyNumberFormat="1" applyFont="1" applyFill="1" applyBorder="1"/>
    <xf numFmtId="3" fontId="38" fillId="0" borderId="59" xfId="1870" applyNumberFormat="1" applyFont="1" applyFill="1" applyBorder="1"/>
    <xf numFmtId="49" fontId="14" fillId="0" borderId="12" xfId="1870" applyNumberFormat="1" applyFont="1" applyFill="1" applyBorder="1"/>
    <xf numFmtId="0" fontId="14" fillId="0" borderId="12" xfId="1870" applyFont="1" applyBorder="1" applyAlignment="1">
      <alignment horizontal="center"/>
    </xf>
    <xf numFmtId="0" fontId="0" fillId="0" borderId="12" xfId="1870" applyFont="1" applyBorder="1" applyAlignment="1">
      <alignment horizontal="center"/>
    </xf>
    <xf numFmtId="49" fontId="14" fillId="0" borderId="12" xfId="1870" applyNumberFormat="1" applyFont="1" applyBorder="1"/>
    <xf numFmtId="4" fontId="54" fillId="0" borderId="12" xfId="1870" applyNumberFormat="1" applyFont="1" applyBorder="1"/>
    <xf numFmtId="0" fontId="0" fillId="0" borderId="3" xfId="0" applyBorder="1"/>
    <xf numFmtId="2" fontId="0" fillId="0" borderId="57" xfId="1870" applyNumberFormat="1" applyFont="1" applyFill="1" applyBorder="1"/>
    <xf numFmtId="2" fontId="0" fillId="0" borderId="58" xfId="1870" applyNumberFormat="1" applyFont="1" applyFill="1" applyBorder="1"/>
    <xf numFmtId="2" fontId="0" fillId="0" borderId="59" xfId="1870" applyNumberFormat="1" applyFont="1" applyFill="1" applyBorder="1"/>
    <xf numFmtId="3" fontId="49" fillId="67" borderId="61" xfId="1870" applyNumberFormat="1" applyFont="1" applyFill="1" applyBorder="1"/>
    <xf numFmtId="0" fontId="0" fillId="0" borderId="0" xfId="4604" applyFont="1" applyFill="1" applyAlignment="1"/>
    <xf numFmtId="0" fontId="37" fillId="0" borderId="0" xfId="4604" applyFont="1" applyFill="1"/>
    <xf numFmtId="0" fontId="43" fillId="0" borderId="0" xfId="4604" applyFont="1" applyFill="1"/>
    <xf numFmtId="0" fontId="0" fillId="0" borderId="0" xfId="4604" applyFont="1" applyFill="1"/>
    <xf numFmtId="0" fontId="37" fillId="0" borderId="75" xfId="4604" applyFont="1" applyFill="1" applyBorder="1"/>
    <xf numFmtId="0" fontId="0" fillId="0" borderId="75" xfId="4604" applyFont="1" applyFill="1" applyBorder="1" applyAlignment="1">
      <alignment horizontal="center" vertical="center" wrapText="1"/>
    </xf>
    <xf numFmtId="0" fontId="0" fillId="0" borderId="55" xfId="4604" applyFont="1" applyFill="1" applyBorder="1" applyAlignment="1">
      <alignment horizontal="center" vertical="center" wrapText="1"/>
    </xf>
    <xf numFmtId="0" fontId="8" fillId="0" borderId="55" xfId="4604" applyFont="1" applyFill="1" applyBorder="1" applyAlignment="1">
      <alignment horizontal="center" vertical="center" wrapText="1"/>
    </xf>
    <xf numFmtId="0" fontId="8" fillId="0" borderId="76" xfId="4604" applyFont="1" applyFill="1" applyBorder="1" applyAlignment="1">
      <alignment horizontal="center" vertical="center" wrapText="1"/>
    </xf>
    <xf numFmtId="1" fontId="0" fillId="0" borderId="0" xfId="4604" applyNumberFormat="1" applyFont="1" applyFill="1" applyBorder="1"/>
    <xf numFmtId="0" fontId="0" fillId="0" borderId="60" xfId="4604" applyFont="1" applyFill="1" applyBorder="1"/>
    <xf numFmtId="1" fontId="8" fillId="0" borderId="75" xfId="4604" applyNumberFormat="1" applyFont="1" applyFill="1" applyBorder="1"/>
    <xf numFmtId="0" fontId="154" fillId="0" borderId="55" xfId="4604" applyFont="1" applyFill="1" applyBorder="1"/>
    <xf numFmtId="1" fontId="8" fillId="0" borderId="55" xfId="4604" applyNumberFormat="1" applyFont="1" applyFill="1" applyBorder="1"/>
    <xf numFmtId="1" fontId="8" fillId="0" borderId="76" xfId="4604" applyNumberFormat="1" applyFont="1" applyFill="1" applyBorder="1"/>
    <xf numFmtId="174" fontId="37" fillId="0" borderId="0" xfId="4604" applyNumberFormat="1" applyFont="1" applyFill="1"/>
    <xf numFmtId="0" fontId="52" fillId="0" borderId="0" xfId="4604" applyFont="1" applyFill="1"/>
    <xf numFmtId="0" fontId="0" fillId="0" borderId="0" xfId="4604" applyFont="1" applyFill="1" applyAlignment="1">
      <alignment horizontal="center"/>
    </xf>
    <xf numFmtId="0" fontId="0" fillId="0" borderId="61" xfId="4604" applyFont="1" applyFill="1" applyBorder="1"/>
    <xf numFmtId="1" fontId="8" fillId="0" borderId="53" xfId="4604" applyNumberFormat="1" applyFont="1" applyFill="1" applyBorder="1"/>
    <xf numFmtId="0" fontId="154" fillId="0" borderId="0" xfId="4604" applyFont="1" applyFill="1" applyBorder="1"/>
    <xf numFmtId="1" fontId="8" fillId="0" borderId="0" xfId="4604" applyNumberFormat="1" applyFont="1" applyFill="1" applyBorder="1"/>
    <xf numFmtId="1" fontId="8" fillId="0" borderId="56" xfId="4604" applyNumberFormat="1" applyFont="1" applyFill="1" applyBorder="1"/>
    <xf numFmtId="0" fontId="50" fillId="0" borderId="0" xfId="4604" applyFont="1" applyFill="1"/>
    <xf numFmtId="0" fontId="37" fillId="0" borderId="0" xfId="4604" applyFont="1" applyFill="1" applyBorder="1" applyAlignment="1">
      <alignment horizontal="right"/>
    </xf>
    <xf numFmtId="0" fontId="8" fillId="0" borderId="0" xfId="4605" applyFill="1"/>
    <xf numFmtId="0" fontId="37" fillId="0" borderId="0" xfId="4604" applyFont="1" applyFill="1" applyBorder="1"/>
    <xf numFmtId="3" fontId="37" fillId="0" borderId="0" xfId="4604" applyNumberFormat="1" applyFont="1" applyFill="1" applyBorder="1"/>
    <xf numFmtId="0" fontId="0" fillId="0" borderId="0" xfId="4604" applyFont="1" applyFill="1" applyBorder="1" applyAlignment="1">
      <alignment horizontal="left" vertical="center"/>
    </xf>
    <xf numFmtId="0" fontId="0" fillId="0" borderId="0" xfId="4604" applyFont="1" applyFill="1" applyAlignment="1">
      <alignment vertical="top"/>
    </xf>
    <xf numFmtId="0" fontId="45" fillId="0" borderId="0" xfId="4604" applyFont="1" applyFill="1" applyBorder="1" applyAlignment="1">
      <alignment horizontal="justify" vertical="top" wrapText="1"/>
    </xf>
    <xf numFmtId="0" fontId="44" fillId="0" borderId="0" xfId="4604" applyFont="1" applyFill="1"/>
    <xf numFmtId="0" fontId="0" fillId="0" borderId="0" xfId="4604" applyFont="1" applyFill="1" applyAlignment="1">
      <alignment horizontal="right"/>
    </xf>
    <xf numFmtId="0" fontId="45" fillId="0" borderId="0" xfId="4604" applyFont="1" applyFill="1"/>
    <xf numFmtId="3" fontId="74" fillId="0" borderId="0" xfId="4604" applyNumberFormat="1" applyFont="1" applyFill="1" applyBorder="1"/>
    <xf numFmtId="0" fontId="0" fillId="0" borderId="0" xfId="4604" applyFont="1" applyFill="1" applyBorder="1"/>
    <xf numFmtId="0" fontId="47" fillId="0" borderId="0" xfId="4604" applyFont="1" applyFill="1" applyBorder="1"/>
    <xf numFmtId="0" fontId="47" fillId="0" borderId="0" xfId="4604" applyFont="1" applyFill="1" applyBorder="1" applyAlignment="1">
      <alignment horizontal="right"/>
    </xf>
    <xf numFmtId="0" fontId="56" fillId="0" borderId="0" xfId="4604" applyFont="1" applyFill="1" applyBorder="1" applyAlignment="1">
      <alignment wrapText="1"/>
    </xf>
    <xf numFmtId="174" fontId="56" fillId="0" borderId="0" xfId="4604" applyNumberFormat="1" applyFont="1" applyFill="1" applyBorder="1"/>
    <xf numFmtId="174" fontId="47" fillId="0" borderId="0" xfId="4604" applyNumberFormat="1" applyFont="1" applyFill="1" applyBorder="1" applyAlignment="1">
      <alignment wrapText="1"/>
    </xf>
    <xf numFmtId="174" fontId="47" fillId="0" borderId="0" xfId="4604" applyNumberFormat="1" applyFont="1" applyFill="1" applyBorder="1"/>
    <xf numFmtId="9" fontId="0" fillId="0" borderId="0" xfId="4606" applyFont="1" applyFill="1" applyBorder="1" applyAlignment="1" applyProtection="1"/>
    <xf numFmtId="3" fontId="0" fillId="0" borderId="0" xfId="4604" applyNumberFormat="1" applyFont="1" applyFill="1" applyBorder="1"/>
    <xf numFmtId="9" fontId="0" fillId="0" borderId="0" xfId="4604" applyNumberFormat="1" applyFont="1" applyFill="1" applyBorder="1"/>
    <xf numFmtId="0" fontId="37" fillId="0" borderId="0" xfId="1801" applyFont="1" applyFill="1" applyBorder="1"/>
    <xf numFmtId="0" fontId="15" fillId="0" borderId="0" xfId="1801" applyFill="1" applyBorder="1"/>
    <xf numFmtId="0" fontId="0" fillId="0" borderId="61" xfId="4604" applyFont="1" applyFill="1" applyBorder="1" applyAlignment="1">
      <alignment horizontal="right"/>
    </xf>
    <xf numFmtId="0" fontId="0" fillId="0" borderId="3" xfId="4604" applyFont="1" applyFill="1" applyBorder="1" applyAlignment="1">
      <alignment horizontal="right"/>
    </xf>
    <xf numFmtId="1" fontId="8" fillId="0" borderId="57" xfId="4604" applyNumberFormat="1" applyFont="1" applyFill="1" applyBorder="1"/>
    <xf numFmtId="1" fontId="8" fillId="0" borderId="58" xfId="4604" applyNumberFormat="1" applyFont="1" applyFill="1" applyBorder="1"/>
    <xf numFmtId="1" fontId="8" fillId="0" borderId="59" xfId="4604" applyNumberFormat="1" applyFont="1" applyFill="1" applyBorder="1"/>
    <xf numFmtId="0" fontId="0" fillId="0" borderId="0" xfId="4604" applyFont="1" applyFill="1" applyBorder="1" applyAlignment="1">
      <alignment horizontal="right"/>
    </xf>
    <xf numFmtId="0" fontId="45" fillId="0" borderId="0" xfId="4604" applyFont="1" applyFill="1" applyAlignment="1">
      <alignment wrapText="1"/>
    </xf>
    <xf numFmtId="0" fontId="49" fillId="0" borderId="0" xfId="4604" applyFont="1" applyFill="1"/>
    <xf numFmtId="0" fontId="47" fillId="0" borderId="0" xfId="4604" applyFont="1" applyFill="1"/>
    <xf numFmtId="0" fontId="37" fillId="0" borderId="35" xfId="4604" applyFont="1" applyFill="1" applyBorder="1"/>
    <xf numFmtId="0" fontId="45" fillId="0" borderId="35" xfId="4604" applyFont="1" applyFill="1" applyBorder="1" applyAlignment="1">
      <alignment horizontal="right"/>
    </xf>
    <xf numFmtId="0" fontId="45" fillId="0" borderId="34" xfId="4604" applyFont="1" applyFill="1" applyBorder="1"/>
    <xf numFmtId="173" fontId="45" fillId="0" borderId="34" xfId="4604" applyNumberFormat="1" applyFont="1" applyFill="1" applyBorder="1"/>
    <xf numFmtId="173" fontId="45" fillId="0" borderId="0" xfId="4604" applyNumberFormat="1" applyFont="1" applyFill="1" applyBorder="1"/>
    <xf numFmtId="0" fontId="45" fillId="0" borderId="0" xfId="4604" applyFont="1" applyFill="1" applyBorder="1"/>
    <xf numFmtId="0" fontId="45" fillId="0" borderId="35" xfId="4604" applyFont="1" applyFill="1" applyBorder="1"/>
    <xf numFmtId="173" fontId="45" fillId="0" borderId="35" xfId="4604" applyNumberFormat="1" applyFont="1" applyFill="1" applyBorder="1"/>
    <xf numFmtId="0" fontId="44" fillId="0" borderId="28" xfId="4604" applyFont="1" applyFill="1" applyBorder="1"/>
    <xf numFmtId="173" fontId="44" fillId="0" borderId="28" xfId="4604" applyNumberFormat="1" applyFont="1" applyFill="1" applyBorder="1"/>
    <xf numFmtId="0" fontId="37" fillId="0" borderId="0" xfId="4604" applyFont="1" applyFill="1" applyAlignment="1">
      <alignment horizontal="right"/>
    </xf>
    <xf numFmtId="2" fontId="37" fillId="0" borderId="0" xfId="4604" applyNumberFormat="1" applyFont="1" applyFill="1"/>
    <xf numFmtId="0" fontId="37" fillId="0" borderId="0" xfId="4604" applyFont="1" applyFill="1" applyAlignment="1">
      <alignment horizontal="left"/>
    </xf>
    <xf numFmtId="0" fontId="47" fillId="0" borderId="0" xfId="4604" applyFont="1" applyFill="1" applyBorder="1" applyAlignment="1">
      <alignment horizontal="justify" vertical="top" wrapText="1"/>
    </xf>
    <xf numFmtId="0" fontId="47" fillId="0" borderId="0" xfId="4604" applyFont="1" applyFill="1" applyBorder="1" applyAlignment="1"/>
    <xf numFmtId="10" fontId="80" fillId="67" borderId="0" xfId="2503" applyNumberFormat="1" applyFill="1"/>
    <xf numFmtId="0" fontId="163" fillId="0" borderId="38" xfId="4604" applyFont="1" applyFill="1" applyBorder="1"/>
    <xf numFmtId="0" fontId="49" fillId="0" borderId="38" xfId="4604" applyFont="1" applyFill="1" applyBorder="1"/>
    <xf numFmtId="0" fontId="0" fillId="0" borderId="38" xfId="4604" applyFont="1" applyFill="1" applyBorder="1"/>
    <xf numFmtId="174" fontId="49" fillId="0" borderId="38" xfId="4604" applyNumberFormat="1" applyFont="1" applyFill="1" applyBorder="1"/>
    <xf numFmtId="174" fontId="0" fillId="0" borderId="38" xfId="4604" applyNumberFormat="1" applyFont="1" applyFill="1" applyBorder="1"/>
    <xf numFmtId="1" fontId="0" fillId="0" borderId="38" xfId="4604" applyNumberFormat="1" applyFont="1" applyFill="1" applyBorder="1"/>
    <xf numFmtId="0" fontId="135" fillId="0" borderId="0" xfId="4607" applyFont="1" applyFill="1"/>
    <xf numFmtId="0" fontId="7" fillId="0" borderId="0" xfId="4607" applyFill="1"/>
    <xf numFmtId="174" fontId="7" fillId="0" borderId="0" xfId="4607" applyNumberFormat="1" applyFill="1"/>
    <xf numFmtId="0" fontId="117" fillId="0" borderId="0" xfId="4607" applyFont="1" applyFill="1"/>
    <xf numFmtId="0" fontId="14" fillId="8" borderId="0" xfId="2629" applyFont="1" applyFill="1" applyAlignment="1">
      <alignment horizontal="left" vertical="center" wrapText="1"/>
    </xf>
    <xf numFmtId="0" fontId="44" fillId="8" borderId="0" xfId="2629" applyFont="1" applyFill="1" applyAlignment="1">
      <alignment horizontal="left" vertical="center" wrapText="1"/>
    </xf>
    <xf numFmtId="0" fontId="14" fillId="8" borderId="0" xfId="2629" applyFont="1" applyFill="1"/>
    <xf numFmtId="0" fontId="50" fillId="8" borderId="0" xfId="2629" applyFont="1" applyFill="1"/>
    <xf numFmtId="176" fontId="14" fillId="8" borderId="0" xfId="2629" applyNumberFormat="1" applyFill="1"/>
    <xf numFmtId="0" fontId="61" fillId="8" borderId="0" xfId="2629" applyFont="1" applyFill="1"/>
    <xf numFmtId="0" fontId="14" fillId="8" borderId="0" xfId="2629" applyFont="1" applyFill="1" applyAlignment="1">
      <alignment horizontal="left" vertical="center"/>
    </xf>
    <xf numFmtId="174" fontId="14" fillId="8" borderId="0" xfId="2629" applyNumberFormat="1" applyFont="1" applyFill="1"/>
    <xf numFmtId="0" fontId="14" fillId="8" borderId="0" xfId="2629" applyFont="1" applyFill="1" applyAlignment="1">
      <alignment horizontal="right"/>
    </xf>
    <xf numFmtId="0" fontId="14" fillId="8" borderId="0" xfId="2629" applyFont="1" applyFill="1" applyAlignment="1">
      <alignment horizontal="left"/>
    </xf>
    <xf numFmtId="174" fontId="59" fillId="8" borderId="0" xfId="2629" applyNumberFormat="1" applyFont="1" applyFill="1"/>
    <xf numFmtId="0" fontId="59" fillId="8" borderId="0" xfId="2629" applyFont="1" applyFill="1"/>
    <xf numFmtId="0" fontId="6" fillId="0" borderId="0" xfId="4608"/>
    <xf numFmtId="10" fontId="14" fillId="8" borderId="0" xfId="2629" applyNumberFormat="1" applyFill="1"/>
    <xf numFmtId="0" fontId="27" fillId="8" borderId="0" xfId="2629" applyFont="1" applyFill="1" applyAlignment="1">
      <alignment vertical="center" wrapText="1"/>
    </xf>
    <xf numFmtId="2" fontId="14" fillId="84" borderId="0" xfId="2645" applyNumberFormat="1" applyFont="1" applyFill="1" applyBorder="1"/>
    <xf numFmtId="0" fontId="0" fillId="84" borderId="0" xfId="0" applyFont="1" applyFill="1" applyBorder="1"/>
    <xf numFmtId="0" fontId="0" fillId="84" borderId="56" xfId="0" applyFont="1" applyFill="1" applyBorder="1"/>
    <xf numFmtId="0" fontId="0" fillId="8" borderId="0" xfId="2492" applyFont="1" applyFill="1" applyAlignment="1">
      <alignment vertical="center"/>
    </xf>
    <xf numFmtId="0" fontId="0" fillId="0" borderId="62" xfId="0" applyBorder="1"/>
    <xf numFmtId="1" fontId="49" fillId="0" borderId="55" xfId="0" applyNumberFormat="1" applyFont="1" applyBorder="1"/>
    <xf numFmtId="1" fontId="49" fillId="0" borderId="76" xfId="0" applyNumberFormat="1" applyFont="1" applyBorder="1"/>
    <xf numFmtId="0" fontId="0" fillId="0" borderId="12" xfId="0" applyNumberFormat="1" applyBorder="1"/>
    <xf numFmtId="174" fontId="80" fillId="0" borderId="12" xfId="2503" applyNumberFormat="1" applyBorder="1" applyAlignment="1">
      <alignment horizontal="right" vertical="center" wrapText="1"/>
    </xf>
    <xf numFmtId="0" fontId="71" fillId="109" borderId="54" xfId="1870" applyFont="1" applyFill="1" applyBorder="1"/>
    <xf numFmtId="174" fontId="49" fillId="109" borderId="12" xfId="2503" applyNumberFormat="1" applyFont="1" applyFill="1" applyBorder="1" applyAlignment="1">
      <alignment horizontal="right" vertical="center" wrapText="1"/>
    </xf>
    <xf numFmtId="0" fontId="71" fillId="110" borderId="54" xfId="1870" applyFont="1" applyFill="1" applyBorder="1"/>
    <xf numFmtId="174" fontId="49" fillId="110" borderId="12" xfId="2503" applyNumberFormat="1" applyFont="1" applyFill="1" applyBorder="1" applyAlignment="1">
      <alignment horizontal="right" vertical="center" wrapText="1"/>
    </xf>
    <xf numFmtId="0" fontId="71" fillId="108" borderId="38" xfId="1870" applyFont="1" applyFill="1" applyBorder="1"/>
    <xf numFmtId="0" fontId="164" fillId="108" borderId="51" xfId="1870" applyFont="1" applyFill="1" applyBorder="1" applyAlignment="1">
      <alignment horizontal="center"/>
    </xf>
    <xf numFmtId="0" fontId="164" fillId="108" borderId="38" xfId="1870" applyFont="1" applyFill="1" applyBorder="1" applyAlignment="1">
      <alignment horizontal="center"/>
    </xf>
    <xf numFmtId="173" fontId="44" fillId="105" borderId="59" xfId="2629" applyNumberFormat="1" applyFont="1" applyFill="1" applyBorder="1" applyAlignment="1">
      <alignment horizontal="center" vertical="center"/>
    </xf>
    <xf numFmtId="173" fontId="45" fillId="8" borderId="53" xfId="2629" applyNumberFormat="1" applyFont="1" applyFill="1" applyBorder="1" applyAlignment="1">
      <alignment horizontal="center"/>
    </xf>
    <xf numFmtId="173" fontId="45" fillId="8" borderId="56" xfId="2629" applyNumberFormat="1" applyFont="1" applyFill="1" applyBorder="1" applyAlignment="1">
      <alignment horizontal="center"/>
    </xf>
    <xf numFmtId="0" fontId="40" fillId="8" borderId="0" xfId="2629" applyFont="1" applyFill="1" applyBorder="1" applyAlignment="1">
      <alignment horizontal="center" vertical="center" wrapText="1"/>
    </xf>
    <xf numFmtId="0" fontId="40" fillId="8" borderId="59" xfId="2629" applyFont="1" applyFill="1" applyBorder="1" applyAlignment="1">
      <alignment horizontal="center" vertical="center" wrapText="1"/>
    </xf>
    <xf numFmtId="0" fontId="38" fillId="105" borderId="75" xfId="2629" applyFont="1" applyFill="1" applyBorder="1" applyAlignment="1">
      <alignment horizontal="center" vertical="center" wrapText="1"/>
    </xf>
    <xf numFmtId="0" fontId="38" fillId="105" borderId="76" xfId="2629" applyFont="1" applyFill="1" applyBorder="1" applyAlignment="1">
      <alignment horizontal="center" vertical="center" wrapText="1"/>
    </xf>
    <xf numFmtId="173" fontId="44" fillId="105" borderId="57" xfId="2629" applyNumberFormat="1" applyFont="1" applyFill="1" applyBorder="1" applyAlignment="1">
      <alignment horizontal="center" vertical="center"/>
    </xf>
    <xf numFmtId="173" fontId="44" fillId="8" borderId="75" xfId="2629" applyNumberFormat="1" applyFont="1" applyFill="1" applyBorder="1" applyAlignment="1">
      <alignment horizontal="center"/>
    </xf>
    <xf numFmtId="173" fontId="44" fillId="8" borderId="76" xfId="2629" applyNumberFormat="1" applyFont="1" applyFill="1" applyBorder="1" applyAlignment="1">
      <alignment horizontal="center"/>
    </xf>
    <xf numFmtId="173" fontId="54" fillId="8" borderId="56" xfId="2629" applyNumberFormat="1" applyFont="1" applyFill="1" applyBorder="1" applyAlignment="1">
      <alignment horizontal="center"/>
    </xf>
    <xf numFmtId="173" fontId="54" fillId="8" borderId="53" xfId="2629" applyNumberFormat="1" applyFont="1" applyFill="1" applyBorder="1" applyAlignment="1">
      <alignment horizontal="center"/>
    </xf>
    <xf numFmtId="173" fontId="45" fillId="8" borderId="59" xfId="2629" applyNumberFormat="1" applyFont="1" applyFill="1" applyBorder="1" applyAlignment="1">
      <alignment horizontal="center"/>
    </xf>
    <xf numFmtId="3" fontId="54" fillId="8" borderId="53" xfId="2629" applyNumberFormat="1" applyFont="1" applyFill="1" applyBorder="1" applyAlignment="1">
      <alignment horizontal="center"/>
    </xf>
    <xf numFmtId="173" fontId="44" fillId="105" borderId="62" xfId="2629" applyNumberFormat="1" applyFont="1" applyFill="1" applyBorder="1" applyAlignment="1">
      <alignment horizontal="center" vertical="center"/>
    </xf>
    <xf numFmtId="173" fontId="44" fillId="105" borderId="63" xfId="2629" applyNumberFormat="1" applyFont="1" applyFill="1" applyBorder="1" applyAlignment="1">
      <alignment horizontal="center" vertical="center"/>
    </xf>
    <xf numFmtId="173" fontId="45" fillId="9" borderId="53" xfId="2629" applyNumberFormat="1" applyFont="1" applyFill="1" applyBorder="1" applyAlignment="1">
      <alignment horizontal="center"/>
    </xf>
    <xf numFmtId="173" fontId="45" fillId="9" borderId="0" xfId="2629" applyNumberFormat="1" applyFont="1" applyFill="1" applyBorder="1" applyAlignment="1">
      <alignment horizontal="center"/>
    </xf>
    <xf numFmtId="173" fontId="54" fillId="9" borderId="53" xfId="2629" applyNumberFormat="1" applyFont="1" applyFill="1" applyBorder="1" applyAlignment="1">
      <alignment horizontal="center"/>
    </xf>
    <xf numFmtId="173" fontId="54" fillId="9" borderId="0" xfId="2629" applyNumberFormat="1" applyFont="1" applyFill="1" applyBorder="1" applyAlignment="1">
      <alignment horizontal="center"/>
    </xf>
    <xf numFmtId="173" fontId="45" fillId="9" borderId="57" xfId="2629" applyNumberFormat="1" applyFont="1" applyFill="1" applyBorder="1" applyAlignment="1">
      <alignment horizontal="center"/>
    </xf>
    <xf numFmtId="173" fontId="45" fillId="9" borderId="59" xfId="2629" applyNumberFormat="1" applyFont="1" applyFill="1" applyBorder="1" applyAlignment="1">
      <alignment horizontal="center"/>
    </xf>
    <xf numFmtId="0" fontId="45" fillId="8" borderId="53" xfId="2629" applyFont="1" applyFill="1" applyBorder="1" applyAlignment="1">
      <alignment wrapText="1"/>
    </xf>
    <xf numFmtId="0" fontId="165" fillId="0" borderId="0" xfId="0" applyFont="1" applyAlignment="1">
      <alignment vertical="center"/>
    </xf>
    <xf numFmtId="0" fontId="5" fillId="0" borderId="0" xfId="0" applyFont="1" applyFill="1" applyBorder="1"/>
    <xf numFmtId="0" fontId="152" fillId="0" borderId="0" xfId="0" applyFont="1" applyFill="1"/>
    <xf numFmtId="0" fontId="117" fillId="0" borderId="0" xfId="0" applyFont="1" applyFill="1"/>
    <xf numFmtId="0" fontId="152" fillId="0" borderId="75" xfId="0" applyFont="1" applyFill="1" applyBorder="1" applyAlignment="1">
      <alignment wrapText="1"/>
    </xf>
    <xf numFmtId="0" fontId="152" fillId="0" borderId="76" xfId="0" applyFont="1" applyFill="1" applyBorder="1"/>
    <xf numFmtId="0" fontId="152" fillId="0" borderId="75" xfId="0" applyFont="1" applyFill="1" applyBorder="1"/>
    <xf numFmtId="9" fontId="152" fillId="0" borderId="76" xfId="2503" applyFont="1" applyFill="1" applyBorder="1"/>
    <xf numFmtId="9" fontId="152" fillId="0" borderId="56" xfId="2503" applyFont="1" applyFill="1" applyBorder="1"/>
    <xf numFmtId="9" fontId="152" fillId="0" borderId="59" xfId="2503" applyFont="1" applyFill="1" applyBorder="1"/>
    <xf numFmtId="1" fontId="38" fillId="67" borderId="12" xfId="1870" applyNumberFormat="1" applyFont="1" applyFill="1" applyBorder="1" applyAlignment="1">
      <alignment horizontal="center"/>
    </xf>
    <xf numFmtId="0" fontId="0" fillId="84" borderId="0" xfId="0" applyFill="1"/>
    <xf numFmtId="1" fontId="154" fillId="0" borderId="0" xfId="4604" applyNumberFormat="1" applyFont="1" applyFill="1" applyBorder="1"/>
    <xf numFmtId="1" fontId="154" fillId="0" borderId="58" xfId="4604" applyNumberFormat="1" applyFont="1" applyFill="1" applyBorder="1"/>
    <xf numFmtId="0" fontId="154" fillId="0" borderId="0" xfId="4604" applyFont="1" applyFill="1"/>
    <xf numFmtId="1" fontId="49" fillId="0" borderId="38" xfId="4604" applyNumberFormat="1" applyFont="1" applyFill="1" applyBorder="1"/>
    <xf numFmtId="0" fontId="0" fillId="67" borderId="0" xfId="1870" applyFont="1" applyFill="1" applyAlignment="1">
      <alignment horizontal="left" wrapText="1"/>
    </xf>
    <xf numFmtId="174" fontId="0" fillId="0" borderId="56" xfId="0" applyNumberFormat="1" applyBorder="1"/>
    <xf numFmtId="174" fontId="0" fillId="0" borderId="59" xfId="0" applyNumberFormat="1" applyBorder="1"/>
    <xf numFmtId="0" fontId="44" fillId="67" borderId="0" xfId="1870" applyFont="1" applyFill="1" applyBorder="1" applyAlignment="1">
      <alignment horizontal="left" wrapText="1"/>
    </xf>
    <xf numFmtId="0" fontId="62" fillId="67" borderId="0" xfId="4604" applyNumberFormat="1" applyFont="1" applyFill="1" applyAlignment="1">
      <alignment horizontal="left"/>
    </xf>
    <xf numFmtId="0" fontId="15" fillId="67" borderId="0" xfId="4604" applyFont="1" applyFill="1"/>
    <xf numFmtId="0" fontId="43" fillId="0" borderId="0" xfId="4604" applyFont="1"/>
    <xf numFmtId="0" fontId="37" fillId="67" borderId="0" xfId="4604" applyFont="1" applyFill="1"/>
    <xf numFmtId="0" fontId="51" fillId="67" borderId="0" xfId="4604" applyFont="1" applyFill="1" applyAlignment="1">
      <alignment horizontal="right"/>
    </xf>
    <xf numFmtId="0" fontId="15" fillId="67" borderId="0" xfId="4604" applyFont="1" applyFill="1" applyBorder="1"/>
    <xf numFmtId="0" fontId="56" fillId="67" borderId="0" xfId="4604" applyFont="1" applyFill="1"/>
    <xf numFmtId="0" fontId="37" fillId="67" borderId="0" xfId="4604" applyFont="1" applyFill="1" applyBorder="1"/>
    <xf numFmtId="0" fontId="47" fillId="67" borderId="0" xfId="4604" applyFont="1" applyFill="1" applyBorder="1"/>
    <xf numFmtId="0" fontId="47" fillId="67" borderId="0" xfId="4604" applyFont="1" applyFill="1"/>
    <xf numFmtId="0" fontId="37" fillId="67" borderId="75" xfId="4604" applyFont="1" applyFill="1" applyBorder="1"/>
    <xf numFmtId="0" fontId="37" fillId="67" borderId="60" xfId="4604" applyFont="1" applyFill="1" applyBorder="1" applyAlignment="1">
      <alignment horizontal="center"/>
    </xf>
    <xf numFmtId="0" fontId="37" fillId="67" borderId="0" xfId="4604" applyFont="1" applyFill="1" applyBorder="1" applyAlignment="1">
      <alignment horizontal="center"/>
    </xf>
    <xf numFmtId="0" fontId="45" fillId="67" borderId="0" xfId="4604" applyFont="1" applyFill="1"/>
    <xf numFmtId="0" fontId="54" fillId="67" borderId="0" xfId="4604" applyFont="1" applyFill="1" applyBorder="1"/>
    <xf numFmtId="0" fontId="37" fillId="67" borderId="53" xfId="4604" applyFont="1" applyFill="1" applyBorder="1"/>
    <xf numFmtId="176" fontId="45" fillId="0" borderId="61" xfId="4604" applyNumberFormat="1" applyFont="1" applyFill="1" applyBorder="1"/>
    <xf numFmtId="1" fontId="37" fillId="67" borderId="0" xfId="4604" applyNumberFormat="1" applyFont="1" applyFill="1" applyBorder="1"/>
    <xf numFmtId="0" fontId="49" fillId="67" borderId="0" xfId="4604" applyFont="1" applyFill="1"/>
    <xf numFmtId="0" fontId="50" fillId="67" borderId="0" xfId="4604" applyFont="1" applyFill="1"/>
    <xf numFmtId="0" fontId="37" fillId="67" borderId="57" xfId="4604" applyFont="1" applyFill="1" applyBorder="1"/>
    <xf numFmtId="176" fontId="48" fillId="0" borderId="3" xfId="4604" applyNumberFormat="1" applyFont="1" applyFill="1" applyBorder="1"/>
    <xf numFmtId="174" fontId="37" fillId="67" borderId="0" xfId="4604" applyNumberFormat="1" applyFont="1" applyFill="1" applyBorder="1"/>
    <xf numFmtId="174" fontId="37" fillId="67" borderId="0" xfId="4604" applyNumberFormat="1" applyFont="1" applyFill="1"/>
    <xf numFmtId="0" fontId="0" fillId="67" borderId="0" xfId="4604" applyFont="1" applyFill="1" applyAlignment="1">
      <alignment horizontal="left"/>
    </xf>
    <xf numFmtId="0" fontId="15" fillId="67" borderId="30" xfId="4604" applyFont="1" applyFill="1" applyBorder="1"/>
    <xf numFmtId="1" fontId="37" fillId="67" borderId="0" xfId="4604" applyNumberFormat="1" applyFont="1" applyFill="1"/>
    <xf numFmtId="0" fontId="15" fillId="67" borderId="31" xfId="4604" applyFont="1" applyFill="1" applyBorder="1"/>
    <xf numFmtId="0" fontId="44" fillId="67" borderId="0" xfId="4604" applyNumberFormat="1" applyFont="1" applyFill="1" applyBorder="1" applyAlignment="1">
      <alignment horizontal="left" vertical="top"/>
    </xf>
    <xf numFmtId="0" fontId="27" fillId="67" borderId="0" xfId="4604" applyFont="1" applyFill="1" applyAlignment="1"/>
    <xf numFmtId="0" fontId="44" fillId="67" borderId="0" xfId="4604" applyFont="1" applyFill="1"/>
    <xf numFmtId="0" fontId="57" fillId="67" borderId="0" xfId="1870" applyFont="1" applyFill="1" applyBorder="1" applyAlignment="1">
      <alignment wrapText="1"/>
    </xf>
    <xf numFmtId="0" fontId="47" fillId="67" borderId="0" xfId="1046" applyFont="1" applyFill="1" applyBorder="1" applyAlignment="1">
      <alignment horizontal="justify" vertical="top" wrapText="1"/>
    </xf>
    <xf numFmtId="0" fontId="27" fillId="0" borderId="0" xfId="4604" applyFont="1" applyBorder="1"/>
    <xf numFmtId="0" fontId="49" fillId="0" borderId="0" xfId="0" applyFont="1" applyAlignment="1">
      <alignment vertical="center"/>
    </xf>
    <xf numFmtId="0" fontId="3" fillId="0" borderId="0" xfId="4610" applyFill="1"/>
    <xf numFmtId="0" fontId="3" fillId="0" borderId="75" xfId="4610" applyFill="1" applyBorder="1"/>
    <xf numFmtId="0" fontId="3" fillId="0" borderId="53" xfId="4610" applyFill="1" applyBorder="1"/>
    <xf numFmtId="0" fontId="3" fillId="0" borderId="62" xfId="4610" applyFill="1" applyBorder="1" applyAlignment="1">
      <alignment horizontal="center" vertical="center" wrapText="1"/>
    </xf>
    <xf numFmtId="0" fontId="3" fillId="0" borderId="70" xfId="4610" applyFill="1" applyBorder="1" applyAlignment="1">
      <alignment horizontal="center" vertical="center" wrapText="1"/>
    </xf>
    <xf numFmtId="0" fontId="3" fillId="0" borderId="63" xfId="4610" applyFill="1" applyBorder="1" applyAlignment="1">
      <alignment horizontal="center" vertical="center" wrapText="1"/>
    </xf>
    <xf numFmtId="0" fontId="3" fillId="0" borderId="3" xfId="4610" applyFill="1" applyBorder="1" applyAlignment="1">
      <alignment vertical="center" wrapText="1"/>
    </xf>
    <xf numFmtId="2" fontId="3" fillId="0" borderId="53" xfId="4610" applyNumberFormat="1" applyFill="1" applyBorder="1" applyAlignment="1">
      <alignment horizontal="center"/>
    </xf>
    <xf numFmtId="2" fontId="3" fillId="0" borderId="0" xfId="4610" applyNumberFormat="1" applyFill="1" applyBorder="1" applyAlignment="1">
      <alignment horizontal="center"/>
    </xf>
    <xf numFmtId="2" fontId="3" fillId="0" borderId="56" xfId="4610" applyNumberFormat="1" applyFill="1" applyBorder="1" applyAlignment="1">
      <alignment horizontal="center"/>
    </xf>
    <xf numFmtId="0" fontId="3" fillId="0" borderId="57" xfId="4610" applyFill="1" applyBorder="1"/>
    <xf numFmtId="2" fontId="3" fillId="0" borderId="57" xfId="4610" applyNumberFormat="1" applyFill="1" applyBorder="1" applyAlignment="1">
      <alignment horizontal="center"/>
    </xf>
    <xf numFmtId="2" fontId="3" fillId="0" borderId="58" xfId="4610" applyNumberFormat="1" applyFill="1" applyBorder="1" applyAlignment="1">
      <alignment horizontal="center"/>
    </xf>
    <xf numFmtId="2" fontId="3" fillId="0" borderId="59" xfId="4610" applyNumberFormat="1" applyFill="1" applyBorder="1" applyAlignment="1">
      <alignment horizontal="center"/>
    </xf>
    <xf numFmtId="0" fontId="135" fillId="0" borderId="0" xfId="4610" applyFont="1" applyFill="1"/>
    <xf numFmtId="0" fontId="56" fillId="0" borderId="0" xfId="4604" applyFont="1" applyFill="1" applyBorder="1"/>
    <xf numFmtId="0" fontId="0" fillId="0" borderId="0" xfId="4604" applyFont="1" applyFill="1" applyBorder="1" applyAlignment="1">
      <alignment horizontal="center"/>
    </xf>
    <xf numFmtId="0" fontId="0" fillId="0" borderId="75" xfId="4604" applyFont="1" applyFill="1" applyBorder="1"/>
    <xf numFmtId="2" fontId="0" fillId="0" borderId="0" xfId="4604" applyNumberFormat="1" applyFont="1" applyFill="1" applyBorder="1"/>
    <xf numFmtId="4" fontId="0" fillId="0" borderId="0" xfId="4604" applyNumberFormat="1" applyFont="1" applyFill="1" applyBorder="1"/>
    <xf numFmtId="0" fontId="37" fillId="0" borderId="53" xfId="4604" applyFont="1" applyFill="1" applyBorder="1"/>
    <xf numFmtId="1" fontId="0" fillId="0" borderId="61" xfId="4604" applyNumberFormat="1" applyFont="1" applyFill="1" applyBorder="1"/>
    <xf numFmtId="0" fontId="37" fillId="0" borderId="61" xfId="4604" applyFont="1" applyFill="1" applyBorder="1"/>
    <xf numFmtId="0" fontId="3" fillId="0" borderId="61" xfId="4610" applyFill="1" applyBorder="1"/>
    <xf numFmtId="0" fontId="37" fillId="0" borderId="57" xfId="4604" applyFont="1" applyFill="1" applyBorder="1"/>
    <xf numFmtId="1" fontId="0" fillId="0" borderId="3" xfId="4604" applyNumberFormat="1" applyFont="1" applyFill="1" applyBorder="1"/>
    <xf numFmtId="0" fontId="37" fillId="0" borderId="3" xfId="4604" applyFont="1" applyFill="1" applyBorder="1"/>
    <xf numFmtId="0" fontId="0" fillId="0" borderId="0" xfId="4604" applyFont="1" applyFill="1" applyBorder="1" applyAlignment="1">
      <alignment horizontal="left"/>
    </xf>
    <xf numFmtId="0" fontId="45" fillId="0" borderId="0" xfId="4604" applyFont="1" applyFill="1" applyBorder="1" applyAlignment="1">
      <alignment horizontal="justify" vertical="top"/>
    </xf>
    <xf numFmtId="0" fontId="44" fillId="67" borderId="0" xfId="4604" applyFont="1" applyFill="1" applyBorder="1"/>
    <xf numFmtId="0" fontId="45" fillId="67" borderId="0" xfId="4604" applyFont="1" applyFill="1" applyBorder="1"/>
    <xf numFmtId="0" fontId="3" fillId="0" borderId="76" xfId="4610" applyFill="1" applyBorder="1" applyAlignment="1">
      <alignment horizontal="center" vertical="center" wrapText="1"/>
    </xf>
    <xf numFmtId="176" fontId="3" fillId="0" borderId="0" xfId="4610" applyNumberFormat="1" applyFill="1"/>
    <xf numFmtId="2" fontId="3" fillId="0" borderId="0" xfId="4610" applyNumberFormat="1" applyFill="1"/>
    <xf numFmtId="0" fontId="3" fillId="0" borderId="60" xfId="4610" applyFill="1" applyBorder="1" applyAlignment="1">
      <alignment horizontal="center" vertical="center" wrapText="1"/>
    </xf>
    <xf numFmtId="0" fontId="167" fillId="0" borderId="0" xfId="4610" applyFont="1" applyFill="1"/>
    <xf numFmtId="0" fontId="153" fillId="0" borderId="53" xfId="0" applyFont="1" applyFill="1" applyBorder="1"/>
    <xf numFmtId="0" fontId="153" fillId="0" borderId="57" xfId="0" applyFont="1" applyFill="1" applyBorder="1"/>
    <xf numFmtId="0" fontId="0" fillId="8" borderId="0" xfId="2492" applyFont="1" applyFill="1" applyAlignment="1">
      <alignment vertical="center" wrapText="1"/>
    </xf>
    <xf numFmtId="9" fontId="0" fillId="0" borderId="53" xfId="2503" applyFont="1" applyBorder="1"/>
    <xf numFmtId="0" fontId="2" fillId="0" borderId="62" xfId="4610" applyFont="1" applyFill="1" applyBorder="1" applyAlignment="1">
      <alignment horizontal="center" vertical="center" wrapText="1"/>
    </xf>
    <xf numFmtId="0" fontId="1" fillId="0" borderId="53" xfId="0" applyFont="1" applyFill="1" applyBorder="1" applyAlignment="1">
      <alignment wrapText="1"/>
    </xf>
    <xf numFmtId="0" fontId="49" fillId="67" borderId="53" xfId="1870" applyFont="1" applyFill="1" applyBorder="1"/>
    <xf numFmtId="0" fontId="45" fillId="67" borderId="0" xfId="951" applyFont="1" applyFill="1" applyBorder="1" applyAlignment="1">
      <alignment horizontal="left" wrapText="1"/>
    </xf>
    <xf numFmtId="0" fontId="37" fillId="67" borderId="0" xfId="951" applyFont="1" applyFill="1" applyBorder="1" applyAlignment="1">
      <alignment horizontal="center"/>
    </xf>
    <xf numFmtId="0" fontId="44" fillId="67" borderId="0" xfId="951" applyFont="1" applyFill="1" applyBorder="1" applyAlignment="1">
      <alignment horizontal="left" wrapText="1"/>
    </xf>
    <xf numFmtId="0" fontId="45" fillId="67" borderId="0" xfId="1870" applyFont="1" applyFill="1" applyBorder="1" applyAlignment="1">
      <alignment horizontal="justify" vertical="top"/>
    </xf>
    <xf numFmtId="0" fontId="45" fillId="67" borderId="0" xfId="1870" applyFont="1" applyFill="1" applyBorder="1" applyAlignment="1">
      <alignment horizontal="justify" vertical="top" wrapText="1"/>
    </xf>
    <xf numFmtId="0" fontId="37" fillId="67" borderId="0" xfId="951" applyFont="1" applyFill="1" applyBorder="1" applyAlignment="1">
      <alignment horizontal="left" vertical="top" wrapText="1"/>
    </xf>
    <xf numFmtId="0" fontId="37" fillId="67" borderId="0" xfId="951" applyFont="1" applyFill="1" applyBorder="1" applyAlignment="1">
      <alignment horizontal="left" vertical="top"/>
    </xf>
    <xf numFmtId="0" fontId="44" fillId="67" borderId="0" xfId="1870" applyFont="1" applyFill="1" applyBorder="1" applyAlignment="1">
      <alignment vertical="center" wrapText="1"/>
    </xf>
    <xf numFmtId="0" fontId="44" fillId="0" borderId="0" xfId="1870" applyFont="1" applyBorder="1" applyAlignment="1">
      <alignment horizontal="left" vertical="center" wrapText="1"/>
    </xf>
    <xf numFmtId="0" fontId="71" fillId="67" borderId="62" xfId="1870" applyFont="1" applyFill="1" applyBorder="1" applyAlignment="1">
      <alignment horizontal="center"/>
    </xf>
    <xf numFmtId="0" fontId="71" fillId="67" borderId="63" xfId="1870" applyFont="1" applyFill="1" applyBorder="1" applyAlignment="1">
      <alignment horizontal="center"/>
    </xf>
    <xf numFmtId="0" fontId="44" fillId="67" borderId="0" xfId="1870" applyFont="1" applyFill="1" applyBorder="1" applyAlignment="1">
      <alignment horizontal="left" vertical="center" wrapText="1"/>
    </xf>
    <xf numFmtId="0" fontId="0" fillId="67" borderId="0" xfId="1870" applyFont="1" applyFill="1" applyBorder="1" applyAlignment="1">
      <alignment horizontal="left" wrapText="1"/>
    </xf>
    <xf numFmtId="0" fontId="153" fillId="0" borderId="62" xfId="1870" applyFont="1" applyFill="1" applyBorder="1" applyAlignment="1">
      <alignment horizontal="center"/>
    </xf>
    <xf numFmtId="0" fontId="153" fillId="0" borderId="63" xfId="1870" applyFont="1" applyFill="1" applyBorder="1" applyAlignment="1">
      <alignment horizontal="center"/>
    </xf>
    <xf numFmtId="0" fontId="44" fillId="67" borderId="0" xfId="4604" applyFont="1" applyFill="1" applyBorder="1" applyAlignment="1">
      <alignment horizontal="left" wrapText="1"/>
    </xf>
    <xf numFmtId="0" fontId="45" fillId="67" borderId="0" xfId="4604" applyFont="1" applyFill="1" applyBorder="1" applyAlignment="1">
      <alignment horizontal="left" wrapText="1"/>
    </xf>
    <xf numFmtId="0" fontId="44" fillId="67" borderId="0" xfId="1870" applyFont="1" applyFill="1" applyBorder="1" applyAlignment="1">
      <alignment horizontal="left" wrapText="1"/>
    </xf>
    <xf numFmtId="0" fontId="45" fillId="67" borderId="0" xfId="1870" applyFont="1" applyFill="1" applyBorder="1" applyAlignment="1">
      <alignment horizontal="left" wrapText="1"/>
    </xf>
    <xf numFmtId="0" fontId="57" fillId="67" borderId="0" xfId="1870" applyFont="1" applyFill="1" applyBorder="1" applyAlignment="1">
      <alignment horizontal="justify" vertical="top" wrapText="1"/>
    </xf>
    <xf numFmtId="0" fontId="27" fillId="8" borderId="0" xfId="2629" applyFont="1" applyFill="1" applyAlignment="1">
      <alignment horizontal="left" wrapText="1"/>
    </xf>
    <xf numFmtId="0" fontId="22" fillId="0" borderId="0" xfId="2629" applyFont="1" applyAlignment="1">
      <alignment horizontal="left" wrapText="1"/>
    </xf>
    <xf numFmtId="49" fontId="0" fillId="8" borderId="0" xfId="2629" applyNumberFormat="1" applyFont="1" applyFill="1" applyAlignment="1">
      <alignment horizontal="left" vertical="center" wrapText="1"/>
    </xf>
    <xf numFmtId="49" fontId="14" fillId="8" borderId="0" xfId="2629" applyNumberFormat="1" applyFont="1" applyFill="1" applyAlignment="1">
      <alignment horizontal="left" vertical="center" wrapText="1"/>
    </xf>
    <xf numFmtId="0" fontId="0" fillId="8" borderId="0" xfId="2629" applyFont="1" applyFill="1" applyAlignment="1">
      <alignment horizontal="left" wrapText="1"/>
    </xf>
    <xf numFmtId="0" fontId="14" fillId="8" borderId="0" xfId="2629" applyFont="1" applyFill="1" applyAlignment="1">
      <alignment horizontal="left" wrapText="1"/>
    </xf>
    <xf numFmtId="0" fontId="27" fillId="67" borderId="0" xfId="1870" applyFont="1" applyFill="1" applyBorder="1" applyAlignment="1">
      <alignment horizontal="left" vertical="center" wrapText="1"/>
    </xf>
    <xf numFmtId="0" fontId="0" fillId="0" borderId="0" xfId="0" applyAlignment="1">
      <alignment wrapText="1"/>
    </xf>
    <xf numFmtId="0" fontId="45" fillId="8" borderId="75" xfId="2629" applyFont="1" applyFill="1" applyBorder="1" applyAlignment="1">
      <alignment horizontal="center" vertical="center" wrapText="1"/>
    </xf>
    <xf numFmtId="0" fontId="45" fillId="8" borderId="98" xfId="2629" applyFont="1" applyFill="1" applyBorder="1" applyAlignment="1">
      <alignment horizontal="center" vertical="center" wrapText="1"/>
    </xf>
    <xf numFmtId="0" fontId="45" fillId="8" borderId="76" xfId="2629" applyFont="1" applyFill="1" applyBorder="1" applyAlignment="1">
      <alignment horizontal="center" vertical="center" wrapText="1"/>
    </xf>
    <xf numFmtId="173" fontId="44" fillId="8" borderId="75" xfId="2629" applyNumberFormat="1" applyFont="1" applyFill="1" applyBorder="1" applyAlignment="1">
      <alignment horizontal="center"/>
    </xf>
    <xf numFmtId="173" fontId="44" fillId="8" borderId="76" xfId="2629" applyNumberFormat="1" applyFont="1" applyFill="1" applyBorder="1" applyAlignment="1">
      <alignment horizontal="center"/>
    </xf>
    <xf numFmtId="173" fontId="45" fillId="8" borderId="53" xfId="2629" applyNumberFormat="1" applyFont="1" applyFill="1" applyBorder="1" applyAlignment="1">
      <alignment horizontal="center"/>
    </xf>
    <xf numFmtId="173" fontId="45" fillId="8" borderId="56" xfId="2629" applyNumberFormat="1" applyFont="1" applyFill="1" applyBorder="1" applyAlignment="1">
      <alignment horizontal="center"/>
    </xf>
    <xf numFmtId="173" fontId="54" fillId="8" borderId="53" xfId="2629" applyNumberFormat="1" applyFont="1" applyFill="1" applyBorder="1" applyAlignment="1">
      <alignment horizontal="center"/>
    </xf>
    <xf numFmtId="173" fontId="54" fillId="8" borderId="56" xfId="2629" applyNumberFormat="1" applyFont="1" applyFill="1" applyBorder="1" applyAlignment="1">
      <alignment horizontal="center"/>
    </xf>
    <xf numFmtId="0" fontId="45" fillId="8" borderId="53" xfId="2629" applyFont="1" applyFill="1" applyBorder="1" applyAlignment="1">
      <alignment horizontal="center" vertical="center" wrapText="1"/>
    </xf>
    <xf numFmtId="0" fontId="45" fillId="8" borderId="56" xfId="2629" applyFont="1" applyFill="1" applyBorder="1" applyAlignment="1">
      <alignment horizontal="center" vertical="center" wrapText="1"/>
    </xf>
    <xf numFmtId="173" fontId="45" fillId="8" borderId="57" xfId="2629" applyNumberFormat="1" applyFont="1" applyFill="1" applyBorder="1" applyAlignment="1">
      <alignment horizontal="center"/>
    </xf>
    <xf numFmtId="173" fontId="45" fillId="8" borderId="59" xfId="2629" applyNumberFormat="1" applyFont="1" applyFill="1" applyBorder="1" applyAlignment="1">
      <alignment horizontal="center"/>
    </xf>
    <xf numFmtId="173" fontId="45" fillId="9" borderId="75" xfId="2629" applyNumberFormat="1" applyFont="1" applyFill="1" applyBorder="1" applyAlignment="1">
      <alignment horizontal="center"/>
    </xf>
    <xf numFmtId="173" fontId="45" fillId="9" borderId="76" xfId="2629" applyNumberFormat="1" applyFont="1" applyFill="1" applyBorder="1" applyAlignment="1">
      <alignment horizontal="center"/>
    </xf>
    <xf numFmtId="0" fontId="166" fillId="0" borderId="0" xfId="0" applyFont="1" applyAlignment="1">
      <alignment horizontal="left" vertical="center" wrapText="1"/>
    </xf>
    <xf numFmtId="0" fontId="165" fillId="0" borderId="0" xfId="0" applyFont="1" applyAlignment="1">
      <alignment horizontal="left" vertical="center" wrapText="1"/>
    </xf>
    <xf numFmtId="0" fontId="4" fillId="0" borderId="0" xfId="0" applyFont="1" applyFill="1" applyBorder="1" applyAlignment="1">
      <alignment horizontal="left" wrapText="1"/>
    </xf>
    <xf numFmtId="0" fontId="9" fillId="0" borderId="0" xfId="0" applyFont="1" applyFill="1" applyBorder="1" applyAlignment="1">
      <alignment horizontal="left" wrapText="1"/>
    </xf>
    <xf numFmtId="0" fontId="152" fillId="0" borderId="0" xfId="0" applyFont="1" applyAlignment="1">
      <alignment wrapText="1"/>
    </xf>
    <xf numFmtId="0" fontId="153" fillId="0" borderId="75" xfId="0" applyFont="1" applyFill="1" applyBorder="1" applyAlignment="1">
      <alignment vertical="center"/>
    </xf>
    <xf numFmtId="0" fontId="152" fillId="0" borderId="53" xfId="0" applyFont="1" applyFill="1" applyBorder="1" applyAlignment="1">
      <alignment vertical="center"/>
    </xf>
    <xf numFmtId="0" fontId="153" fillId="0" borderId="75" xfId="0" applyFont="1" applyFill="1" applyBorder="1" applyAlignment="1">
      <alignment horizontal="center" vertical="center"/>
    </xf>
    <xf numFmtId="0" fontId="152" fillId="0" borderId="55" xfId="0" applyFont="1" applyFill="1" applyBorder="1" applyAlignment="1">
      <alignment horizontal="center" vertical="center"/>
    </xf>
    <xf numFmtId="0" fontId="152" fillId="0" borderId="76" xfId="0" applyFont="1" applyFill="1" applyBorder="1" applyAlignment="1">
      <alignment horizontal="center" vertical="center"/>
    </xf>
    <xf numFmtId="0" fontId="153" fillId="0" borderId="55" xfId="0" applyFont="1" applyFill="1" applyBorder="1" applyAlignment="1">
      <alignment horizontal="center" vertical="center"/>
    </xf>
    <xf numFmtId="0" fontId="9" fillId="0" borderId="76" xfId="0" applyFont="1" applyFill="1" applyBorder="1" applyAlignment="1">
      <alignment horizontal="center" vertical="center"/>
    </xf>
    <xf numFmtId="0" fontId="0" fillId="0" borderId="0" xfId="0" applyAlignment="1">
      <alignment horizontal="left" vertical="top" wrapText="1"/>
    </xf>
    <xf numFmtId="0" fontId="45" fillId="67" borderId="0" xfId="1870" applyFont="1" applyFill="1" applyBorder="1" applyAlignment="1">
      <alignment horizontal="center" vertical="center" wrapText="1"/>
    </xf>
    <xf numFmtId="3" fontId="45" fillId="67" borderId="0" xfId="1870" applyNumberFormat="1" applyFont="1" applyFill="1" applyBorder="1" applyAlignment="1">
      <alignment horizontal="center" vertical="center" wrapText="1"/>
    </xf>
    <xf numFmtId="0" fontId="44" fillId="67" borderId="0" xfId="1870" applyFont="1" applyFill="1" applyBorder="1" applyAlignment="1">
      <alignment horizontal="center" vertical="center" wrapText="1"/>
    </xf>
    <xf numFmtId="0" fontId="0" fillId="67" borderId="0" xfId="1870" applyFont="1" applyFill="1" applyBorder="1" applyAlignment="1">
      <alignment horizontal="left" vertical="center" wrapText="1"/>
    </xf>
    <xf numFmtId="0" fontId="0" fillId="67" borderId="0" xfId="1870" applyFont="1" applyFill="1" applyBorder="1" applyAlignment="1">
      <alignment horizontal="justify" vertical="top"/>
    </xf>
    <xf numFmtId="0" fontId="44" fillId="67" borderId="0" xfId="1870" applyFont="1" applyFill="1" applyBorder="1" applyAlignment="1">
      <alignment horizontal="left"/>
    </xf>
    <xf numFmtId="0" fontId="0" fillId="67" borderId="75" xfId="1870" applyFont="1" applyFill="1" applyBorder="1" applyAlignment="1">
      <alignment horizontal="center"/>
    </xf>
    <xf numFmtId="0" fontId="0" fillId="67" borderId="55" xfId="1870" applyFont="1" applyFill="1" applyBorder="1" applyAlignment="1">
      <alignment horizontal="center"/>
    </xf>
    <xf numFmtId="0" fontId="0" fillId="67" borderId="76" xfId="1870" applyFont="1" applyFill="1" applyBorder="1" applyAlignment="1">
      <alignment horizontal="center"/>
    </xf>
    <xf numFmtId="0" fontId="45" fillId="0" borderId="0" xfId="1870" applyFont="1" applyFill="1" applyBorder="1" applyAlignment="1">
      <alignment horizontal="justify" vertical="top" wrapText="1"/>
    </xf>
    <xf numFmtId="0" fontId="45" fillId="0" borderId="0" xfId="1870" applyFont="1" applyFill="1" applyBorder="1" applyAlignment="1">
      <alignment horizontal="justify" vertical="top"/>
    </xf>
    <xf numFmtId="0" fontId="25" fillId="67" borderId="0" xfId="1870" applyFont="1" applyFill="1" applyBorder="1" applyAlignment="1">
      <alignment horizontal="left" wrapText="1"/>
    </xf>
    <xf numFmtId="0" fontId="0" fillId="0" borderId="12" xfId="0" applyBorder="1" applyAlignment="1">
      <alignment horizontal="center"/>
    </xf>
    <xf numFmtId="0" fontId="44" fillId="67" borderId="0" xfId="1046" applyFont="1" applyFill="1" applyBorder="1" applyAlignment="1">
      <alignment horizontal="left" wrapText="1"/>
    </xf>
    <xf numFmtId="0" fontId="47" fillId="67" borderId="0" xfId="1870" applyFont="1" applyFill="1" applyBorder="1" applyAlignment="1">
      <alignment horizontal="justify" vertical="top"/>
    </xf>
    <xf numFmtId="0" fontId="3" fillId="0" borderId="0" xfId="4610" applyFill="1" applyAlignment="1">
      <alignment wrapText="1"/>
    </xf>
    <xf numFmtId="0" fontId="3" fillId="0" borderId="75" xfId="4610" applyFill="1" applyBorder="1" applyAlignment="1">
      <alignment horizontal="center" vertical="center" wrapText="1"/>
    </xf>
    <xf numFmtId="0" fontId="3" fillId="0" borderId="76" xfId="4610" applyFill="1" applyBorder="1" applyAlignment="1">
      <alignment horizontal="center" vertical="center" wrapText="1"/>
    </xf>
    <xf numFmtId="0" fontId="3" fillId="0" borderId="62" xfId="4610" applyFill="1" applyBorder="1" applyAlignment="1">
      <alignment horizontal="center" vertical="center" wrapText="1"/>
    </xf>
    <xf numFmtId="0" fontId="3" fillId="0" borderId="70" xfId="4610" applyFill="1" applyBorder="1" applyAlignment="1">
      <alignment horizontal="center" vertical="center" wrapText="1"/>
    </xf>
    <xf numFmtId="0" fontId="3" fillId="0" borderId="63" xfId="4610" applyFill="1" applyBorder="1" applyAlignment="1">
      <alignment horizontal="center" vertical="center" wrapText="1"/>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154" fillId="0" borderId="0" xfId="1870" applyFont="1" applyFill="1" applyAlignment="1">
      <alignment wrapText="1"/>
    </xf>
    <xf numFmtId="0" fontId="76" fillId="8" borderId="12" xfId="2138" applyFont="1" applyFill="1" applyBorder="1" applyAlignment="1">
      <alignment horizontal="center" vertical="center" wrapText="1"/>
    </xf>
    <xf numFmtId="0" fontId="0" fillId="67" borderId="0" xfId="1870" applyFont="1" applyFill="1" applyAlignment="1">
      <alignment horizontal="left" wrapText="1"/>
    </xf>
    <xf numFmtId="0" fontId="0" fillId="0" borderId="0" xfId="0" applyAlignment="1">
      <alignment vertical="center" wrapText="1"/>
    </xf>
    <xf numFmtId="0" fontId="45" fillId="0" borderId="0" xfId="1870" applyNumberFormat="1" applyFont="1" applyFill="1" applyBorder="1" applyAlignment="1" applyProtection="1">
      <alignment horizontal="justify" wrapText="1"/>
    </xf>
  </cellXfs>
  <cellStyles count="4611">
    <cellStyle name="___col1" xfId="1"/>
    <cellStyle name="___col2" xfId="2"/>
    <cellStyle name="___col3" xfId="3"/>
    <cellStyle name="___row1" xfId="4"/>
    <cellStyle name="___row2" xfId="5"/>
    <cellStyle name="___row3" xfId="6"/>
    <cellStyle name="__col2" xfId="7"/>
    <cellStyle name="__col3" xfId="8"/>
    <cellStyle name="__page" xfId="9"/>
    <cellStyle name="__page_Conj_p_CVS_avec_Jedox" xfId="10"/>
    <cellStyle name="__row2" xfId="11"/>
    <cellStyle name="__row3" xfId="12"/>
    <cellStyle name="_col1" xfId="13"/>
    <cellStyle name="_col2" xfId="14"/>
    <cellStyle name="_col2_Conj_p_CVS_avec_Jedox" xfId="15"/>
    <cellStyle name="_col3" xfId="16"/>
    <cellStyle name="_data" xfId="17"/>
    <cellStyle name="_freeze" xfId="18"/>
    <cellStyle name="_page" xfId="19"/>
    <cellStyle name="_row1" xfId="20"/>
    <cellStyle name="_row2" xfId="21"/>
    <cellStyle name="_row2_Conj_p_CVS_avec_Jedox" xfId="22"/>
    <cellStyle name="_row3" xfId="23"/>
    <cellStyle name="=C:\WINNT35\SYSTEM32\COMMAND.COM" xfId="24"/>
    <cellStyle name="=C:\WINNT35\SYSTEM32\COMMAND.COM 2" xfId="25"/>
    <cellStyle name="=C:\WINNT35\SYSTEM32\COMMAND.COM 2 2" xfId="2708"/>
    <cellStyle name="=C:\WINNT35\SYSTEM32\COMMAND.COM 3" xfId="2707"/>
    <cellStyle name="20 % - Accent1" xfId="26" builtinId="30" customBuiltin="1"/>
    <cellStyle name="20 % - Accent1 10" xfId="27"/>
    <cellStyle name="20 % - Accent1 11" xfId="2662"/>
    <cellStyle name="20 % - Accent1 12" xfId="2709"/>
    <cellStyle name="20 % - Accent1 2" xfId="28"/>
    <cellStyle name="20 % - Accent1 2 2" xfId="29"/>
    <cellStyle name="20 % - Accent1 2 2 2" xfId="30"/>
    <cellStyle name="20 % - Accent1 2 2 2 2" xfId="2712"/>
    <cellStyle name="20 % - Accent1 2 2 3" xfId="31"/>
    <cellStyle name="20 % - Accent1 2 2 3 2" xfId="2713"/>
    <cellStyle name="20 % - Accent1 2 2 4" xfId="32"/>
    <cellStyle name="20 % - Accent1 2 2 5" xfId="2711"/>
    <cellStyle name="20 % - Accent1 2 3" xfId="33"/>
    <cellStyle name="20 % - Accent1 2 3 2" xfId="34"/>
    <cellStyle name="20 % - Accent1 2 3 2 2" xfId="2715"/>
    <cellStyle name="20 % - Accent1 2 3 3" xfId="35"/>
    <cellStyle name="20 % - Accent1 2 3 3 2" xfId="2716"/>
    <cellStyle name="20 % - Accent1 2 3 4" xfId="2714"/>
    <cellStyle name="20 % - Accent1 2 4" xfId="36"/>
    <cellStyle name="20 % - Accent1 2 4 2" xfId="37"/>
    <cellStyle name="20 % - Accent1 2 4 2 2" xfId="2718"/>
    <cellStyle name="20 % - Accent1 2 4 3" xfId="38"/>
    <cellStyle name="20 % - Accent1 2 4 3 2" xfId="2719"/>
    <cellStyle name="20 % - Accent1 2 4 4" xfId="2717"/>
    <cellStyle name="20 % - Accent1 2 5" xfId="39"/>
    <cellStyle name="20 % - Accent1 2 5 2" xfId="2720"/>
    <cellStyle name="20 % - Accent1 2 6" xfId="40"/>
    <cellStyle name="20 % - Accent1 2 6 2" xfId="2721"/>
    <cellStyle name="20 % - Accent1 2 7" xfId="41"/>
    <cellStyle name="20 % - Accent1 2 8" xfId="2684"/>
    <cellStyle name="20 % - Accent1 2 9" xfId="2710"/>
    <cellStyle name="20 % - Accent1 3" xfId="42"/>
    <cellStyle name="20 % - Accent1 3 2" xfId="43"/>
    <cellStyle name="20 % - Accent1 3 2 2" xfId="44"/>
    <cellStyle name="20 % - Accent1 3 2 2 2" xfId="2724"/>
    <cellStyle name="20 % - Accent1 3 2 3" xfId="45"/>
    <cellStyle name="20 % - Accent1 3 2 3 2" xfId="2725"/>
    <cellStyle name="20 % - Accent1 3 2 4" xfId="2723"/>
    <cellStyle name="20 % - Accent1 3 3" xfId="46"/>
    <cellStyle name="20 % - Accent1 3 3 2" xfId="47"/>
    <cellStyle name="20 % - Accent1 3 3 2 2" xfId="2727"/>
    <cellStyle name="20 % - Accent1 3 3 3" xfId="48"/>
    <cellStyle name="20 % - Accent1 3 3 3 2" xfId="2728"/>
    <cellStyle name="20 % - Accent1 3 3 4" xfId="2726"/>
    <cellStyle name="20 % - Accent1 3 4" xfId="49"/>
    <cellStyle name="20 % - Accent1 3 4 2" xfId="50"/>
    <cellStyle name="20 % - Accent1 3 4 2 2" xfId="2730"/>
    <cellStyle name="20 % - Accent1 3 4 3" xfId="51"/>
    <cellStyle name="20 % - Accent1 3 4 3 2" xfId="2731"/>
    <cellStyle name="20 % - Accent1 3 4 4" xfId="2729"/>
    <cellStyle name="20 % - Accent1 3 5" xfId="52"/>
    <cellStyle name="20 % - Accent1 3 5 2" xfId="2732"/>
    <cellStyle name="20 % - Accent1 3 6" xfId="53"/>
    <cellStyle name="20 % - Accent1 3 6 2" xfId="2733"/>
    <cellStyle name="20 % - Accent1 3 7" xfId="54"/>
    <cellStyle name="20 % - Accent1 3 8" xfId="2722"/>
    <cellStyle name="20 % - Accent1 4" xfId="55"/>
    <cellStyle name="20 % - Accent1 4 2" xfId="56"/>
    <cellStyle name="20 % - Accent1 4 2 2" xfId="57"/>
    <cellStyle name="20 % - Accent1 4 2 2 2" xfId="2736"/>
    <cellStyle name="20 % - Accent1 4 2 3" xfId="58"/>
    <cellStyle name="20 % - Accent1 4 2 3 2" xfId="2737"/>
    <cellStyle name="20 % - Accent1 4 2 4" xfId="2735"/>
    <cellStyle name="20 % - Accent1 4 3" xfId="59"/>
    <cellStyle name="20 % - Accent1 4 3 2" xfId="60"/>
    <cellStyle name="20 % - Accent1 4 3 2 2" xfId="2739"/>
    <cellStyle name="20 % - Accent1 4 3 3" xfId="61"/>
    <cellStyle name="20 % - Accent1 4 3 3 2" xfId="2740"/>
    <cellStyle name="20 % - Accent1 4 3 4" xfId="2738"/>
    <cellStyle name="20 % - Accent1 4 4" xfId="62"/>
    <cellStyle name="20 % - Accent1 4 4 2" xfId="63"/>
    <cellStyle name="20 % - Accent1 4 4 2 2" xfId="2742"/>
    <cellStyle name="20 % - Accent1 4 4 3" xfId="64"/>
    <cellStyle name="20 % - Accent1 4 4 3 2" xfId="2743"/>
    <cellStyle name="20 % - Accent1 4 4 4" xfId="2741"/>
    <cellStyle name="20 % - Accent1 4 5" xfId="65"/>
    <cellStyle name="20 % - Accent1 4 5 2" xfId="2744"/>
    <cellStyle name="20 % - Accent1 4 6" xfId="66"/>
    <cellStyle name="20 % - Accent1 4 6 2" xfId="2745"/>
    <cellStyle name="20 % - Accent1 4 7" xfId="2734"/>
    <cellStyle name="20 % - Accent1 5" xfId="67"/>
    <cellStyle name="20 % - Accent1 5 2" xfId="68"/>
    <cellStyle name="20 % - Accent1 5 2 2" xfId="2747"/>
    <cellStyle name="20 % - Accent1 5 3" xfId="69"/>
    <cellStyle name="20 % - Accent1 5 3 2" xfId="2748"/>
    <cellStyle name="20 % - Accent1 5 4" xfId="2746"/>
    <cellStyle name="20 % - Accent1 6" xfId="70"/>
    <cellStyle name="20 % - Accent1 6 2" xfId="71"/>
    <cellStyle name="20 % - Accent1 6 2 2" xfId="2750"/>
    <cellStyle name="20 % - Accent1 6 3" xfId="72"/>
    <cellStyle name="20 % - Accent1 6 3 2" xfId="2751"/>
    <cellStyle name="20 % - Accent1 6 4" xfId="2749"/>
    <cellStyle name="20 % - Accent1 7" xfId="73"/>
    <cellStyle name="20 % - Accent1 7 2" xfId="74"/>
    <cellStyle name="20 % - Accent1 7 2 2" xfId="2753"/>
    <cellStyle name="20 % - Accent1 7 3" xfId="75"/>
    <cellStyle name="20 % - Accent1 7 3 2" xfId="2754"/>
    <cellStyle name="20 % - Accent1 7 4" xfId="2752"/>
    <cellStyle name="20 % - Accent1 8" xfId="76"/>
    <cellStyle name="20 % - Accent1 8 2" xfId="2755"/>
    <cellStyle name="20 % - Accent1 9" xfId="77"/>
    <cellStyle name="20 % - Accent1 9 2" xfId="2756"/>
    <cellStyle name="20 % - Accent2" xfId="78" builtinId="34" customBuiltin="1"/>
    <cellStyle name="20 % - Accent2 10" xfId="79"/>
    <cellStyle name="20 % - Accent2 11" xfId="2666"/>
    <cellStyle name="20 % - Accent2 12" xfId="2757"/>
    <cellStyle name="20 % - Accent2 2" xfId="80"/>
    <cellStyle name="20 % - Accent2 2 2" xfId="81"/>
    <cellStyle name="20 % - Accent2 2 2 2" xfId="82"/>
    <cellStyle name="20 % - Accent2 2 2 2 2" xfId="2760"/>
    <cellStyle name="20 % - Accent2 2 2 3" xfId="83"/>
    <cellStyle name="20 % - Accent2 2 2 3 2" xfId="2761"/>
    <cellStyle name="20 % - Accent2 2 2 4" xfId="84"/>
    <cellStyle name="20 % - Accent2 2 2 5" xfId="2759"/>
    <cellStyle name="20 % - Accent2 2 3" xfId="85"/>
    <cellStyle name="20 % - Accent2 2 3 2" xfId="86"/>
    <cellStyle name="20 % - Accent2 2 3 2 2" xfId="2763"/>
    <cellStyle name="20 % - Accent2 2 3 3" xfId="87"/>
    <cellStyle name="20 % - Accent2 2 3 3 2" xfId="2764"/>
    <cellStyle name="20 % - Accent2 2 3 4" xfId="2762"/>
    <cellStyle name="20 % - Accent2 2 4" xfId="88"/>
    <cellStyle name="20 % - Accent2 2 4 2" xfId="89"/>
    <cellStyle name="20 % - Accent2 2 4 2 2" xfId="2766"/>
    <cellStyle name="20 % - Accent2 2 4 3" xfId="90"/>
    <cellStyle name="20 % - Accent2 2 4 3 2" xfId="2767"/>
    <cellStyle name="20 % - Accent2 2 4 4" xfId="2765"/>
    <cellStyle name="20 % - Accent2 2 5" xfId="91"/>
    <cellStyle name="20 % - Accent2 2 5 2" xfId="2768"/>
    <cellStyle name="20 % - Accent2 2 6" xfId="92"/>
    <cellStyle name="20 % - Accent2 2 6 2" xfId="2769"/>
    <cellStyle name="20 % - Accent2 2 7" xfId="93"/>
    <cellStyle name="20 % - Accent2 2 8" xfId="2685"/>
    <cellStyle name="20 % - Accent2 2 9" xfId="2758"/>
    <cellStyle name="20 % - Accent2 3" xfId="94"/>
    <cellStyle name="20 % - Accent2 3 2" xfId="95"/>
    <cellStyle name="20 % - Accent2 3 2 2" xfId="96"/>
    <cellStyle name="20 % - Accent2 3 2 2 2" xfId="2772"/>
    <cellStyle name="20 % - Accent2 3 2 3" xfId="97"/>
    <cellStyle name="20 % - Accent2 3 2 3 2" xfId="2773"/>
    <cellStyle name="20 % - Accent2 3 2 4" xfId="2771"/>
    <cellStyle name="20 % - Accent2 3 3" xfId="98"/>
    <cellStyle name="20 % - Accent2 3 3 2" xfId="99"/>
    <cellStyle name="20 % - Accent2 3 3 2 2" xfId="2775"/>
    <cellStyle name="20 % - Accent2 3 3 3" xfId="100"/>
    <cellStyle name="20 % - Accent2 3 3 3 2" xfId="2776"/>
    <cellStyle name="20 % - Accent2 3 3 4" xfId="2774"/>
    <cellStyle name="20 % - Accent2 3 4" xfId="101"/>
    <cellStyle name="20 % - Accent2 3 4 2" xfId="102"/>
    <cellStyle name="20 % - Accent2 3 4 2 2" xfId="2778"/>
    <cellStyle name="20 % - Accent2 3 4 3" xfId="103"/>
    <cellStyle name="20 % - Accent2 3 4 3 2" xfId="2779"/>
    <cellStyle name="20 % - Accent2 3 4 4" xfId="2777"/>
    <cellStyle name="20 % - Accent2 3 5" xfId="104"/>
    <cellStyle name="20 % - Accent2 3 5 2" xfId="2780"/>
    <cellStyle name="20 % - Accent2 3 6" xfId="105"/>
    <cellStyle name="20 % - Accent2 3 6 2" xfId="2781"/>
    <cellStyle name="20 % - Accent2 3 7" xfId="106"/>
    <cellStyle name="20 % - Accent2 3 8" xfId="2770"/>
    <cellStyle name="20 % - Accent2 4" xfId="107"/>
    <cellStyle name="20 % - Accent2 4 2" xfId="108"/>
    <cellStyle name="20 % - Accent2 4 2 2" xfId="109"/>
    <cellStyle name="20 % - Accent2 4 2 2 2" xfId="2784"/>
    <cellStyle name="20 % - Accent2 4 2 3" xfId="110"/>
    <cellStyle name="20 % - Accent2 4 2 3 2" xfId="2785"/>
    <cellStyle name="20 % - Accent2 4 2 4" xfId="2783"/>
    <cellStyle name="20 % - Accent2 4 3" xfId="111"/>
    <cellStyle name="20 % - Accent2 4 3 2" xfId="112"/>
    <cellStyle name="20 % - Accent2 4 3 2 2" xfId="2787"/>
    <cellStyle name="20 % - Accent2 4 3 3" xfId="113"/>
    <cellStyle name="20 % - Accent2 4 3 3 2" xfId="2788"/>
    <cellStyle name="20 % - Accent2 4 3 4" xfId="2786"/>
    <cellStyle name="20 % - Accent2 4 4" xfId="114"/>
    <cellStyle name="20 % - Accent2 4 4 2" xfId="115"/>
    <cellStyle name="20 % - Accent2 4 4 2 2" xfId="2790"/>
    <cellStyle name="20 % - Accent2 4 4 3" xfId="116"/>
    <cellStyle name="20 % - Accent2 4 4 3 2" xfId="2791"/>
    <cellStyle name="20 % - Accent2 4 4 4" xfId="2789"/>
    <cellStyle name="20 % - Accent2 4 5" xfId="117"/>
    <cellStyle name="20 % - Accent2 4 5 2" xfId="2792"/>
    <cellStyle name="20 % - Accent2 4 6" xfId="118"/>
    <cellStyle name="20 % - Accent2 4 6 2" xfId="2793"/>
    <cellStyle name="20 % - Accent2 4 7" xfId="2782"/>
    <cellStyle name="20 % - Accent2 5" xfId="119"/>
    <cellStyle name="20 % - Accent2 5 2" xfId="120"/>
    <cellStyle name="20 % - Accent2 5 2 2" xfId="2795"/>
    <cellStyle name="20 % - Accent2 5 3" xfId="121"/>
    <cellStyle name="20 % - Accent2 5 3 2" xfId="2796"/>
    <cellStyle name="20 % - Accent2 5 4" xfId="2794"/>
    <cellStyle name="20 % - Accent2 6" xfId="122"/>
    <cellStyle name="20 % - Accent2 6 2" xfId="123"/>
    <cellStyle name="20 % - Accent2 6 2 2" xfId="2798"/>
    <cellStyle name="20 % - Accent2 6 3" xfId="124"/>
    <cellStyle name="20 % - Accent2 6 3 2" xfId="2799"/>
    <cellStyle name="20 % - Accent2 6 4" xfId="2797"/>
    <cellStyle name="20 % - Accent2 7" xfId="125"/>
    <cellStyle name="20 % - Accent2 7 2" xfId="126"/>
    <cellStyle name="20 % - Accent2 7 2 2" xfId="2801"/>
    <cellStyle name="20 % - Accent2 7 3" xfId="127"/>
    <cellStyle name="20 % - Accent2 7 3 2" xfId="2802"/>
    <cellStyle name="20 % - Accent2 7 4" xfId="2800"/>
    <cellStyle name="20 % - Accent2 8" xfId="128"/>
    <cellStyle name="20 % - Accent2 8 2" xfId="2803"/>
    <cellStyle name="20 % - Accent2 9" xfId="129"/>
    <cellStyle name="20 % - Accent2 9 2" xfId="2804"/>
    <cellStyle name="20 % - Accent3" xfId="130" builtinId="38" customBuiltin="1"/>
    <cellStyle name="20 % - Accent3 10" xfId="131"/>
    <cellStyle name="20 % - Accent3 11" xfId="2668"/>
    <cellStyle name="20 % - Accent3 12" xfId="2805"/>
    <cellStyle name="20 % - Accent3 2" xfId="132"/>
    <cellStyle name="20 % - Accent3 2 2" xfId="133"/>
    <cellStyle name="20 % - Accent3 2 2 2" xfId="134"/>
    <cellStyle name="20 % - Accent3 2 2 2 2" xfId="2808"/>
    <cellStyle name="20 % - Accent3 2 2 3" xfId="135"/>
    <cellStyle name="20 % - Accent3 2 2 3 2" xfId="2809"/>
    <cellStyle name="20 % - Accent3 2 2 4" xfId="136"/>
    <cellStyle name="20 % - Accent3 2 2 5" xfId="2807"/>
    <cellStyle name="20 % - Accent3 2 3" xfId="137"/>
    <cellStyle name="20 % - Accent3 2 3 2" xfId="138"/>
    <cellStyle name="20 % - Accent3 2 3 2 2" xfId="2811"/>
    <cellStyle name="20 % - Accent3 2 3 3" xfId="139"/>
    <cellStyle name="20 % - Accent3 2 3 3 2" xfId="2812"/>
    <cellStyle name="20 % - Accent3 2 3 4" xfId="2810"/>
    <cellStyle name="20 % - Accent3 2 4" xfId="140"/>
    <cellStyle name="20 % - Accent3 2 4 2" xfId="141"/>
    <cellStyle name="20 % - Accent3 2 4 2 2" xfId="2814"/>
    <cellStyle name="20 % - Accent3 2 4 3" xfId="142"/>
    <cellStyle name="20 % - Accent3 2 4 3 2" xfId="2815"/>
    <cellStyle name="20 % - Accent3 2 4 4" xfId="2813"/>
    <cellStyle name="20 % - Accent3 2 5" xfId="143"/>
    <cellStyle name="20 % - Accent3 2 5 2" xfId="2816"/>
    <cellStyle name="20 % - Accent3 2 6" xfId="144"/>
    <cellStyle name="20 % - Accent3 2 6 2" xfId="2817"/>
    <cellStyle name="20 % - Accent3 2 7" xfId="145"/>
    <cellStyle name="20 % - Accent3 2 8" xfId="2686"/>
    <cellStyle name="20 % - Accent3 2 9" xfId="2806"/>
    <cellStyle name="20 % - Accent3 3" xfId="146"/>
    <cellStyle name="20 % - Accent3 3 2" xfId="147"/>
    <cellStyle name="20 % - Accent3 3 2 2" xfId="148"/>
    <cellStyle name="20 % - Accent3 3 2 2 2" xfId="2820"/>
    <cellStyle name="20 % - Accent3 3 2 3" xfId="149"/>
    <cellStyle name="20 % - Accent3 3 2 3 2" xfId="2821"/>
    <cellStyle name="20 % - Accent3 3 2 4" xfId="2819"/>
    <cellStyle name="20 % - Accent3 3 3" xfId="150"/>
    <cellStyle name="20 % - Accent3 3 3 2" xfId="151"/>
    <cellStyle name="20 % - Accent3 3 3 2 2" xfId="2823"/>
    <cellStyle name="20 % - Accent3 3 3 3" xfId="152"/>
    <cellStyle name="20 % - Accent3 3 3 3 2" xfId="2824"/>
    <cellStyle name="20 % - Accent3 3 3 4" xfId="2822"/>
    <cellStyle name="20 % - Accent3 3 4" xfId="153"/>
    <cellStyle name="20 % - Accent3 3 4 2" xfId="154"/>
    <cellStyle name="20 % - Accent3 3 4 2 2" xfId="2826"/>
    <cellStyle name="20 % - Accent3 3 4 3" xfId="155"/>
    <cellStyle name="20 % - Accent3 3 4 3 2" xfId="2827"/>
    <cellStyle name="20 % - Accent3 3 4 4" xfId="2825"/>
    <cellStyle name="20 % - Accent3 3 5" xfId="156"/>
    <cellStyle name="20 % - Accent3 3 5 2" xfId="2828"/>
    <cellStyle name="20 % - Accent3 3 6" xfId="157"/>
    <cellStyle name="20 % - Accent3 3 6 2" xfId="2829"/>
    <cellStyle name="20 % - Accent3 3 7" xfId="158"/>
    <cellStyle name="20 % - Accent3 3 8" xfId="2818"/>
    <cellStyle name="20 % - Accent3 4" xfId="159"/>
    <cellStyle name="20 % - Accent3 4 2" xfId="160"/>
    <cellStyle name="20 % - Accent3 4 2 2" xfId="161"/>
    <cellStyle name="20 % - Accent3 4 2 2 2" xfId="2832"/>
    <cellStyle name="20 % - Accent3 4 2 3" xfId="162"/>
    <cellStyle name="20 % - Accent3 4 2 3 2" xfId="2833"/>
    <cellStyle name="20 % - Accent3 4 2 4" xfId="2831"/>
    <cellStyle name="20 % - Accent3 4 3" xfId="163"/>
    <cellStyle name="20 % - Accent3 4 3 2" xfId="164"/>
    <cellStyle name="20 % - Accent3 4 3 2 2" xfId="2835"/>
    <cellStyle name="20 % - Accent3 4 3 3" xfId="165"/>
    <cellStyle name="20 % - Accent3 4 3 3 2" xfId="2836"/>
    <cellStyle name="20 % - Accent3 4 3 4" xfId="2834"/>
    <cellStyle name="20 % - Accent3 4 4" xfId="166"/>
    <cellStyle name="20 % - Accent3 4 4 2" xfId="167"/>
    <cellStyle name="20 % - Accent3 4 4 2 2" xfId="2838"/>
    <cellStyle name="20 % - Accent3 4 4 3" xfId="168"/>
    <cellStyle name="20 % - Accent3 4 4 3 2" xfId="2839"/>
    <cellStyle name="20 % - Accent3 4 4 4" xfId="2837"/>
    <cellStyle name="20 % - Accent3 4 5" xfId="169"/>
    <cellStyle name="20 % - Accent3 4 5 2" xfId="2840"/>
    <cellStyle name="20 % - Accent3 4 6" xfId="170"/>
    <cellStyle name="20 % - Accent3 4 6 2" xfId="2841"/>
    <cellStyle name="20 % - Accent3 4 7" xfId="2830"/>
    <cellStyle name="20 % - Accent3 5" xfId="171"/>
    <cellStyle name="20 % - Accent3 5 2" xfId="172"/>
    <cellStyle name="20 % - Accent3 5 2 2" xfId="2843"/>
    <cellStyle name="20 % - Accent3 5 3" xfId="173"/>
    <cellStyle name="20 % - Accent3 5 3 2" xfId="2844"/>
    <cellStyle name="20 % - Accent3 5 4" xfId="2842"/>
    <cellStyle name="20 % - Accent3 6" xfId="174"/>
    <cellStyle name="20 % - Accent3 6 2" xfId="175"/>
    <cellStyle name="20 % - Accent3 6 2 2" xfId="2846"/>
    <cellStyle name="20 % - Accent3 6 3" xfId="176"/>
    <cellStyle name="20 % - Accent3 6 3 2" xfId="2847"/>
    <cellStyle name="20 % - Accent3 6 4" xfId="2845"/>
    <cellStyle name="20 % - Accent3 7" xfId="177"/>
    <cellStyle name="20 % - Accent3 7 2" xfId="178"/>
    <cellStyle name="20 % - Accent3 7 2 2" xfId="2849"/>
    <cellStyle name="20 % - Accent3 7 3" xfId="179"/>
    <cellStyle name="20 % - Accent3 7 3 2" xfId="2850"/>
    <cellStyle name="20 % - Accent3 7 4" xfId="2848"/>
    <cellStyle name="20 % - Accent3 8" xfId="180"/>
    <cellStyle name="20 % - Accent3 8 2" xfId="2851"/>
    <cellStyle name="20 % - Accent3 9" xfId="181"/>
    <cellStyle name="20 % - Accent3 9 2" xfId="2852"/>
    <cellStyle name="20 % - Accent4" xfId="182" builtinId="42" customBuiltin="1"/>
    <cellStyle name="20 % - Accent4 10" xfId="183"/>
    <cellStyle name="20 % - Accent4 11" xfId="2671"/>
    <cellStyle name="20 % - Accent4 12" xfId="2853"/>
    <cellStyle name="20 % - Accent4 2" xfId="184"/>
    <cellStyle name="20 % - Accent4 2 2" xfId="185"/>
    <cellStyle name="20 % - Accent4 2 2 2" xfId="186"/>
    <cellStyle name="20 % - Accent4 2 2 2 2" xfId="2856"/>
    <cellStyle name="20 % - Accent4 2 2 3" xfId="187"/>
    <cellStyle name="20 % - Accent4 2 2 3 2" xfId="2857"/>
    <cellStyle name="20 % - Accent4 2 2 4" xfId="188"/>
    <cellStyle name="20 % - Accent4 2 2 5" xfId="2855"/>
    <cellStyle name="20 % - Accent4 2 3" xfId="189"/>
    <cellStyle name="20 % - Accent4 2 3 2" xfId="190"/>
    <cellStyle name="20 % - Accent4 2 3 2 2" xfId="2859"/>
    <cellStyle name="20 % - Accent4 2 3 3" xfId="191"/>
    <cellStyle name="20 % - Accent4 2 3 3 2" xfId="2860"/>
    <cellStyle name="20 % - Accent4 2 3 4" xfId="2858"/>
    <cellStyle name="20 % - Accent4 2 4" xfId="192"/>
    <cellStyle name="20 % - Accent4 2 4 2" xfId="193"/>
    <cellStyle name="20 % - Accent4 2 4 2 2" xfId="2862"/>
    <cellStyle name="20 % - Accent4 2 4 3" xfId="194"/>
    <cellStyle name="20 % - Accent4 2 4 3 2" xfId="2863"/>
    <cellStyle name="20 % - Accent4 2 4 4" xfId="2861"/>
    <cellStyle name="20 % - Accent4 2 5" xfId="195"/>
    <cellStyle name="20 % - Accent4 2 5 2" xfId="2864"/>
    <cellStyle name="20 % - Accent4 2 6" xfId="196"/>
    <cellStyle name="20 % - Accent4 2 6 2" xfId="2865"/>
    <cellStyle name="20 % - Accent4 2 7" xfId="197"/>
    <cellStyle name="20 % - Accent4 2 8" xfId="2687"/>
    <cellStyle name="20 % - Accent4 2 9" xfId="2854"/>
    <cellStyle name="20 % - Accent4 3" xfId="198"/>
    <cellStyle name="20 % - Accent4 3 2" xfId="199"/>
    <cellStyle name="20 % - Accent4 3 2 2" xfId="200"/>
    <cellStyle name="20 % - Accent4 3 2 2 2" xfId="2868"/>
    <cellStyle name="20 % - Accent4 3 2 3" xfId="201"/>
    <cellStyle name="20 % - Accent4 3 2 3 2" xfId="2869"/>
    <cellStyle name="20 % - Accent4 3 2 4" xfId="2867"/>
    <cellStyle name="20 % - Accent4 3 3" xfId="202"/>
    <cellStyle name="20 % - Accent4 3 3 2" xfId="203"/>
    <cellStyle name="20 % - Accent4 3 3 2 2" xfId="2871"/>
    <cellStyle name="20 % - Accent4 3 3 3" xfId="204"/>
    <cellStyle name="20 % - Accent4 3 3 3 2" xfId="2872"/>
    <cellStyle name="20 % - Accent4 3 3 4" xfId="2870"/>
    <cellStyle name="20 % - Accent4 3 4" xfId="205"/>
    <cellStyle name="20 % - Accent4 3 4 2" xfId="206"/>
    <cellStyle name="20 % - Accent4 3 4 2 2" xfId="2874"/>
    <cellStyle name="20 % - Accent4 3 4 3" xfId="207"/>
    <cellStyle name="20 % - Accent4 3 4 3 2" xfId="2875"/>
    <cellStyle name="20 % - Accent4 3 4 4" xfId="2873"/>
    <cellStyle name="20 % - Accent4 3 5" xfId="208"/>
    <cellStyle name="20 % - Accent4 3 5 2" xfId="2876"/>
    <cellStyle name="20 % - Accent4 3 6" xfId="209"/>
    <cellStyle name="20 % - Accent4 3 6 2" xfId="2877"/>
    <cellStyle name="20 % - Accent4 3 7" xfId="210"/>
    <cellStyle name="20 % - Accent4 3 8" xfId="2866"/>
    <cellStyle name="20 % - Accent4 4" xfId="211"/>
    <cellStyle name="20 % - Accent4 4 2" xfId="212"/>
    <cellStyle name="20 % - Accent4 4 2 2" xfId="213"/>
    <cellStyle name="20 % - Accent4 4 2 2 2" xfId="2880"/>
    <cellStyle name="20 % - Accent4 4 2 3" xfId="214"/>
    <cellStyle name="20 % - Accent4 4 2 3 2" xfId="2881"/>
    <cellStyle name="20 % - Accent4 4 2 4" xfId="2879"/>
    <cellStyle name="20 % - Accent4 4 3" xfId="215"/>
    <cellStyle name="20 % - Accent4 4 3 2" xfId="216"/>
    <cellStyle name="20 % - Accent4 4 3 2 2" xfId="2883"/>
    <cellStyle name="20 % - Accent4 4 3 3" xfId="217"/>
    <cellStyle name="20 % - Accent4 4 3 3 2" xfId="2884"/>
    <cellStyle name="20 % - Accent4 4 3 4" xfId="2882"/>
    <cellStyle name="20 % - Accent4 4 4" xfId="218"/>
    <cellStyle name="20 % - Accent4 4 4 2" xfId="219"/>
    <cellStyle name="20 % - Accent4 4 4 2 2" xfId="2886"/>
    <cellStyle name="20 % - Accent4 4 4 3" xfId="220"/>
    <cellStyle name="20 % - Accent4 4 4 3 2" xfId="2887"/>
    <cellStyle name="20 % - Accent4 4 4 4" xfId="2885"/>
    <cellStyle name="20 % - Accent4 4 5" xfId="221"/>
    <cellStyle name="20 % - Accent4 4 5 2" xfId="2888"/>
    <cellStyle name="20 % - Accent4 4 6" xfId="222"/>
    <cellStyle name="20 % - Accent4 4 6 2" xfId="2889"/>
    <cellStyle name="20 % - Accent4 4 7" xfId="2878"/>
    <cellStyle name="20 % - Accent4 5" xfId="223"/>
    <cellStyle name="20 % - Accent4 5 2" xfId="224"/>
    <cellStyle name="20 % - Accent4 5 2 2" xfId="2891"/>
    <cellStyle name="20 % - Accent4 5 3" xfId="225"/>
    <cellStyle name="20 % - Accent4 5 3 2" xfId="2892"/>
    <cellStyle name="20 % - Accent4 5 4" xfId="2890"/>
    <cellStyle name="20 % - Accent4 6" xfId="226"/>
    <cellStyle name="20 % - Accent4 6 2" xfId="227"/>
    <cellStyle name="20 % - Accent4 6 2 2" xfId="2894"/>
    <cellStyle name="20 % - Accent4 6 3" xfId="228"/>
    <cellStyle name="20 % - Accent4 6 3 2" xfId="2895"/>
    <cellStyle name="20 % - Accent4 6 4" xfId="2893"/>
    <cellStyle name="20 % - Accent4 7" xfId="229"/>
    <cellStyle name="20 % - Accent4 7 2" xfId="230"/>
    <cellStyle name="20 % - Accent4 7 2 2" xfId="2897"/>
    <cellStyle name="20 % - Accent4 7 3" xfId="231"/>
    <cellStyle name="20 % - Accent4 7 3 2" xfId="2898"/>
    <cellStyle name="20 % - Accent4 7 4" xfId="2896"/>
    <cellStyle name="20 % - Accent4 8" xfId="232"/>
    <cellStyle name="20 % - Accent4 8 2" xfId="2899"/>
    <cellStyle name="20 % - Accent4 9" xfId="233"/>
    <cellStyle name="20 % - Accent4 9 2" xfId="2900"/>
    <cellStyle name="20 % - Accent5" xfId="234" builtinId="46" customBuiltin="1"/>
    <cellStyle name="20 % - Accent5 10" xfId="235"/>
    <cellStyle name="20 % - Accent5 11" xfId="2674"/>
    <cellStyle name="20 % - Accent5 12" xfId="2901"/>
    <cellStyle name="20 % - Accent5 2" xfId="236"/>
    <cellStyle name="20 % - Accent5 2 2" xfId="237"/>
    <cellStyle name="20 % - Accent5 2 2 2" xfId="238"/>
    <cellStyle name="20 % - Accent5 2 2 2 2" xfId="2904"/>
    <cellStyle name="20 % - Accent5 2 2 3" xfId="239"/>
    <cellStyle name="20 % - Accent5 2 2 3 2" xfId="2905"/>
    <cellStyle name="20 % - Accent5 2 2 4" xfId="240"/>
    <cellStyle name="20 % - Accent5 2 2 5" xfId="2903"/>
    <cellStyle name="20 % - Accent5 2 3" xfId="241"/>
    <cellStyle name="20 % - Accent5 2 3 2" xfId="242"/>
    <cellStyle name="20 % - Accent5 2 3 2 2" xfId="2907"/>
    <cellStyle name="20 % - Accent5 2 3 3" xfId="243"/>
    <cellStyle name="20 % - Accent5 2 3 3 2" xfId="2908"/>
    <cellStyle name="20 % - Accent5 2 3 4" xfId="2906"/>
    <cellStyle name="20 % - Accent5 2 4" xfId="244"/>
    <cellStyle name="20 % - Accent5 2 4 2" xfId="245"/>
    <cellStyle name="20 % - Accent5 2 4 2 2" xfId="2910"/>
    <cellStyle name="20 % - Accent5 2 4 3" xfId="246"/>
    <cellStyle name="20 % - Accent5 2 4 3 2" xfId="2911"/>
    <cellStyle name="20 % - Accent5 2 4 4" xfId="2909"/>
    <cellStyle name="20 % - Accent5 2 5" xfId="247"/>
    <cellStyle name="20 % - Accent5 2 5 2" xfId="2912"/>
    <cellStyle name="20 % - Accent5 2 6" xfId="248"/>
    <cellStyle name="20 % - Accent5 2 6 2" xfId="2913"/>
    <cellStyle name="20 % - Accent5 2 7" xfId="249"/>
    <cellStyle name="20 % - Accent5 2 8" xfId="2688"/>
    <cellStyle name="20 % - Accent5 2 9" xfId="2902"/>
    <cellStyle name="20 % - Accent5 3" xfId="250"/>
    <cellStyle name="20 % - Accent5 3 2" xfId="251"/>
    <cellStyle name="20 % - Accent5 3 2 2" xfId="252"/>
    <cellStyle name="20 % - Accent5 3 2 2 2" xfId="2916"/>
    <cellStyle name="20 % - Accent5 3 2 3" xfId="253"/>
    <cellStyle name="20 % - Accent5 3 2 3 2" xfId="2917"/>
    <cellStyle name="20 % - Accent5 3 2 4" xfId="2915"/>
    <cellStyle name="20 % - Accent5 3 3" xfId="254"/>
    <cellStyle name="20 % - Accent5 3 3 2" xfId="255"/>
    <cellStyle name="20 % - Accent5 3 3 2 2" xfId="2919"/>
    <cellStyle name="20 % - Accent5 3 3 3" xfId="256"/>
    <cellStyle name="20 % - Accent5 3 3 3 2" xfId="2920"/>
    <cellStyle name="20 % - Accent5 3 3 4" xfId="2918"/>
    <cellStyle name="20 % - Accent5 3 4" xfId="257"/>
    <cellStyle name="20 % - Accent5 3 4 2" xfId="258"/>
    <cellStyle name="20 % - Accent5 3 4 2 2" xfId="2922"/>
    <cellStyle name="20 % - Accent5 3 4 3" xfId="259"/>
    <cellStyle name="20 % - Accent5 3 4 3 2" xfId="2923"/>
    <cellStyle name="20 % - Accent5 3 4 4" xfId="2921"/>
    <cellStyle name="20 % - Accent5 3 5" xfId="260"/>
    <cellStyle name="20 % - Accent5 3 5 2" xfId="2924"/>
    <cellStyle name="20 % - Accent5 3 6" xfId="261"/>
    <cellStyle name="20 % - Accent5 3 6 2" xfId="2925"/>
    <cellStyle name="20 % - Accent5 3 7" xfId="262"/>
    <cellStyle name="20 % - Accent5 3 8" xfId="2914"/>
    <cellStyle name="20 % - Accent5 4" xfId="263"/>
    <cellStyle name="20 % - Accent5 4 2" xfId="264"/>
    <cellStyle name="20 % - Accent5 4 2 2" xfId="265"/>
    <cellStyle name="20 % - Accent5 4 2 2 2" xfId="2928"/>
    <cellStyle name="20 % - Accent5 4 2 3" xfId="266"/>
    <cellStyle name="20 % - Accent5 4 2 3 2" xfId="2929"/>
    <cellStyle name="20 % - Accent5 4 2 4" xfId="2927"/>
    <cellStyle name="20 % - Accent5 4 3" xfId="267"/>
    <cellStyle name="20 % - Accent5 4 3 2" xfId="268"/>
    <cellStyle name="20 % - Accent5 4 3 2 2" xfId="2931"/>
    <cellStyle name="20 % - Accent5 4 3 3" xfId="269"/>
    <cellStyle name="20 % - Accent5 4 3 3 2" xfId="2932"/>
    <cellStyle name="20 % - Accent5 4 3 4" xfId="2930"/>
    <cellStyle name="20 % - Accent5 4 4" xfId="270"/>
    <cellStyle name="20 % - Accent5 4 4 2" xfId="271"/>
    <cellStyle name="20 % - Accent5 4 4 2 2" xfId="2934"/>
    <cellStyle name="20 % - Accent5 4 4 3" xfId="272"/>
    <cellStyle name="20 % - Accent5 4 4 3 2" xfId="2935"/>
    <cellStyle name="20 % - Accent5 4 4 4" xfId="2933"/>
    <cellStyle name="20 % - Accent5 4 5" xfId="273"/>
    <cellStyle name="20 % - Accent5 4 5 2" xfId="2936"/>
    <cellStyle name="20 % - Accent5 4 6" xfId="274"/>
    <cellStyle name="20 % - Accent5 4 6 2" xfId="2937"/>
    <cellStyle name="20 % - Accent5 4 7" xfId="2926"/>
    <cellStyle name="20 % - Accent5 5" xfId="275"/>
    <cellStyle name="20 % - Accent5 5 2" xfId="276"/>
    <cellStyle name="20 % - Accent5 5 2 2" xfId="2939"/>
    <cellStyle name="20 % - Accent5 5 3" xfId="277"/>
    <cellStyle name="20 % - Accent5 5 3 2" xfId="2940"/>
    <cellStyle name="20 % - Accent5 5 4" xfId="2938"/>
    <cellStyle name="20 % - Accent5 6" xfId="278"/>
    <cellStyle name="20 % - Accent5 6 2" xfId="279"/>
    <cellStyle name="20 % - Accent5 6 2 2" xfId="2942"/>
    <cellStyle name="20 % - Accent5 6 3" xfId="280"/>
    <cellStyle name="20 % - Accent5 6 3 2" xfId="2943"/>
    <cellStyle name="20 % - Accent5 6 4" xfId="2941"/>
    <cellStyle name="20 % - Accent5 7" xfId="281"/>
    <cellStyle name="20 % - Accent5 7 2" xfId="282"/>
    <cellStyle name="20 % - Accent5 7 2 2" xfId="2945"/>
    <cellStyle name="20 % - Accent5 7 3" xfId="283"/>
    <cellStyle name="20 % - Accent5 7 3 2" xfId="2946"/>
    <cellStyle name="20 % - Accent5 7 4" xfId="2944"/>
    <cellStyle name="20 % - Accent5 8" xfId="284"/>
    <cellStyle name="20 % - Accent5 8 2" xfId="2947"/>
    <cellStyle name="20 % - Accent5 9" xfId="285"/>
    <cellStyle name="20 % - Accent5 9 2" xfId="2948"/>
    <cellStyle name="20 % - Accent6" xfId="286" builtinId="50" customBuiltin="1"/>
    <cellStyle name="20 % - Accent6 10" xfId="287"/>
    <cellStyle name="20 % - Accent6 11" xfId="2678"/>
    <cellStyle name="20 % - Accent6 12" xfId="2949"/>
    <cellStyle name="20 % - Accent6 2" xfId="288"/>
    <cellStyle name="20 % - Accent6 2 2" xfId="289"/>
    <cellStyle name="20 % - Accent6 2 2 2" xfId="290"/>
    <cellStyle name="20 % - Accent6 2 2 2 2" xfId="2952"/>
    <cellStyle name="20 % - Accent6 2 2 3" xfId="291"/>
    <cellStyle name="20 % - Accent6 2 2 3 2" xfId="2953"/>
    <cellStyle name="20 % - Accent6 2 2 4" xfId="292"/>
    <cellStyle name="20 % - Accent6 2 2 5" xfId="2951"/>
    <cellStyle name="20 % - Accent6 2 3" xfId="293"/>
    <cellStyle name="20 % - Accent6 2 3 2" xfId="294"/>
    <cellStyle name="20 % - Accent6 2 3 2 2" xfId="2955"/>
    <cellStyle name="20 % - Accent6 2 3 3" xfId="295"/>
    <cellStyle name="20 % - Accent6 2 3 3 2" xfId="2956"/>
    <cellStyle name="20 % - Accent6 2 3 4" xfId="2954"/>
    <cellStyle name="20 % - Accent6 2 4" xfId="296"/>
    <cellStyle name="20 % - Accent6 2 4 2" xfId="297"/>
    <cellStyle name="20 % - Accent6 2 4 2 2" xfId="2958"/>
    <cellStyle name="20 % - Accent6 2 4 3" xfId="298"/>
    <cellStyle name="20 % - Accent6 2 4 3 2" xfId="2959"/>
    <cellStyle name="20 % - Accent6 2 4 4" xfId="2957"/>
    <cellStyle name="20 % - Accent6 2 5" xfId="299"/>
    <cellStyle name="20 % - Accent6 2 5 2" xfId="2960"/>
    <cellStyle name="20 % - Accent6 2 6" xfId="300"/>
    <cellStyle name="20 % - Accent6 2 6 2" xfId="2961"/>
    <cellStyle name="20 % - Accent6 2 7" xfId="301"/>
    <cellStyle name="20 % - Accent6 2 8" xfId="2689"/>
    <cellStyle name="20 % - Accent6 2 9" xfId="2950"/>
    <cellStyle name="20 % - Accent6 3" xfId="302"/>
    <cellStyle name="20 % - Accent6 3 2" xfId="303"/>
    <cellStyle name="20 % - Accent6 3 2 2" xfId="304"/>
    <cellStyle name="20 % - Accent6 3 2 2 2" xfId="2964"/>
    <cellStyle name="20 % - Accent6 3 2 3" xfId="305"/>
    <cellStyle name="20 % - Accent6 3 2 3 2" xfId="2965"/>
    <cellStyle name="20 % - Accent6 3 2 4" xfId="2963"/>
    <cellStyle name="20 % - Accent6 3 3" xfId="306"/>
    <cellStyle name="20 % - Accent6 3 3 2" xfId="307"/>
    <cellStyle name="20 % - Accent6 3 3 2 2" xfId="2967"/>
    <cellStyle name="20 % - Accent6 3 3 3" xfId="308"/>
    <cellStyle name="20 % - Accent6 3 3 3 2" xfId="2968"/>
    <cellStyle name="20 % - Accent6 3 3 4" xfId="2966"/>
    <cellStyle name="20 % - Accent6 3 4" xfId="309"/>
    <cellStyle name="20 % - Accent6 3 4 2" xfId="310"/>
    <cellStyle name="20 % - Accent6 3 4 2 2" xfId="2970"/>
    <cellStyle name="20 % - Accent6 3 4 3" xfId="311"/>
    <cellStyle name="20 % - Accent6 3 4 3 2" xfId="2971"/>
    <cellStyle name="20 % - Accent6 3 4 4" xfId="2969"/>
    <cellStyle name="20 % - Accent6 3 5" xfId="312"/>
    <cellStyle name="20 % - Accent6 3 5 2" xfId="2972"/>
    <cellStyle name="20 % - Accent6 3 6" xfId="313"/>
    <cellStyle name="20 % - Accent6 3 6 2" xfId="2973"/>
    <cellStyle name="20 % - Accent6 3 7" xfId="314"/>
    <cellStyle name="20 % - Accent6 3 8" xfId="2962"/>
    <cellStyle name="20 % - Accent6 4" xfId="315"/>
    <cellStyle name="20 % - Accent6 4 2" xfId="316"/>
    <cellStyle name="20 % - Accent6 4 2 2" xfId="317"/>
    <cellStyle name="20 % - Accent6 4 2 2 2" xfId="2976"/>
    <cellStyle name="20 % - Accent6 4 2 3" xfId="318"/>
    <cellStyle name="20 % - Accent6 4 2 3 2" xfId="2977"/>
    <cellStyle name="20 % - Accent6 4 2 4" xfId="2975"/>
    <cellStyle name="20 % - Accent6 4 3" xfId="319"/>
    <cellStyle name="20 % - Accent6 4 3 2" xfId="320"/>
    <cellStyle name="20 % - Accent6 4 3 2 2" xfId="2979"/>
    <cellStyle name="20 % - Accent6 4 3 3" xfId="321"/>
    <cellStyle name="20 % - Accent6 4 3 3 2" xfId="2980"/>
    <cellStyle name="20 % - Accent6 4 3 4" xfId="2978"/>
    <cellStyle name="20 % - Accent6 4 4" xfId="322"/>
    <cellStyle name="20 % - Accent6 4 4 2" xfId="323"/>
    <cellStyle name="20 % - Accent6 4 4 2 2" xfId="2982"/>
    <cellStyle name="20 % - Accent6 4 4 3" xfId="324"/>
    <cellStyle name="20 % - Accent6 4 4 3 2" xfId="2983"/>
    <cellStyle name="20 % - Accent6 4 4 4" xfId="2981"/>
    <cellStyle name="20 % - Accent6 4 5" xfId="325"/>
    <cellStyle name="20 % - Accent6 4 5 2" xfId="2984"/>
    <cellStyle name="20 % - Accent6 4 6" xfId="326"/>
    <cellStyle name="20 % - Accent6 4 6 2" xfId="2985"/>
    <cellStyle name="20 % - Accent6 4 7" xfId="2974"/>
    <cellStyle name="20 % - Accent6 5" xfId="327"/>
    <cellStyle name="20 % - Accent6 5 2" xfId="328"/>
    <cellStyle name="20 % - Accent6 5 2 2" xfId="2987"/>
    <cellStyle name="20 % - Accent6 5 3" xfId="329"/>
    <cellStyle name="20 % - Accent6 5 3 2" xfId="2988"/>
    <cellStyle name="20 % - Accent6 5 4" xfId="2986"/>
    <cellStyle name="20 % - Accent6 6" xfId="330"/>
    <cellStyle name="20 % - Accent6 6 2" xfId="331"/>
    <cellStyle name="20 % - Accent6 6 2 2" xfId="2990"/>
    <cellStyle name="20 % - Accent6 6 3" xfId="332"/>
    <cellStyle name="20 % - Accent6 6 3 2" xfId="2991"/>
    <cellStyle name="20 % - Accent6 6 4" xfId="2989"/>
    <cellStyle name="20 % - Accent6 7" xfId="333"/>
    <cellStyle name="20 % - Accent6 7 2" xfId="334"/>
    <cellStyle name="20 % - Accent6 7 2 2" xfId="2993"/>
    <cellStyle name="20 % - Accent6 7 3" xfId="335"/>
    <cellStyle name="20 % - Accent6 7 3 2" xfId="2994"/>
    <cellStyle name="20 % - Accent6 7 4" xfId="2992"/>
    <cellStyle name="20 % - Accent6 8" xfId="336"/>
    <cellStyle name="20 % - Accent6 8 2" xfId="2995"/>
    <cellStyle name="20 % - Accent6 9" xfId="337"/>
    <cellStyle name="20 % - Accent6 9 2" xfId="2996"/>
    <cellStyle name="20% - Accent1" xfId="338"/>
    <cellStyle name="20% - Accent2" xfId="339"/>
    <cellStyle name="20% - Accent3" xfId="340"/>
    <cellStyle name="20% - Accent4" xfId="341"/>
    <cellStyle name="20% - Accent5" xfId="342"/>
    <cellStyle name="20% - Accent6" xfId="343"/>
    <cellStyle name="40 % - Accent1" xfId="344" builtinId="31" customBuiltin="1"/>
    <cellStyle name="40 % - Accent1 10" xfId="345"/>
    <cellStyle name="40 % - Accent1 11" xfId="2663"/>
    <cellStyle name="40 % - Accent1 12" xfId="2997"/>
    <cellStyle name="40 % - Accent1 2" xfId="346"/>
    <cellStyle name="40 % - Accent1 2 2" xfId="347"/>
    <cellStyle name="40 % - Accent1 2 2 2" xfId="348"/>
    <cellStyle name="40 % - Accent1 2 2 2 2" xfId="3000"/>
    <cellStyle name="40 % - Accent1 2 2 3" xfId="349"/>
    <cellStyle name="40 % - Accent1 2 2 3 2" xfId="3001"/>
    <cellStyle name="40 % - Accent1 2 2 4" xfId="350"/>
    <cellStyle name="40 % - Accent1 2 2 5" xfId="2999"/>
    <cellStyle name="40 % - Accent1 2 3" xfId="351"/>
    <cellStyle name="40 % - Accent1 2 3 2" xfId="352"/>
    <cellStyle name="40 % - Accent1 2 3 2 2" xfId="3003"/>
    <cellStyle name="40 % - Accent1 2 3 3" xfId="353"/>
    <cellStyle name="40 % - Accent1 2 3 3 2" xfId="3004"/>
    <cellStyle name="40 % - Accent1 2 3 4" xfId="3002"/>
    <cellStyle name="40 % - Accent1 2 4" xfId="354"/>
    <cellStyle name="40 % - Accent1 2 4 2" xfId="355"/>
    <cellStyle name="40 % - Accent1 2 4 2 2" xfId="3006"/>
    <cellStyle name="40 % - Accent1 2 4 3" xfId="356"/>
    <cellStyle name="40 % - Accent1 2 4 3 2" xfId="3007"/>
    <cellStyle name="40 % - Accent1 2 4 4" xfId="3005"/>
    <cellStyle name="40 % - Accent1 2 5" xfId="357"/>
    <cellStyle name="40 % - Accent1 2 5 2" xfId="3008"/>
    <cellStyle name="40 % - Accent1 2 6" xfId="358"/>
    <cellStyle name="40 % - Accent1 2 6 2" xfId="3009"/>
    <cellStyle name="40 % - Accent1 2 7" xfId="359"/>
    <cellStyle name="40 % - Accent1 2 8" xfId="2690"/>
    <cellStyle name="40 % - Accent1 2 9" xfId="2998"/>
    <cellStyle name="40 % - Accent1 3" xfId="360"/>
    <cellStyle name="40 % - Accent1 3 2" xfId="361"/>
    <cellStyle name="40 % - Accent1 3 2 2" xfId="362"/>
    <cellStyle name="40 % - Accent1 3 2 2 2" xfId="3012"/>
    <cellStyle name="40 % - Accent1 3 2 3" xfId="363"/>
    <cellStyle name="40 % - Accent1 3 2 3 2" xfId="3013"/>
    <cellStyle name="40 % - Accent1 3 2 4" xfId="3011"/>
    <cellStyle name="40 % - Accent1 3 3" xfId="364"/>
    <cellStyle name="40 % - Accent1 3 3 2" xfId="365"/>
    <cellStyle name="40 % - Accent1 3 3 2 2" xfId="3015"/>
    <cellStyle name="40 % - Accent1 3 3 3" xfId="366"/>
    <cellStyle name="40 % - Accent1 3 3 3 2" xfId="3016"/>
    <cellStyle name="40 % - Accent1 3 3 4" xfId="3014"/>
    <cellStyle name="40 % - Accent1 3 4" xfId="367"/>
    <cellStyle name="40 % - Accent1 3 4 2" xfId="368"/>
    <cellStyle name="40 % - Accent1 3 4 2 2" xfId="3018"/>
    <cellStyle name="40 % - Accent1 3 4 3" xfId="369"/>
    <cellStyle name="40 % - Accent1 3 4 3 2" xfId="3019"/>
    <cellStyle name="40 % - Accent1 3 4 4" xfId="3017"/>
    <cellStyle name="40 % - Accent1 3 5" xfId="370"/>
    <cellStyle name="40 % - Accent1 3 5 2" xfId="3020"/>
    <cellStyle name="40 % - Accent1 3 6" xfId="371"/>
    <cellStyle name="40 % - Accent1 3 6 2" xfId="3021"/>
    <cellStyle name="40 % - Accent1 3 7" xfId="372"/>
    <cellStyle name="40 % - Accent1 3 8" xfId="3010"/>
    <cellStyle name="40 % - Accent1 4" xfId="373"/>
    <cellStyle name="40 % - Accent1 4 2" xfId="374"/>
    <cellStyle name="40 % - Accent1 4 2 2" xfId="375"/>
    <cellStyle name="40 % - Accent1 4 2 2 2" xfId="3024"/>
    <cellStyle name="40 % - Accent1 4 2 3" xfId="376"/>
    <cellStyle name="40 % - Accent1 4 2 3 2" xfId="3025"/>
    <cellStyle name="40 % - Accent1 4 2 4" xfId="3023"/>
    <cellStyle name="40 % - Accent1 4 3" xfId="377"/>
    <cellStyle name="40 % - Accent1 4 3 2" xfId="378"/>
    <cellStyle name="40 % - Accent1 4 3 2 2" xfId="3027"/>
    <cellStyle name="40 % - Accent1 4 3 3" xfId="379"/>
    <cellStyle name="40 % - Accent1 4 3 3 2" xfId="3028"/>
    <cellStyle name="40 % - Accent1 4 3 4" xfId="3026"/>
    <cellStyle name="40 % - Accent1 4 4" xfId="380"/>
    <cellStyle name="40 % - Accent1 4 4 2" xfId="381"/>
    <cellStyle name="40 % - Accent1 4 4 2 2" xfId="3030"/>
    <cellStyle name="40 % - Accent1 4 4 3" xfId="382"/>
    <cellStyle name="40 % - Accent1 4 4 3 2" xfId="3031"/>
    <cellStyle name="40 % - Accent1 4 4 4" xfId="3029"/>
    <cellStyle name="40 % - Accent1 4 5" xfId="383"/>
    <cellStyle name="40 % - Accent1 4 5 2" xfId="3032"/>
    <cellStyle name="40 % - Accent1 4 6" xfId="384"/>
    <cellStyle name="40 % - Accent1 4 6 2" xfId="3033"/>
    <cellStyle name="40 % - Accent1 4 7" xfId="3022"/>
    <cellStyle name="40 % - Accent1 5" xfId="385"/>
    <cellStyle name="40 % - Accent1 5 2" xfId="386"/>
    <cellStyle name="40 % - Accent1 5 2 2" xfId="3035"/>
    <cellStyle name="40 % - Accent1 5 3" xfId="387"/>
    <cellStyle name="40 % - Accent1 5 3 2" xfId="3036"/>
    <cellStyle name="40 % - Accent1 5 4" xfId="3034"/>
    <cellStyle name="40 % - Accent1 6" xfId="388"/>
    <cellStyle name="40 % - Accent1 6 2" xfId="389"/>
    <cellStyle name="40 % - Accent1 6 2 2" xfId="3038"/>
    <cellStyle name="40 % - Accent1 6 3" xfId="390"/>
    <cellStyle name="40 % - Accent1 6 3 2" xfId="3039"/>
    <cellStyle name="40 % - Accent1 6 4" xfId="3037"/>
    <cellStyle name="40 % - Accent1 7" xfId="391"/>
    <cellStyle name="40 % - Accent1 7 2" xfId="392"/>
    <cellStyle name="40 % - Accent1 7 2 2" xfId="3041"/>
    <cellStyle name="40 % - Accent1 7 3" xfId="393"/>
    <cellStyle name="40 % - Accent1 7 3 2" xfId="3042"/>
    <cellStyle name="40 % - Accent1 7 4" xfId="3040"/>
    <cellStyle name="40 % - Accent1 8" xfId="394"/>
    <cellStyle name="40 % - Accent1 8 2" xfId="3043"/>
    <cellStyle name="40 % - Accent1 9" xfId="395"/>
    <cellStyle name="40 % - Accent1 9 2" xfId="3044"/>
    <cellStyle name="40 % - Accent2" xfId="396" builtinId="35" customBuiltin="1"/>
    <cellStyle name="40 % - Accent2 10" xfId="397"/>
    <cellStyle name="40 % - Accent2 11" xfId="2667"/>
    <cellStyle name="40 % - Accent2 12" xfId="3045"/>
    <cellStyle name="40 % - Accent2 2" xfId="398"/>
    <cellStyle name="40 % - Accent2 2 2" xfId="399"/>
    <cellStyle name="40 % - Accent2 2 2 2" xfId="400"/>
    <cellStyle name="40 % - Accent2 2 2 2 2" xfId="3048"/>
    <cellStyle name="40 % - Accent2 2 2 3" xfId="401"/>
    <cellStyle name="40 % - Accent2 2 2 3 2" xfId="3049"/>
    <cellStyle name="40 % - Accent2 2 2 4" xfId="402"/>
    <cellStyle name="40 % - Accent2 2 2 5" xfId="3047"/>
    <cellStyle name="40 % - Accent2 2 3" xfId="403"/>
    <cellStyle name="40 % - Accent2 2 3 2" xfId="404"/>
    <cellStyle name="40 % - Accent2 2 3 2 2" xfId="3051"/>
    <cellStyle name="40 % - Accent2 2 3 3" xfId="405"/>
    <cellStyle name="40 % - Accent2 2 3 3 2" xfId="3052"/>
    <cellStyle name="40 % - Accent2 2 3 4" xfId="3050"/>
    <cellStyle name="40 % - Accent2 2 4" xfId="406"/>
    <cellStyle name="40 % - Accent2 2 4 2" xfId="407"/>
    <cellStyle name="40 % - Accent2 2 4 2 2" xfId="3054"/>
    <cellStyle name="40 % - Accent2 2 4 3" xfId="408"/>
    <cellStyle name="40 % - Accent2 2 4 3 2" xfId="3055"/>
    <cellStyle name="40 % - Accent2 2 4 4" xfId="3053"/>
    <cellStyle name="40 % - Accent2 2 5" xfId="409"/>
    <cellStyle name="40 % - Accent2 2 5 2" xfId="3056"/>
    <cellStyle name="40 % - Accent2 2 6" xfId="410"/>
    <cellStyle name="40 % - Accent2 2 6 2" xfId="3057"/>
    <cellStyle name="40 % - Accent2 2 7" xfId="411"/>
    <cellStyle name="40 % - Accent2 2 8" xfId="2691"/>
    <cellStyle name="40 % - Accent2 2 9" xfId="3046"/>
    <cellStyle name="40 % - Accent2 3" xfId="412"/>
    <cellStyle name="40 % - Accent2 3 2" xfId="413"/>
    <cellStyle name="40 % - Accent2 3 2 2" xfId="414"/>
    <cellStyle name="40 % - Accent2 3 2 2 2" xfId="3060"/>
    <cellStyle name="40 % - Accent2 3 2 3" xfId="415"/>
    <cellStyle name="40 % - Accent2 3 2 3 2" xfId="3061"/>
    <cellStyle name="40 % - Accent2 3 2 4" xfId="3059"/>
    <cellStyle name="40 % - Accent2 3 3" xfId="416"/>
    <cellStyle name="40 % - Accent2 3 3 2" xfId="417"/>
    <cellStyle name="40 % - Accent2 3 3 2 2" xfId="3063"/>
    <cellStyle name="40 % - Accent2 3 3 3" xfId="418"/>
    <cellStyle name="40 % - Accent2 3 3 3 2" xfId="3064"/>
    <cellStyle name="40 % - Accent2 3 3 4" xfId="3062"/>
    <cellStyle name="40 % - Accent2 3 4" xfId="419"/>
    <cellStyle name="40 % - Accent2 3 4 2" xfId="420"/>
    <cellStyle name="40 % - Accent2 3 4 2 2" xfId="3066"/>
    <cellStyle name="40 % - Accent2 3 4 3" xfId="421"/>
    <cellStyle name="40 % - Accent2 3 4 3 2" xfId="3067"/>
    <cellStyle name="40 % - Accent2 3 4 4" xfId="3065"/>
    <cellStyle name="40 % - Accent2 3 5" xfId="422"/>
    <cellStyle name="40 % - Accent2 3 5 2" xfId="3068"/>
    <cellStyle name="40 % - Accent2 3 6" xfId="423"/>
    <cellStyle name="40 % - Accent2 3 6 2" xfId="3069"/>
    <cellStyle name="40 % - Accent2 3 7" xfId="424"/>
    <cellStyle name="40 % - Accent2 3 8" xfId="3058"/>
    <cellStyle name="40 % - Accent2 4" xfId="425"/>
    <cellStyle name="40 % - Accent2 4 2" xfId="426"/>
    <cellStyle name="40 % - Accent2 4 2 2" xfId="427"/>
    <cellStyle name="40 % - Accent2 4 2 2 2" xfId="3072"/>
    <cellStyle name="40 % - Accent2 4 2 3" xfId="428"/>
    <cellStyle name="40 % - Accent2 4 2 3 2" xfId="3073"/>
    <cellStyle name="40 % - Accent2 4 2 4" xfId="3071"/>
    <cellStyle name="40 % - Accent2 4 3" xfId="429"/>
    <cellStyle name="40 % - Accent2 4 3 2" xfId="430"/>
    <cellStyle name="40 % - Accent2 4 3 2 2" xfId="3075"/>
    <cellStyle name="40 % - Accent2 4 3 3" xfId="431"/>
    <cellStyle name="40 % - Accent2 4 3 3 2" xfId="3076"/>
    <cellStyle name="40 % - Accent2 4 3 4" xfId="3074"/>
    <cellStyle name="40 % - Accent2 4 4" xfId="432"/>
    <cellStyle name="40 % - Accent2 4 4 2" xfId="433"/>
    <cellStyle name="40 % - Accent2 4 4 2 2" xfId="3078"/>
    <cellStyle name="40 % - Accent2 4 4 3" xfId="434"/>
    <cellStyle name="40 % - Accent2 4 4 3 2" xfId="3079"/>
    <cellStyle name="40 % - Accent2 4 4 4" xfId="3077"/>
    <cellStyle name="40 % - Accent2 4 5" xfId="435"/>
    <cellStyle name="40 % - Accent2 4 5 2" xfId="3080"/>
    <cellStyle name="40 % - Accent2 4 6" xfId="436"/>
    <cellStyle name="40 % - Accent2 4 6 2" xfId="3081"/>
    <cellStyle name="40 % - Accent2 4 7" xfId="3070"/>
    <cellStyle name="40 % - Accent2 5" xfId="437"/>
    <cellStyle name="40 % - Accent2 5 2" xfId="438"/>
    <cellStyle name="40 % - Accent2 5 2 2" xfId="3083"/>
    <cellStyle name="40 % - Accent2 5 3" xfId="439"/>
    <cellStyle name="40 % - Accent2 5 3 2" xfId="3084"/>
    <cellStyle name="40 % - Accent2 5 4" xfId="3082"/>
    <cellStyle name="40 % - Accent2 6" xfId="440"/>
    <cellStyle name="40 % - Accent2 6 2" xfId="441"/>
    <cellStyle name="40 % - Accent2 6 2 2" xfId="3086"/>
    <cellStyle name="40 % - Accent2 6 3" xfId="442"/>
    <cellStyle name="40 % - Accent2 6 3 2" xfId="3087"/>
    <cellStyle name="40 % - Accent2 6 4" xfId="3085"/>
    <cellStyle name="40 % - Accent2 7" xfId="443"/>
    <cellStyle name="40 % - Accent2 7 2" xfId="444"/>
    <cellStyle name="40 % - Accent2 7 2 2" xfId="3089"/>
    <cellStyle name="40 % - Accent2 7 3" xfId="445"/>
    <cellStyle name="40 % - Accent2 7 3 2" xfId="3090"/>
    <cellStyle name="40 % - Accent2 7 4" xfId="3088"/>
    <cellStyle name="40 % - Accent2 8" xfId="446"/>
    <cellStyle name="40 % - Accent2 8 2" xfId="3091"/>
    <cellStyle name="40 % - Accent2 9" xfId="447"/>
    <cellStyle name="40 % - Accent2 9 2" xfId="3092"/>
    <cellStyle name="40 % - Accent3" xfId="448" builtinId="39" customBuiltin="1"/>
    <cellStyle name="40 % - Accent3 10" xfId="449"/>
    <cellStyle name="40 % - Accent3 11" xfId="2669"/>
    <cellStyle name="40 % - Accent3 12" xfId="3093"/>
    <cellStyle name="40 % - Accent3 2" xfId="450"/>
    <cellStyle name="40 % - Accent3 2 2" xfId="451"/>
    <cellStyle name="40 % - Accent3 2 2 2" xfId="452"/>
    <cellStyle name="40 % - Accent3 2 2 2 2" xfId="3096"/>
    <cellStyle name="40 % - Accent3 2 2 3" xfId="453"/>
    <cellStyle name="40 % - Accent3 2 2 3 2" xfId="3097"/>
    <cellStyle name="40 % - Accent3 2 2 4" xfId="454"/>
    <cellStyle name="40 % - Accent3 2 2 5" xfId="3095"/>
    <cellStyle name="40 % - Accent3 2 3" xfId="455"/>
    <cellStyle name="40 % - Accent3 2 3 2" xfId="456"/>
    <cellStyle name="40 % - Accent3 2 3 2 2" xfId="3099"/>
    <cellStyle name="40 % - Accent3 2 3 3" xfId="457"/>
    <cellStyle name="40 % - Accent3 2 3 3 2" xfId="3100"/>
    <cellStyle name="40 % - Accent3 2 3 4" xfId="3098"/>
    <cellStyle name="40 % - Accent3 2 4" xfId="458"/>
    <cellStyle name="40 % - Accent3 2 4 2" xfId="459"/>
    <cellStyle name="40 % - Accent3 2 4 2 2" xfId="3102"/>
    <cellStyle name="40 % - Accent3 2 4 3" xfId="460"/>
    <cellStyle name="40 % - Accent3 2 4 3 2" xfId="3103"/>
    <cellStyle name="40 % - Accent3 2 4 4" xfId="3101"/>
    <cellStyle name="40 % - Accent3 2 5" xfId="461"/>
    <cellStyle name="40 % - Accent3 2 5 2" xfId="3104"/>
    <cellStyle name="40 % - Accent3 2 6" xfId="462"/>
    <cellStyle name="40 % - Accent3 2 6 2" xfId="3105"/>
    <cellStyle name="40 % - Accent3 2 7" xfId="463"/>
    <cellStyle name="40 % - Accent3 2 8" xfId="2692"/>
    <cellStyle name="40 % - Accent3 2 9" xfId="3094"/>
    <cellStyle name="40 % - Accent3 3" xfId="464"/>
    <cellStyle name="40 % - Accent3 3 2" xfId="465"/>
    <cellStyle name="40 % - Accent3 3 2 2" xfId="466"/>
    <cellStyle name="40 % - Accent3 3 2 2 2" xfId="3108"/>
    <cellStyle name="40 % - Accent3 3 2 3" xfId="467"/>
    <cellStyle name="40 % - Accent3 3 2 3 2" xfId="3109"/>
    <cellStyle name="40 % - Accent3 3 2 4" xfId="3107"/>
    <cellStyle name="40 % - Accent3 3 3" xfId="468"/>
    <cellStyle name="40 % - Accent3 3 3 2" xfId="469"/>
    <cellStyle name="40 % - Accent3 3 3 2 2" xfId="3111"/>
    <cellStyle name="40 % - Accent3 3 3 3" xfId="470"/>
    <cellStyle name="40 % - Accent3 3 3 3 2" xfId="3112"/>
    <cellStyle name="40 % - Accent3 3 3 4" xfId="3110"/>
    <cellStyle name="40 % - Accent3 3 4" xfId="471"/>
    <cellStyle name="40 % - Accent3 3 4 2" xfId="472"/>
    <cellStyle name="40 % - Accent3 3 4 2 2" xfId="3114"/>
    <cellStyle name="40 % - Accent3 3 4 3" xfId="473"/>
    <cellStyle name="40 % - Accent3 3 4 3 2" xfId="3115"/>
    <cellStyle name="40 % - Accent3 3 4 4" xfId="3113"/>
    <cellStyle name="40 % - Accent3 3 5" xfId="474"/>
    <cellStyle name="40 % - Accent3 3 5 2" xfId="3116"/>
    <cellStyle name="40 % - Accent3 3 6" xfId="475"/>
    <cellStyle name="40 % - Accent3 3 6 2" xfId="3117"/>
    <cellStyle name="40 % - Accent3 3 7" xfId="476"/>
    <cellStyle name="40 % - Accent3 3 8" xfId="3106"/>
    <cellStyle name="40 % - Accent3 4" xfId="477"/>
    <cellStyle name="40 % - Accent3 4 2" xfId="478"/>
    <cellStyle name="40 % - Accent3 4 2 2" xfId="479"/>
    <cellStyle name="40 % - Accent3 4 2 2 2" xfId="3120"/>
    <cellStyle name="40 % - Accent3 4 2 3" xfId="480"/>
    <cellStyle name="40 % - Accent3 4 2 3 2" xfId="3121"/>
    <cellStyle name="40 % - Accent3 4 2 4" xfId="3119"/>
    <cellStyle name="40 % - Accent3 4 3" xfId="481"/>
    <cellStyle name="40 % - Accent3 4 3 2" xfId="482"/>
    <cellStyle name="40 % - Accent3 4 3 2 2" xfId="3123"/>
    <cellStyle name="40 % - Accent3 4 3 3" xfId="483"/>
    <cellStyle name="40 % - Accent3 4 3 3 2" xfId="3124"/>
    <cellStyle name="40 % - Accent3 4 3 4" xfId="3122"/>
    <cellStyle name="40 % - Accent3 4 4" xfId="484"/>
    <cellStyle name="40 % - Accent3 4 4 2" xfId="485"/>
    <cellStyle name="40 % - Accent3 4 4 2 2" xfId="3126"/>
    <cellStyle name="40 % - Accent3 4 4 3" xfId="486"/>
    <cellStyle name="40 % - Accent3 4 4 3 2" xfId="3127"/>
    <cellStyle name="40 % - Accent3 4 4 4" xfId="3125"/>
    <cellStyle name="40 % - Accent3 4 5" xfId="487"/>
    <cellStyle name="40 % - Accent3 4 5 2" xfId="3128"/>
    <cellStyle name="40 % - Accent3 4 6" xfId="488"/>
    <cellStyle name="40 % - Accent3 4 6 2" xfId="3129"/>
    <cellStyle name="40 % - Accent3 4 7" xfId="3118"/>
    <cellStyle name="40 % - Accent3 5" xfId="489"/>
    <cellStyle name="40 % - Accent3 5 2" xfId="490"/>
    <cellStyle name="40 % - Accent3 5 2 2" xfId="3131"/>
    <cellStyle name="40 % - Accent3 5 3" xfId="491"/>
    <cellStyle name="40 % - Accent3 5 3 2" xfId="3132"/>
    <cellStyle name="40 % - Accent3 5 4" xfId="3130"/>
    <cellStyle name="40 % - Accent3 6" xfId="492"/>
    <cellStyle name="40 % - Accent3 6 2" xfId="493"/>
    <cellStyle name="40 % - Accent3 6 2 2" xfId="3134"/>
    <cellStyle name="40 % - Accent3 6 3" xfId="494"/>
    <cellStyle name="40 % - Accent3 6 3 2" xfId="3135"/>
    <cellStyle name="40 % - Accent3 6 4" xfId="3133"/>
    <cellStyle name="40 % - Accent3 7" xfId="495"/>
    <cellStyle name="40 % - Accent3 7 2" xfId="496"/>
    <cellStyle name="40 % - Accent3 7 2 2" xfId="3137"/>
    <cellStyle name="40 % - Accent3 7 3" xfId="497"/>
    <cellStyle name="40 % - Accent3 7 3 2" xfId="3138"/>
    <cellStyle name="40 % - Accent3 7 4" xfId="3136"/>
    <cellStyle name="40 % - Accent3 8" xfId="498"/>
    <cellStyle name="40 % - Accent3 8 2" xfId="3139"/>
    <cellStyle name="40 % - Accent3 9" xfId="499"/>
    <cellStyle name="40 % - Accent3 9 2" xfId="3140"/>
    <cellStyle name="40 % - Accent4" xfId="500" builtinId="43" customBuiltin="1"/>
    <cellStyle name="40 % - Accent4 10" xfId="501"/>
    <cellStyle name="40 % - Accent4 11" xfId="2672"/>
    <cellStyle name="40 % - Accent4 12" xfId="3141"/>
    <cellStyle name="40 % - Accent4 2" xfId="502"/>
    <cellStyle name="40 % - Accent4 2 2" xfId="503"/>
    <cellStyle name="40 % - Accent4 2 2 2" xfId="504"/>
    <cellStyle name="40 % - Accent4 2 2 2 2" xfId="3144"/>
    <cellStyle name="40 % - Accent4 2 2 3" xfId="505"/>
    <cellStyle name="40 % - Accent4 2 2 3 2" xfId="3145"/>
    <cellStyle name="40 % - Accent4 2 2 4" xfId="506"/>
    <cellStyle name="40 % - Accent4 2 2 5" xfId="3143"/>
    <cellStyle name="40 % - Accent4 2 3" xfId="507"/>
    <cellStyle name="40 % - Accent4 2 3 2" xfId="508"/>
    <cellStyle name="40 % - Accent4 2 3 2 2" xfId="3147"/>
    <cellStyle name="40 % - Accent4 2 3 3" xfId="509"/>
    <cellStyle name="40 % - Accent4 2 3 3 2" xfId="3148"/>
    <cellStyle name="40 % - Accent4 2 3 4" xfId="3146"/>
    <cellStyle name="40 % - Accent4 2 4" xfId="510"/>
    <cellStyle name="40 % - Accent4 2 4 2" xfId="511"/>
    <cellStyle name="40 % - Accent4 2 4 2 2" xfId="3150"/>
    <cellStyle name="40 % - Accent4 2 4 3" xfId="512"/>
    <cellStyle name="40 % - Accent4 2 4 3 2" xfId="3151"/>
    <cellStyle name="40 % - Accent4 2 4 4" xfId="3149"/>
    <cellStyle name="40 % - Accent4 2 5" xfId="513"/>
    <cellStyle name="40 % - Accent4 2 5 2" xfId="3152"/>
    <cellStyle name="40 % - Accent4 2 6" xfId="514"/>
    <cellStyle name="40 % - Accent4 2 6 2" xfId="3153"/>
    <cellStyle name="40 % - Accent4 2 7" xfId="515"/>
    <cellStyle name="40 % - Accent4 2 8" xfId="2693"/>
    <cellStyle name="40 % - Accent4 2 9" xfId="3142"/>
    <cellStyle name="40 % - Accent4 3" xfId="516"/>
    <cellStyle name="40 % - Accent4 3 2" xfId="517"/>
    <cellStyle name="40 % - Accent4 3 2 2" xfId="518"/>
    <cellStyle name="40 % - Accent4 3 2 2 2" xfId="3156"/>
    <cellStyle name="40 % - Accent4 3 2 3" xfId="519"/>
    <cellStyle name="40 % - Accent4 3 2 3 2" xfId="3157"/>
    <cellStyle name="40 % - Accent4 3 2 4" xfId="3155"/>
    <cellStyle name="40 % - Accent4 3 3" xfId="520"/>
    <cellStyle name="40 % - Accent4 3 3 2" xfId="521"/>
    <cellStyle name="40 % - Accent4 3 3 2 2" xfId="3159"/>
    <cellStyle name="40 % - Accent4 3 3 3" xfId="522"/>
    <cellStyle name="40 % - Accent4 3 3 3 2" xfId="3160"/>
    <cellStyle name="40 % - Accent4 3 3 4" xfId="3158"/>
    <cellStyle name="40 % - Accent4 3 4" xfId="523"/>
    <cellStyle name="40 % - Accent4 3 4 2" xfId="524"/>
    <cellStyle name="40 % - Accent4 3 4 2 2" xfId="3162"/>
    <cellStyle name="40 % - Accent4 3 4 3" xfId="525"/>
    <cellStyle name="40 % - Accent4 3 4 3 2" xfId="3163"/>
    <cellStyle name="40 % - Accent4 3 4 4" xfId="3161"/>
    <cellStyle name="40 % - Accent4 3 5" xfId="526"/>
    <cellStyle name="40 % - Accent4 3 5 2" xfId="3164"/>
    <cellStyle name="40 % - Accent4 3 6" xfId="527"/>
    <cellStyle name="40 % - Accent4 3 6 2" xfId="3165"/>
    <cellStyle name="40 % - Accent4 3 7" xfId="528"/>
    <cellStyle name="40 % - Accent4 3 8" xfId="3154"/>
    <cellStyle name="40 % - Accent4 4" xfId="529"/>
    <cellStyle name="40 % - Accent4 4 2" xfId="530"/>
    <cellStyle name="40 % - Accent4 4 2 2" xfId="531"/>
    <cellStyle name="40 % - Accent4 4 2 2 2" xfId="3168"/>
    <cellStyle name="40 % - Accent4 4 2 3" xfId="532"/>
    <cellStyle name="40 % - Accent4 4 2 3 2" xfId="3169"/>
    <cellStyle name="40 % - Accent4 4 2 4" xfId="3167"/>
    <cellStyle name="40 % - Accent4 4 3" xfId="533"/>
    <cellStyle name="40 % - Accent4 4 3 2" xfId="534"/>
    <cellStyle name="40 % - Accent4 4 3 2 2" xfId="3171"/>
    <cellStyle name="40 % - Accent4 4 3 3" xfId="535"/>
    <cellStyle name="40 % - Accent4 4 3 3 2" xfId="3172"/>
    <cellStyle name="40 % - Accent4 4 3 4" xfId="3170"/>
    <cellStyle name="40 % - Accent4 4 4" xfId="536"/>
    <cellStyle name="40 % - Accent4 4 4 2" xfId="537"/>
    <cellStyle name="40 % - Accent4 4 4 2 2" xfId="3174"/>
    <cellStyle name="40 % - Accent4 4 4 3" xfId="538"/>
    <cellStyle name="40 % - Accent4 4 4 3 2" xfId="3175"/>
    <cellStyle name="40 % - Accent4 4 4 4" xfId="3173"/>
    <cellStyle name="40 % - Accent4 4 5" xfId="539"/>
    <cellStyle name="40 % - Accent4 4 5 2" xfId="3176"/>
    <cellStyle name="40 % - Accent4 4 6" xfId="540"/>
    <cellStyle name="40 % - Accent4 4 6 2" xfId="3177"/>
    <cellStyle name="40 % - Accent4 4 7" xfId="3166"/>
    <cellStyle name="40 % - Accent4 5" xfId="541"/>
    <cellStyle name="40 % - Accent4 5 2" xfId="542"/>
    <cellStyle name="40 % - Accent4 5 2 2" xfId="3179"/>
    <cellStyle name="40 % - Accent4 5 3" xfId="543"/>
    <cellStyle name="40 % - Accent4 5 3 2" xfId="3180"/>
    <cellStyle name="40 % - Accent4 5 4" xfId="3178"/>
    <cellStyle name="40 % - Accent4 6" xfId="544"/>
    <cellStyle name="40 % - Accent4 6 2" xfId="545"/>
    <cellStyle name="40 % - Accent4 6 2 2" xfId="3182"/>
    <cellStyle name="40 % - Accent4 6 3" xfId="546"/>
    <cellStyle name="40 % - Accent4 6 3 2" xfId="3183"/>
    <cellStyle name="40 % - Accent4 6 4" xfId="3181"/>
    <cellStyle name="40 % - Accent4 7" xfId="547"/>
    <cellStyle name="40 % - Accent4 7 2" xfId="548"/>
    <cellStyle name="40 % - Accent4 7 2 2" xfId="3185"/>
    <cellStyle name="40 % - Accent4 7 3" xfId="549"/>
    <cellStyle name="40 % - Accent4 7 3 2" xfId="3186"/>
    <cellStyle name="40 % - Accent4 7 4" xfId="3184"/>
    <cellStyle name="40 % - Accent4 8" xfId="550"/>
    <cellStyle name="40 % - Accent4 8 2" xfId="3187"/>
    <cellStyle name="40 % - Accent4 9" xfId="551"/>
    <cellStyle name="40 % - Accent4 9 2" xfId="3188"/>
    <cellStyle name="40 % - Accent5" xfId="552" builtinId="47" customBuiltin="1"/>
    <cellStyle name="40 % - Accent5 10" xfId="553"/>
    <cellStyle name="40 % - Accent5 11" xfId="2675"/>
    <cellStyle name="40 % - Accent5 12" xfId="3189"/>
    <cellStyle name="40 % - Accent5 2" xfId="554"/>
    <cellStyle name="40 % - Accent5 2 2" xfId="555"/>
    <cellStyle name="40 % - Accent5 2 2 2" xfId="556"/>
    <cellStyle name="40 % - Accent5 2 2 2 2" xfId="3192"/>
    <cellStyle name="40 % - Accent5 2 2 3" xfId="557"/>
    <cellStyle name="40 % - Accent5 2 2 3 2" xfId="3193"/>
    <cellStyle name="40 % - Accent5 2 2 4" xfId="558"/>
    <cellStyle name="40 % - Accent5 2 2 5" xfId="3191"/>
    <cellStyle name="40 % - Accent5 2 3" xfId="559"/>
    <cellStyle name="40 % - Accent5 2 3 2" xfId="560"/>
    <cellStyle name="40 % - Accent5 2 3 2 2" xfId="3195"/>
    <cellStyle name="40 % - Accent5 2 3 3" xfId="561"/>
    <cellStyle name="40 % - Accent5 2 3 3 2" xfId="3196"/>
    <cellStyle name="40 % - Accent5 2 3 4" xfId="3194"/>
    <cellStyle name="40 % - Accent5 2 4" xfId="562"/>
    <cellStyle name="40 % - Accent5 2 4 2" xfId="563"/>
    <cellStyle name="40 % - Accent5 2 4 2 2" xfId="3198"/>
    <cellStyle name="40 % - Accent5 2 4 3" xfId="564"/>
    <cellStyle name="40 % - Accent5 2 4 3 2" xfId="3199"/>
    <cellStyle name="40 % - Accent5 2 4 4" xfId="3197"/>
    <cellStyle name="40 % - Accent5 2 5" xfId="565"/>
    <cellStyle name="40 % - Accent5 2 5 2" xfId="3200"/>
    <cellStyle name="40 % - Accent5 2 6" xfId="566"/>
    <cellStyle name="40 % - Accent5 2 6 2" xfId="3201"/>
    <cellStyle name="40 % - Accent5 2 7" xfId="567"/>
    <cellStyle name="40 % - Accent5 2 8" xfId="2694"/>
    <cellStyle name="40 % - Accent5 2 9" xfId="3190"/>
    <cellStyle name="40 % - Accent5 3" xfId="568"/>
    <cellStyle name="40 % - Accent5 3 2" xfId="569"/>
    <cellStyle name="40 % - Accent5 3 2 2" xfId="570"/>
    <cellStyle name="40 % - Accent5 3 2 2 2" xfId="3204"/>
    <cellStyle name="40 % - Accent5 3 2 3" xfId="571"/>
    <cellStyle name="40 % - Accent5 3 2 3 2" xfId="3205"/>
    <cellStyle name="40 % - Accent5 3 2 4" xfId="3203"/>
    <cellStyle name="40 % - Accent5 3 3" xfId="572"/>
    <cellStyle name="40 % - Accent5 3 3 2" xfId="573"/>
    <cellStyle name="40 % - Accent5 3 3 2 2" xfId="3207"/>
    <cellStyle name="40 % - Accent5 3 3 3" xfId="574"/>
    <cellStyle name="40 % - Accent5 3 3 3 2" xfId="3208"/>
    <cellStyle name="40 % - Accent5 3 3 4" xfId="3206"/>
    <cellStyle name="40 % - Accent5 3 4" xfId="575"/>
    <cellStyle name="40 % - Accent5 3 4 2" xfId="576"/>
    <cellStyle name="40 % - Accent5 3 4 2 2" xfId="3210"/>
    <cellStyle name="40 % - Accent5 3 4 3" xfId="577"/>
    <cellStyle name="40 % - Accent5 3 4 3 2" xfId="3211"/>
    <cellStyle name="40 % - Accent5 3 4 4" xfId="3209"/>
    <cellStyle name="40 % - Accent5 3 5" xfId="578"/>
    <cellStyle name="40 % - Accent5 3 5 2" xfId="3212"/>
    <cellStyle name="40 % - Accent5 3 6" xfId="579"/>
    <cellStyle name="40 % - Accent5 3 6 2" xfId="3213"/>
    <cellStyle name="40 % - Accent5 3 7" xfId="580"/>
    <cellStyle name="40 % - Accent5 3 8" xfId="3202"/>
    <cellStyle name="40 % - Accent5 4" xfId="581"/>
    <cellStyle name="40 % - Accent5 4 2" xfId="582"/>
    <cellStyle name="40 % - Accent5 4 2 2" xfId="583"/>
    <cellStyle name="40 % - Accent5 4 2 2 2" xfId="3216"/>
    <cellStyle name="40 % - Accent5 4 2 3" xfId="584"/>
    <cellStyle name="40 % - Accent5 4 2 3 2" xfId="3217"/>
    <cellStyle name="40 % - Accent5 4 2 4" xfId="3215"/>
    <cellStyle name="40 % - Accent5 4 3" xfId="585"/>
    <cellStyle name="40 % - Accent5 4 3 2" xfId="586"/>
    <cellStyle name="40 % - Accent5 4 3 2 2" xfId="3219"/>
    <cellStyle name="40 % - Accent5 4 3 3" xfId="587"/>
    <cellStyle name="40 % - Accent5 4 3 3 2" xfId="3220"/>
    <cellStyle name="40 % - Accent5 4 3 4" xfId="3218"/>
    <cellStyle name="40 % - Accent5 4 4" xfId="588"/>
    <cellStyle name="40 % - Accent5 4 4 2" xfId="589"/>
    <cellStyle name="40 % - Accent5 4 4 2 2" xfId="3222"/>
    <cellStyle name="40 % - Accent5 4 4 3" xfId="590"/>
    <cellStyle name="40 % - Accent5 4 4 3 2" xfId="3223"/>
    <cellStyle name="40 % - Accent5 4 4 4" xfId="3221"/>
    <cellStyle name="40 % - Accent5 4 5" xfId="591"/>
    <cellStyle name="40 % - Accent5 4 5 2" xfId="3224"/>
    <cellStyle name="40 % - Accent5 4 6" xfId="592"/>
    <cellStyle name="40 % - Accent5 4 6 2" xfId="3225"/>
    <cellStyle name="40 % - Accent5 4 7" xfId="3214"/>
    <cellStyle name="40 % - Accent5 5" xfId="593"/>
    <cellStyle name="40 % - Accent5 5 2" xfId="594"/>
    <cellStyle name="40 % - Accent5 5 2 2" xfId="3227"/>
    <cellStyle name="40 % - Accent5 5 3" xfId="595"/>
    <cellStyle name="40 % - Accent5 5 3 2" xfId="3228"/>
    <cellStyle name="40 % - Accent5 5 4" xfId="3226"/>
    <cellStyle name="40 % - Accent5 6" xfId="596"/>
    <cellStyle name="40 % - Accent5 6 2" xfId="597"/>
    <cellStyle name="40 % - Accent5 6 2 2" xfId="3230"/>
    <cellStyle name="40 % - Accent5 6 3" xfId="598"/>
    <cellStyle name="40 % - Accent5 6 3 2" xfId="3231"/>
    <cellStyle name="40 % - Accent5 6 4" xfId="3229"/>
    <cellStyle name="40 % - Accent5 7" xfId="599"/>
    <cellStyle name="40 % - Accent5 7 2" xfId="600"/>
    <cellStyle name="40 % - Accent5 7 2 2" xfId="3233"/>
    <cellStyle name="40 % - Accent5 7 3" xfId="601"/>
    <cellStyle name="40 % - Accent5 7 3 2" xfId="3234"/>
    <cellStyle name="40 % - Accent5 7 4" xfId="3232"/>
    <cellStyle name="40 % - Accent5 8" xfId="602"/>
    <cellStyle name="40 % - Accent5 8 2" xfId="3235"/>
    <cellStyle name="40 % - Accent5 9" xfId="603"/>
    <cellStyle name="40 % - Accent5 9 2" xfId="3236"/>
    <cellStyle name="40 % - Accent6" xfId="604" builtinId="51" customBuiltin="1"/>
    <cellStyle name="40 % - Accent6 10" xfId="605"/>
    <cellStyle name="40 % - Accent6 11" xfId="2679"/>
    <cellStyle name="40 % - Accent6 12" xfId="3237"/>
    <cellStyle name="40 % - Accent6 2" xfId="606"/>
    <cellStyle name="40 % - Accent6 2 2" xfId="607"/>
    <cellStyle name="40 % - Accent6 2 2 2" xfId="608"/>
    <cellStyle name="40 % - Accent6 2 2 2 2" xfId="3240"/>
    <cellStyle name="40 % - Accent6 2 2 3" xfId="609"/>
    <cellStyle name="40 % - Accent6 2 2 3 2" xfId="3241"/>
    <cellStyle name="40 % - Accent6 2 2 4" xfId="610"/>
    <cellStyle name="40 % - Accent6 2 2 5" xfId="3239"/>
    <cellStyle name="40 % - Accent6 2 3" xfId="611"/>
    <cellStyle name="40 % - Accent6 2 3 2" xfId="612"/>
    <cellStyle name="40 % - Accent6 2 3 2 2" xfId="3243"/>
    <cellStyle name="40 % - Accent6 2 3 3" xfId="613"/>
    <cellStyle name="40 % - Accent6 2 3 3 2" xfId="3244"/>
    <cellStyle name="40 % - Accent6 2 3 4" xfId="3242"/>
    <cellStyle name="40 % - Accent6 2 4" xfId="614"/>
    <cellStyle name="40 % - Accent6 2 4 2" xfId="615"/>
    <cellStyle name="40 % - Accent6 2 4 2 2" xfId="3246"/>
    <cellStyle name="40 % - Accent6 2 4 3" xfId="616"/>
    <cellStyle name="40 % - Accent6 2 4 3 2" xfId="3247"/>
    <cellStyle name="40 % - Accent6 2 4 4" xfId="3245"/>
    <cellStyle name="40 % - Accent6 2 5" xfId="617"/>
    <cellStyle name="40 % - Accent6 2 5 2" xfId="3248"/>
    <cellStyle name="40 % - Accent6 2 6" xfId="618"/>
    <cellStyle name="40 % - Accent6 2 6 2" xfId="3249"/>
    <cellStyle name="40 % - Accent6 2 7" xfId="619"/>
    <cellStyle name="40 % - Accent6 2 8" xfId="2695"/>
    <cellStyle name="40 % - Accent6 2 9" xfId="3238"/>
    <cellStyle name="40 % - Accent6 3" xfId="620"/>
    <cellStyle name="40 % - Accent6 3 2" xfId="621"/>
    <cellStyle name="40 % - Accent6 3 2 2" xfId="622"/>
    <cellStyle name="40 % - Accent6 3 2 2 2" xfId="3252"/>
    <cellStyle name="40 % - Accent6 3 2 3" xfId="623"/>
    <cellStyle name="40 % - Accent6 3 2 3 2" xfId="3253"/>
    <cellStyle name="40 % - Accent6 3 2 4" xfId="3251"/>
    <cellStyle name="40 % - Accent6 3 3" xfId="624"/>
    <cellStyle name="40 % - Accent6 3 3 2" xfId="625"/>
    <cellStyle name="40 % - Accent6 3 3 2 2" xfId="3255"/>
    <cellStyle name="40 % - Accent6 3 3 3" xfId="626"/>
    <cellStyle name="40 % - Accent6 3 3 3 2" xfId="3256"/>
    <cellStyle name="40 % - Accent6 3 3 4" xfId="3254"/>
    <cellStyle name="40 % - Accent6 3 4" xfId="627"/>
    <cellStyle name="40 % - Accent6 3 4 2" xfId="628"/>
    <cellStyle name="40 % - Accent6 3 4 2 2" xfId="3258"/>
    <cellStyle name="40 % - Accent6 3 4 3" xfId="629"/>
    <cellStyle name="40 % - Accent6 3 4 3 2" xfId="3259"/>
    <cellStyle name="40 % - Accent6 3 4 4" xfId="3257"/>
    <cellStyle name="40 % - Accent6 3 5" xfId="630"/>
    <cellStyle name="40 % - Accent6 3 5 2" xfId="3260"/>
    <cellStyle name="40 % - Accent6 3 6" xfId="631"/>
    <cellStyle name="40 % - Accent6 3 6 2" xfId="3261"/>
    <cellStyle name="40 % - Accent6 3 7" xfId="632"/>
    <cellStyle name="40 % - Accent6 3 8" xfId="3250"/>
    <cellStyle name="40 % - Accent6 4" xfId="633"/>
    <cellStyle name="40 % - Accent6 4 2" xfId="634"/>
    <cellStyle name="40 % - Accent6 4 2 2" xfId="635"/>
    <cellStyle name="40 % - Accent6 4 2 2 2" xfId="3264"/>
    <cellStyle name="40 % - Accent6 4 2 3" xfId="636"/>
    <cellStyle name="40 % - Accent6 4 2 3 2" xfId="3265"/>
    <cellStyle name="40 % - Accent6 4 2 4" xfId="3263"/>
    <cellStyle name="40 % - Accent6 4 3" xfId="637"/>
    <cellStyle name="40 % - Accent6 4 3 2" xfId="638"/>
    <cellStyle name="40 % - Accent6 4 3 2 2" xfId="3267"/>
    <cellStyle name="40 % - Accent6 4 3 3" xfId="639"/>
    <cellStyle name="40 % - Accent6 4 3 3 2" xfId="3268"/>
    <cellStyle name="40 % - Accent6 4 3 4" xfId="3266"/>
    <cellStyle name="40 % - Accent6 4 4" xfId="640"/>
    <cellStyle name="40 % - Accent6 4 4 2" xfId="641"/>
    <cellStyle name="40 % - Accent6 4 4 2 2" xfId="3270"/>
    <cellStyle name="40 % - Accent6 4 4 3" xfId="642"/>
    <cellStyle name="40 % - Accent6 4 4 3 2" xfId="3271"/>
    <cellStyle name="40 % - Accent6 4 4 4" xfId="3269"/>
    <cellStyle name="40 % - Accent6 4 5" xfId="643"/>
    <cellStyle name="40 % - Accent6 4 5 2" xfId="3272"/>
    <cellStyle name="40 % - Accent6 4 6" xfId="644"/>
    <cellStyle name="40 % - Accent6 4 6 2" xfId="3273"/>
    <cellStyle name="40 % - Accent6 4 7" xfId="3262"/>
    <cellStyle name="40 % - Accent6 5" xfId="645"/>
    <cellStyle name="40 % - Accent6 5 2" xfId="646"/>
    <cellStyle name="40 % - Accent6 5 2 2" xfId="3275"/>
    <cellStyle name="40 % - Accent6 5 3" xfId="647"/>
    <cellStyle name="40 % - Accent6 5 3 2" xfId="3276"/>
    <cellStyle name="40 % - Accent6 5 4" xfId="3274"/>
    <cellStyle name="40 % - Accent6 6" xfId="648"/>
    <cellStyle name="40 % - Accent6 6 2" xfId="649"/>
    <cellStyle name="40 % - Accent6 6 2 2" xfId="3278"/>
    <cellStyle name="40 % - Accent6 6 3" xfId="650"/>
    <cellStyle name="40 % - Accent6 6 3 2" xfId="3279"/>
    <cellStyle name="40 % - Accent6 6 4" xfId="3277"/>
    <cellStyle name="40 % - Accent6 7" xfId="651"/>
    <cellStyle name="40 % - Accent6 7 2" xfId="652"/>
    <cellStyle name="40 % - Accent6 7 2 2" xfId="3281"/>
    <cellStyle name="40 % - Accent6 7 3" xfId="653"/>
    <cellStyle name="40 % - Accent6 7 3 2" xfId="3282"/>
    <cellStyle name="40 % - Accent6 7 4" xfId="3280"/>
    <cellStyle name="40 % - Accent6 8" xfId="654"/>
    <cellStyle name="40 % - Accent6 8 2" xfId="3283"/>
    <cellStyle name="40 % - Accent6 9" xfId="655"/>
    <cellStyle name="40 % - Accent6 9 2" xfId="3284"/>
    <cellStyle name="40% - Accent1" xfId="656"/>
    <cellStyle name="40% - Accent2" xfId="657"/>
    <cellStyle name="40% - Accent3" xfId="658"/>
    <cellStyle name="40% - Accent4" xfId="659"/>
    <cellStyle name="40% - Accent5" xfId="660"/>
    <cellStyle name="40% - Accent6" xfId="661"/>
    <cellStyle name="5x indented GHG Textfiels" xfId="662"/>
    <cellStyle name="5x indented GHG Textfiels 2" xfId="663"/>
    <cellStyle name="60 % - Accent1" xfId="664" builtinId="32" customBuiltin="1"/>
    <cellStyle name="60 % - Accent1 2" xfId="665"/>
    <cellStyle name="60 % - Accent1 2 2" xfId="666"/>
    <cellStyle name="60 % - Accent1 2 3" xfId="667"/>
    <cellStyle name="60 % - Accent1 3" xfId="668"/>
    <cellStyle name="60 % - Accent1 4" xfId="669"/>
    <cellStyle name="60 % - Accent1 5" xfId="2664"/>
    <cellStyle name="60 % - Accent2" xfId="670" builtinId="36" customBuiltin="1"/>
    <cellStyle name="60 % - Accent2 2" xfId="671"/>
    <cellStyle name="60 % - Accent2 2 2" xfId="672"/>
    <cellStyle name="60 % - Accent2 2 3" xfId="673"/>
    <cellStyle name="60 % - Accent2 3" xfId="674"/>
    <cellStyle name="60 % - Accent2 4" xfId="675"/>
    <cellStyle name="60 % - Accent3" xfId="676" builtinId="40" customBuiltin="1"/>
    <cellStyle name="60 % - Accent3 2" xfId="677"/>
    <cellStyle name="60 % - Accent3 2 2" xfId="678"/>
    <cellStyle name="60 % - Accent3 2 3" xfId="679"/>
    <cellStyle name="60 % - Accent3 3" xfId="680"/>
    <cellStyle name="60 % - Accent3 4" xfId="681"/>
    <cellStyle name="60 % - Accent4" xfId="682" builtinId="44" customBuiltin="1"/>
    <cellStyle name="60 % - Accent4 2" xfId="683"/>
    <cellStyle name="60 % - Accent4 2 2" xfId="684"/>
    <cellStyle name="60 % - Accent4 2 3" xfId="685"/>
    <cellStyle name="60 % - Accent4 3" xfId="686"/>
    <cellStyle name="60 % - Accent4 4" xfId="687"/>
    <cellStyle name="60 % - Accent5" xfId="688" builtinId="48" customBuiltin="1"/>
    <cellStyle name="60 % - Accent5 2" xfId="689"/>
    <cellStyle name="60 % - Accent5 2 2" xfId="690"/>
    <cellStyle name="60 % - Accent5 2 3" xfId="691"/>
    <cellStyle name="60 % - Accent5 3" xfId="692"/>
    <cellStyle name="60 % - Accent5 4" xfId="693"/>
    <cellStyle name="60 % - Accent5 5" xfId="2676"/>
    <cellStyle name="60 % - Accent6" xfId="694" builtinId="52" customBuiltin="1"/>
    <cellStyle name="60 % - Accent6 2" xfId="695"/>
    <cellStyle name="60 % - Accent6 2 2" xfId="696"/>
    <cellStyle name="60 % - Accent6 2 3" xfId="697"/>
    <cellStyle name="60 % - Accent6 3" xfId="698"/>
    <cellStyle name="60 % - Accent6 4" xfId="699"/>
    <cellStyle name="60 % - Accent6 5" xfId="2680"/>
    <cellStyle name="60% - Accent1" xfId="700"/>
    <cellStyle name="60% - Accent2" xfId="701"/>
    <cellStyle name="60% - Accent3" xfId="702"/>
    <cellStyle name="60% - Accent4" xfId="703"/>
    <cellStyle name="60% - Accent5" xfId="704"/>
    <cellStyle name="60% - Accent6" xfId="705"/>
    <cellStyle name="Accent1" xfId="706" builtinId="29" customBuiltin="1"/>
    <cellStyle name="Accent1 2" xfId="707"/>
    <cellStyle name="Accent1 2 2" xfId="708"/>
    <cellStyle name="Accent1 2 3" xfId="709"/>
    <cellStyle name="Accent1 3" xfId="710"/>
    <cellStyle name="Accent1 4" xfId="711"/>
    <cellStyle name="Accent1 5" xfId="2661"/>
    <cellStyle name="Accent2" xfId="712" builtinId="33" customBuiltin="1"/>
    <cellStyle name="Accent2 2" xfId="713"/>
    <cellStyle name="Accent2 2 2" xfId="714"/>
    <cellStyle name="Accent2 2 3" xfId="715"/>
    <cellStyle name="Accent2 3" xfId="716"/>
    <cellStyle name="Accent2 4" xfId="717"/>
    <cellStyle name="Accent2 5" xfId="2665"/>
    <cellStyle name="Accent3" xfId="718" builtinId="37" customBuiltin="1"/>
    <cellStyle name="Accent3 2" xfId="719"/>
    <cellStyle name="Accent3 2 2" xfId="720"/>
    <cellStyle name="Accent3 2 3" xfId="721"/>
    <cellStyle name="Accent3 3" xfId="722"/>
    <cellStyle name="Accent3 4" xfId="723"/>
    <cellStyle name="Accent4" xfId="724" builtinId="41" customBuiltin="1"/>
    <cellStyle name="Accent4 2" xfId="725"/>
    <cellStyle name="Accent4 2 2" xfId="726"/>
    <cellStyle name="Accent4 2 3" xfId="727"/>
    <cellStyle name="Accent4 3" xfId="728"/>
    <cellStyle name="Accent4 4" xfId="729"/>
    <cellStyle name="Accent4 5" xfId="2670"/>
    <cellStyle name="Accent5" xfId="730" builtinId="45" customBuiltin="1"/>
    <cellStyle name="Accent5 2" xfId="731"/>
    <cellStyle name="Accent5 2 2" xfId="732"/>
    <cellStyle name="Accent5 2 3" xfId="733"/>
    <cellStyle name="Accent5 3" xfId="734"/>
    <cellStyle name="Accent5 4" xfId="735"/>
    <cellStyle name="Accent5 5" xfId="2673"/>
    <cellStyle name="Accent6" xfId="736" builtinId="49" customBuiltin="1"/>
    <cellStyle name="Accent6 2" xfId="737"/>
    <cellStyle name="Accent6 2 2" xfId="738"/>
    <cellStyle name="Accent6 2 3" xfId="739"/>
    <cellStyle name="Accent6 3" xfId="740"/>
    <cellStyle name="Accent6 4" xfId="741"/>
    <cellStyle name="Accent6 5" xfId="2677"/>
    <cellStyle name="Avertissement" xfId="742" builtinId="11" customBuiltin="1"/>
    <cellStyle name="Avertissement 2" xfId="743"/>
    <cellStyle name="Avertissement 2 2" xfId="744"/>
    <cellStyle name="Avertissement 3" xfId="745"/>
    <cellStyle name="Avertissement 4" xfId="746"/>
    <cellStyle name="Bad" xfId="747"/>
    <cellStyle name="Bold GHG Numbers (0.00)" xfId="748"/>
    <cellStyle name="Bold GHG Numbers (0.00) 2" xfId="749"/>
    <cellStyle name="Calcul" xfId="750" builtinId="22" customBuiltin="1"/>
    <cellStyle name="Calcul 2" xfId="751"/>
    <cellStyle name="Calcul 2 2" xfId="752"/>
    <cellStyle name="Calcul 2 3" xfId="753"/>
    <cellStyle name="Calcul 3" xfId="754"/>
    <cellStyle name="Calcul 4" xfId="755"/>
    <cellStyle name="Calcul 5" xfId="2658"/>
    <cellStyle name="Calculation" xfId="756"/>
    <cellStyle name="Cellule liée" xfId="757" builtinId="24" customBuiltin="1"/>
    <cellStyle name="Cellule liée 2" xfId="758"/>
    <cellStyle name="Cellule liée 2 2" xfId="759"/>
    <cellStyle name="Cellule liée 3" xfId="760"/>
    <cellStyle name="Cellule liée 4" xfId="761"/>
    <cellStyle name="Check Cell" xfId="762"/>
    <cellStyle name="Comma" xfId="763"/>
    <cellStyle name="Comma [0]" xfId="764"/>
    <cellStyle name="Comma [0] 2" xfId="765"/>
    <cellStyle name="Comma [0] 2 2" xfId="766"/>
    <cellStyle name="Comma [0] 2 2 2" xfId="767"/>
    <cellStyle name="Comma [0] 2 3" xfId="768"/>
    <cellStyle name="Comma [0] 2 3 2" xfId="769"/>
    <cellStyle name="Comma [0] 2 4" xfId="3286"/>
    <cellStyle name="Comma [0] 3" xfId="770"/>
    <cellStyle name="Comma [0] 3 2" xfId="771"/>
    <cellStyle name="Comma [0] 4" xfId="772"/>
    <cellStyle name="Comma [0] 4 2" xfId="773"/>
    <cellStyle name="Comma [0] 5" xfId="774"/>
    <cellStyle name="Comma [0] 6" xfId="775"/>
    <cellStyle name="Comma [0] 7" xfId="2703"/>
    <cellStyle name="Comma [0] 8" xfId="3285"/>
    <cellStyle name="Comma 2" xfId="776"/>
    <cellStyle name="Comma 2 2" xfId="777"/>
    <cellStyle name="Comma 2 3" xfId="3287"/>
    <cellStyle name="Comma 3" xfId="778"/>
    <cellStyle name="Comma 4" xfId="779"/>
    <cellStyle name="Comma 5" xfId="780"/>
    <cellStyle name="Comma 6" xfId="781"/>
    <cellStyle name="Comma[0]" xfId="782"/>
    <cellStyle name="Commentaire 2" xfId="783"/>
    <cellStyle name="Commentaire 2 10" xfId="784"/>
    <cellStyle name="Commentaire 2 11" xfId="2682"/>
    <cellStyle name="Commentaire 2 12" xfId="3288"/>
    <cellStyle name="Commentaire 2 2" xfId="785"/>
    <cellStyle name="Commentaire 2 2 2" xfId="786"/>
    <cellStyle name="Commentaire 2 2 2 2" xfId="787"/>
    <cellStyle name="Commentaire 2 2 2 2 2" xfId="3291"/>
    <cellStyle name="Commentaire 2 2 2 3" xfId="788"/>
    <cellStyle name="Commentaire 2 2 2 3 2" xfId="3292"/>
    <cellStyle name="Commentaire 2 2 2 4" xfId="3290"/>
    <cellStyle name="Commentaire 2 2 3" xfId="789"/>
    <cellStyle name="Commentaire 2 2 3 2" xfId="790"/>
    <cellStyle name="Commentaire 2 2 3 2 2" xfId="3294"/>
    <cellStyle name="Commentaire 2 2 3 3" xfId="791"/>
    <cellStyle name="Commentaire 2 2 3 3 2" xfId="3295"/>
    <cellStyle name="Commentaire 2 2 3 4" xfId="3293"/>
    <cellStyle name="Commentaire 2 2 4" xfId="792"/>
    <cellStyle name="Commentaire 2 2 4 2" xfId="793"/>
    <cellStyle name="Commentaire 2 2 4 2 2" xfId="3297"/>
    <cellStyle name="Commentaire 2 2 4 3" xfId="794"/>
    <cellStyle name="Commentaire 2 2 4 3 2" xfId="3298"/>
    <cellStyle name="Commentaire 2 2 4 4" xfId="3296"/>
    <cellStyle name="Commentaire 2 2 5" xfId="795"/>
    <cellStyle name="Commentaire 2 2 5 2" xfId="3299"/>
    <cellStyle name="Commentaire 2 2 6" xfId="796"/>
    <cellStyle name="Commentaire 2 2 6 2" xfId="3300"/>
    <cellStyle name="Commentaire 2 2 7" xfId="2696"/>
    <cellStyle name="Commentaire 2 2 8" xfId="3289"/>
    <cellStyle name="Commentaire 2 2_Feuil1" xfId="797"/>
    <cellStyle name="Commentaire 2 3" xfId="798"/>
    <cellStyle name="Commentaire 2 3 2" xfId="799"/>
    <cellStyle name="Commentaire 2 3 2 2" xfId="800"/>
    <cellStyle name="Commentaire 2 3 2 2 2" xfId="3303"/>
    <cellStyle name="Commentaire 2 3 2 3" xfId="801"/>
    <cellStyle name="Commentaire 2 3 2 3 2" xfId="3304"/>
    <cellStyle name="Commentaire 2 3 2 4" xfId="3302"/>
    <cellStyle name="Commentaire 2 3 3" xfId="802"/>
    <cellStyle name="Commentaire 2 3 3 2" xfId="803"/>
    <cellStyle name="Commentaire 2 3 3 2 2" xfId="3306"/>
    <cellStyle name="Commentaire 2 3 3 3" xfId="804"/>
    <cellStyle name="Commentaire 2 3 3 3 2" xfId="3307"/>
    <cellStyle name="Commentaire 2 3 3 4" xfId="3305"/>
    <cellStyle name="Commentaire 2 3 4" xfId="805"/>
    <cellStyle name="Commentaire 2 3 4 2" xfId="806"/>
    <cellStyle name="Commentaire 2 3 4 2 2" xfId="3309"/>
    <cellStyle name="Commentaire 2 3 4 3" xfId="807"/>
    <cellStyle name="Commentaire 2 3 4 3 2" xfId="3310"/>
    <cellStyle name="Commentaire 2 3 4 4" xfId="3308"/>
    <cellStyle name="Commentaire 2 3 5" xfId="808"/>
    <cellStyle name="Commentaire 2 3 5 2" xfId="3311"/>
    <cellStyle name="Commentaire 2 3 6" xfId="809"/>
    <cellStyle name="Commentaire 2 3 6 2" xfId="3312"/>
    <cellStyle name="Commentaire 2 3 7" xfId="3301"/>
    <cellStyle name="Commentaire 2 4" xfId="810"/>
    <cellStyle name="Commentaire 2 4 2" xfId="811"/>
    <cellStyle name="Commentaire 2 4 2 2" xfId="3314"/>
    <cellStyle name="Commentaire 2 4 3" xfId="812"/>
    <cellStyle name="Commentaire 2 4 3 2" xfId="3315"/>
    <cellStyle name="Commentaire 2 4 4" xfId="3313"/>
    <cellStyle name="Commentaire 2 5" xfId="813"/>
    <cellStyle name="Commentaire 2 5 2" xfId="814"/>
    <cellStyle name="Commentaire 2 5 2 2" xfId="3317"/>
    <cellStyle name="Commentaire 2 5 3" xfId="815"/>
    <cellStyle name="Commentaire 2 5 3 2" xfId="3318"/>
    <cellStyle name="Commentaire 2 5 4" xfId="3316"/>
    <cellStyle name="Commentaire 2 6" xfId="816"/>
    <cellStyle name="Commentaire 2 6 2" xfId="817"/>
    <cellStyle name="Commentaire 2 6 2 2" xfId="3320"/>
    <cellStyle name="Commentaire 2 6 3" xfId="818"/>
    <cellStyle name="Commentaire 2 6 3 2" xfId="3321"/>
    <cellStyle name="Commentaire 2 6 4" xfId="3319"/>
    <cellStyle name="Commentaire 2 7" xfId="819"/>
    <cellStyle name="Commentaire 2 7 2" xfId="3322"/>
    <cellStyle name="Commentaire 2 8" xfId="820"/>
    <cellStyle name="Commentaire 2 8 2" xfId="3323"/>
    <cellStyle name="Commentaire 2 9" xfId="821"/>
    <cellStyle name="Commentaire 2_Feuil1" xfId="822"/>
    <cellStyle name="Commentaire 3" xfId="823"/>
    <cellStyle name="Commentaire 3 2" xfId="824"/>
    <cellStyle name="Commentaire 3 2 2" xfId="825"/>
    <cellStyle name="Commentaire 3 2 2 2" xfId="3326"/>
    <cellStyle name="Commentaire 3 2 3" xfId="826"/>
    <cellStyle name="Commentaire 3 2 3 2" xfId="3327"/>
    <cellStyle name="Commentaire 3 2 4" xfId="3325"/>
    <cellStyle name="Commentaire 3 3" xfId="827"/>
    <cellStyle name="Commentaire 3 3 2" xfId="828"/>
    <cellStyle name="Commentaire 3 3 2 2" xfId="3329"/>
    <cellStyle name="Commentaire 3 3 3" xfId="829"/>
    <cellStyle name="Commentaire 3 3 3 2" xfId="3330"/>
    <cellStyle name="Commentaire 3 3 4" xfId="3328"/>
    <cellStyle name="Commentaire 3 4" xfId="830"/>
    <cellStyle name="Commentaire 3 4 2" xfId="831"/>
    <cellStyle name="Commentaire 3 4 2 2" xfId="3332"/>
    <cellStyle name="Commentaire 3 4 3" xfId="832"/>
    <cellStyle name="Commentaire 3 4 3 2" xfId="3333"/>
    <cellStyle name="Commentaire 3 4 4" xfId="3331"/>
    <cellStyle name="Commentaire 3 5" xfId="833"/>
    <cellStyle name="Commentaire 3 5 2" xfId="3334"/>
    <cellStyle name="Commentaire 3 6" xfId="834"/>
    <cellStyle name="Commentaire 3 6 2" xfId="3335"/>
    <cellStyle name="Commentaire 3 7" xfId="835"/>
    <cellStyle name="Commentaire 3 8" xfId="3324"/>
    <cellStyle name="Commentaire 4" xfId="836"/>
    <cellStyle name="Commentaire 4 2" xfId="837"/>
    <cellStyle name="Commentaire 4 2 2" xfId="3337"/>
    <cellStyle name="Commentaire 4 3" xfId="838"/>
    <cellStyle name="Commentaire 4 4" xfId="3336"/>
    <cellStyle name="ConditionalStyle_1" xfId="839"/>
    <cellStyle name="Cover" xfId="840"/>
    <cellStyle name="Cover 2" xfId="841"/>
    <cellStyle name="Cover 3" xfId="2612"/>
    <cellStyle name="Currency" xfId="842"/>
    <cellStyle name="Currency [0]" xfId="843"/>
    <cellStyle name="Currency [0] 2" xfId="844"/>
    <cellStyle name="Currency [0] 2 2" xfId="845"/>
    <cellStyle name="Currency [0] 2 3" xfId="846"/>
    <cellStyle name="Currency [0] 2 4" xfId="3338"/>
    <cellStyle name="Currency [0] 3" xfId="847"/>
    <cellStyle name="Currency [0] 3 2" xfId="848"/>
    <cellStyle name="Currency [0] 4" xfId="849"/>
    <cellStyle name="Currency [0] 5" xfId="850"/>
    <cellStyle name="Currency [0] 6" xfId="851"/>
    <cellStyle name="Currency [0] 7" xfId="2704"/>
    <cellStyle name="Currency 2" xfId="852"/>
    <cellStyle name="Currency 3" xfId="853"/>
    <cellStyle name="Currency 4" xfId="854"/>
    <cellStyle name="Currency 5" xfId="855"/>
    <cellStyle name="Date" xfId="856"/>
    <cellStyle name="Date 2" xfId="3339"/>
    <cellStyle name="En-tête 1" xfId="857"/>
    <cellStyle name="En-tête 2" xfId="858"/>
    <cellStyle name="Entrée" xfId="859" builtinId="20" customBuiltin="1"/>
    <cellStyle name="Entrée 2" xfId="860"/>
    <cellStyle name="Entrée 2 2" xfId="861"/>
    <cellStyle name="Entrée 2 3" xfId="862"/>
    <cellStyle name="Entrée 3" xfId="863"/>
    <cellStyle name="Entrée 4" xfId="864"/>
    <cellStyle name="Euro" xfId="865"/>
    <cellStyle name="Euro 2" xfId="866"/>
    <cellStyle name="Euro 2 2" xfId="867"/>
    <cellStyle name="Euro 2 3" xfId="3341"/>
    <cellStyle name="Euro 3" xfId="868"/>
    <cellStyle name="Euro 3 2" xfId="869"/>
    <cellStyle name="Euro 3 2 2" xfId="3343"/>
    <cellStyle name="Euro 3 3" xfId="870"/>
    <cellStyle name="Euro 3 3 2" xfId="3344"/>
    <cellStyle name="Euro 3 4" xfId="3342"/>
    <cellStyle name="Euro 4" xfId="871"/>
    <cellStyle name="Euro 4 2" xfId="872"/>
    <cellStyle name="Euro 4 2 2" xfId="3346"/>
    <cellStyle name="Euro 4 3" xfId="3345"/>
    <cellStyle name="Euro 5" xfId="873"/>
    <cellStyle name="Euro 6" xfId="3340"/>
    <cellStyle name="Excel Built-in Hyperlink" xfId="874"/>
    <cellStyle name="Excel Built-in Percent" xfId="875"/>
    <cellStyle name="Explanatory Text" xfId="876"/>
    <cellStyle name="F2" xfId="877"/>
    <cellStyle name="F3" xfId="878"/>
    <cellStyle name="F4" xfId="879"/>
    <cellStyle name="F5" xfId="880"/>
    <cellStyle name="F6" xfId="881"/>
    <cellStyle name="F7" xfId="882"/>
    <cellStyle name="F8" xfId="883"/>
    <cellStyle name="Financier" xfId="884"/>
    <cellStyle name="Financier 2" xfId="885"/>
    <cellStyle name="Financier 2 2" xfId="3348"/>
    <cellStyle name="Financier 3" xfId="3347"/>
    <cellStyle name="Financier0" xfId="886"/>
    <cellStyle name="Financier0 2" xfId="3349"/>
    <cellStyle name="Good" xfId="887"/>
    <cellStyle name="Heading" xfId="888"/>
    <cellStyle name="Heading 1" xfId="889"/>
    <cellStyle name="Heading 2" xfId="890"/>
    <cellStyle name="Heading 3" xfId="891"/>
    <cellStyle name="Heading 4" xfId="892"/>
    <cellStyle name="Heading 5" xfId="893"/>
    <cellStyle name="Heading1" xfId="894"/>
    <cellStyle name="Heading1 2" xfId="895"/>
    <cellStyle name="Headline" xfId="896"/>
    <cellStyle name="Hyperlink 2" xfId="897"/>
    <cellStyle name="Hyperlink 2 2" xfId="898"/>
    <cellStyle name="Hyperlink 2 2 2" xfId="899"/>
    <cellStyle name="Hyperlink 2 3" xfId="900"/>
    <cellStyle name="Input" xfId="901"/>
    <cellStyle name="Insatisfaisant" xfId="902" builtinId="27" customBuiltin="1"/>
    <cellStyle name="Insatisfaisant 2" xfId="903"/>
    <cellStyle name="Insatisfaisant 2 2" xfId="904"/>
    <cellStyle name="Insatisfaisant 2 3" xfId="905"/>
    <cellStyle name="Insatisfaisant 3" xfId="906"/>
    <cellStyle name="Insatisfaisant 4" xfId="907"/>
    <cellStyle name="Lien hypertexte 2" xfId="908"/>
    <cellStyle name="Lien hypertexte 2 2" xfId="909"/>
    <cellStyle name="Lien hypertexte 2 2 2" xfId="910"/>
    <cellStyle name="Lien hypertexte 2 3" xfId="911"/>
    <cellStyle name="Lien hypertexte 3" xfId="912"/>
    <cellStyle name="Lien hypertexte 3 2" xfId="913"/>
    <cellStyle name="Lien hypertexte 3 2 2" xfId="914"/>
    <cellStyle name="Lien hypertexte 3 3" xfId="915"/>
    <cellStyle name="Lien hypertexte 4" xfId="916"/>
    <cellStyle name="Lien hypertexte 4 2" xfId="917"/>
    <cellStyle name="Linked Cell" xfId="918"/>
    <cellStyle name="Menu" xfId="919"/>
    <cellStyle name="Menu 2" xfId="920"/>
    <cellStyle name="Menu 3" xfId="2613"/>
    <cellStyle name="Milliers" xfId="921" builtinId="3"/>
    <cellStyle name="Milliers 2" xfId="922"/>
    <cellStyle name="Milliers 2 2" xfId="923"/>
    <cellStyle name="Milliers 2 2 2" xfId="924"/>
    <cellStyle name="Milliers 2 2 3" xfId="3350"/>
    <cellStyle name="Milliers 2 3" xfId="925"/>
    <cellStyle name="Milliers 2 3 2" xfId="926"/>
    <cellStyle name="Milliers 2 3 2 2" xfId="927"/>
    <cellStyle name="Milliers 2 4" xfId="928"/>
    <cellStyle name="Milliers 2 4 2" xfId="929"/>
    <cellStyle name="Milliers 2 4 3" xfId="3351"/>
    <cellStyle name="Milliers 2 5" xfId="930"/>
    <cellStyle name="Milliers 2 5 2" xfId="931"/>
    <cellStyle name="Milliers 3" xfId="932"/>
    <cellStyle name="Milliers 3 2" xfId="933"/>
    <cellStyle name="Milliers 3 3" xfId="934"/>
    <cellStyle name="Milliers 3 3 2" xfId="935"/>
    <cellStyle name="Milliers 3 4" xfId="3352"/>
    <cellStyle name="Milliers 4" xfId="936"/>
    <cellStyle name="Milliers 4 2" xfId="937"/>
    <cellStyle name="Milliers 4 2 2" xfId="938"/>
    <cellStyle name="Milliers 4 2 3" xfId="3354"/>
    <cellStyle name="Milliers 4 3" xfId="939"/>
    <cellStyle name="Milliers 4 3 2" xfId="940"/>
    <cellStyle name="Milliers 4 4" xfId="3353"/>
    <cellStyle name="Milliers 5" xfId="2648"/>
    <cellStyle name="Monétaire0" xfId="941"/>
    <cellStyle name="Monétaire0 2" xfId="942"/>
    <cellStyle name="Monétaire0 2 2" xfId="3356"/>
    <cellStyle name="Monétaire0 3" xfId="3355"/>
    <cellStyle name="Motif" xfId="943"/>
    <cellStyle name="Neutral" xfId="944"/>
    <cellStyle name="Neutre" xfId="945" builtinId="28" customBuiltin="1"/>
    <cellStyle name="Neutre 2" xfId="946"/>
    <cellStyle name="Neutre 2 2" xfId="947"/>
    <cellStyle name="Neutre 2 3" xfId="948"/>
    <cellStyle name="Neutre 3" xfId="949"/>
    <cellStyle name="Neutre 4" xfId="950"/>
    <cellStyle name="Normal" xfId="0" builtinId="0"/>
    <cellStyle name="Normal 10" xfId="951"/>
    <cellStyle name="Normal 10 10" xfId="952"/>
    <cellStyle name="Normal 10 10 2" xfId="953"/>
    <cellStyle name="Normal 10 10 2 2" xfId="954"/>
    <cellStyle name="Normal 10 10 2 2 2" xfId="955"/>
    <cellStyle name="Normal 10 10 2 2 2 2" xfId="2646"/>
    <cellStyle name="Normal 10 10 2 2 2 3" xfId="3361"/>
    <cellStyle name="Normal 10 10 2 2 3" xfId="956"/>
    <cellStyle name="Normal 10 10 2 2 3 2" xfId="3362"/>
    <cellStyle name="Normal 10 10 2 2 4" xfId="3360"/>
    <cellStyle name="Normal 10 10 2 3" xfId="957"/>
    <cellStyle name="Normal 10 10 2 3 2" xfId="3363"/>
    <cellStyle name="Normal 10 10 2 4" xfId="958"/>
    <cellStyle name="Normal 10 10 2 4 2" xfId="3364"/>
    <cellStyle name="Normal 10 10 2 5" xfId="959"/>
    <cellStyle name="Normal 10 10 2 6" xfId="3359"/>
    <cellStyle name="Normal 10 10 3" xfId="960"/>
    <cellStyle name="Normal 10 10 3 2" xfId="961"/>
    <cellStyle name="Normal 10 10 3 2 2" xfId="3366"/>
    <cellStyle name="Normal 10 10 3 3" xfId="962"/>
    <cellStyle name="Normal 10 10 3 3 2" xfId="3367"/>
    <cellStyle name="Normal 10 10 3 4" xfId="3365"/>
    <cellStyle name="Normal 10 10 4" xfId="963"/>
    <cellStyle name="Normal 10 10 4 2" xfId="3368"/>
    <cellStyle name="Normal 10 10 5" xfId="964"/>
    <cellStyle name="Normal 10 10 5 2" xfId="3369"/>
    <cellStyle name="Normal 10 10 6" xfId="965"/>
    <cellStyle name="Normal 10 10 6 2" xfId="3370"/>
    <cellStyle name="Normal 10 10 7" xfId="966"/>
    <cellStyle name="Normal 10 10 8" xfId="3358"/>
    <cellStyle name="Normal 10 11" xfId="967"/>
    <cellStyle name="Normal 10 11 2" xfId="968"/>
    <cellStyle name="Normal 10 11 2 2" xfId="969"/>
    <cellStyle name="Normal 10 11 2 2 2" xfId="3373"/>
    <cellStyle name="Normal 10 11 2 3" xfId="970"/>
    <cellStyle name="Normal 10 11 2 3 2" xfId="3374"/>
    <cellStyle name="Normal 10 11 2 4" xfId="3372"/>
    <cellStyle name="Normal 10 11 3" xfId="971"/>
    <cellStyle name="Normal 10 11 3 2" xfId="3375"/>
    <cellStyle name="Normal 10 11 4" xfId="972"/>
    <cellStyle name="Normal 10 11 4 2" xfId="3376"/>
    <cellStyle name="Normal 10 11 5" xfId="973"/>
    <cellStyle name="Normal 10 11 6" xfId="3371"/>
    <cellStyle name="Normal 10 12" xfId="974"/>
    <cellStyle name="Normal 10 12 2" xfId="975"/>
    <cellStyle name="Normal 10 12 2 2" xfId="976"/>
    <cellStyle name="Normal 10 12 2 2 2" xfId="3379"/>
    <cellStyle name="Normal 10 12 2 3" xfId="977"/>
    <cellStyle name="Normal 10 12 2 3 2" xfId="3380"/>
    <cellStyle name="Normal 10 12 2 4" xfId="3378"/>
    <cellStyle name="Normal 10 12 3" xfId="978"/>
    <cellStyle name="Normal 10 12 4" xfId="979"/>
    <cellStyle name="Normal 10 12 4 2" xfId="3381"/>
    <cellStyle name="Normal 10 12 5" xfId="980"/>
    <cellStyle name="Normal 10 12 6" xfId="3377"/>
    <cellStyle name="Normal 10 13" xfId="981"/>
    <cellStyle name="Normal 10 13 2" xfId="3382"/>
    <cellStyle name="Normal 10 14" xfId="982"/>
    <cellStyle name="Normal 10 14 2" xfId="3383"/>
    <cellStyle name="Normal 10 15" xfId="983"/>
    <cellStyle name="Normal 10 16" xfId="2614"/>
    <cellStyle name="Normal 10 17" xfId="3357"/>
    <cellStyle name="Normal 10 2" xfId="984"/>
    <cellStyle name="Normal 10 2 10" xfId="3384"/>
    <cellStyle name="Normal 10 2 2" xfId="985"/>
    <cellStyle name="Normal 10 2 2 2" xfId="986"/>
    <cellStyle name="Normal 10 2 2 2 2" xfId="987"/>
    <cellStyle name="Normal 10 2 2 2 2 2" xfId="988"/>
    <cellStyle name="Normal 10 2 2 2 2 2 2" xfId="989"/>
    <cellStyle name="Normal 10 2 2 2 2 2 2 2" xfId="3389"/>
    <cellStyle name="Normal 10 2 2 2 2 2 3" xfId="990"/>
    <cellStyle name="Normal 10 2 2 2 2 2 3 2" xfId="3390"/>
    <cellStyle name="Normal 10 2 2 2 2 2 4" xfId="3388"/>
    <cellStyle name="Normal 10 2 2 2 2 3" xfId="991"/>
    <cellStyle name="Normal 10 2 2 2 2 3 2" xfId="3391"/>
    <cellStyle name="Normal 10 2 2 2 2 4" xfId="992"/>
    <cellStyle name="Normal 10 2 2 2 2 4 2" xfId="3392"/>
    <cellStyle name="Normal 10 2 2 2 2 5" xfId="993"/>
    <cellStyle name="Normal 10 2 2 2 2 6" xfId="3387"/>
    <cellStyle name="Normal 10 2 2 2 3" xfId="994"/>
    <cellStyle name="Normal 10 2 2 2 3 2" xfId="995"/>
    <cellStyle name="Normal 10 2 2 2 3 2 2" xfId="3394"/>
    <cellStyle name="Normal 10 2 2 2 3 3" xfId="996"/>
    <cellStyle name="Normal 10 2 2 2 3 3 2" xfId="3395"/>
    <cellStyle name="Normal 10 2 2 2 3 4" xfId="3393"/>
    <cellStyle name="Normal 10 2 2 2 4" xfId="997"/>
    <cellStyle name="Normal 10 2 2 2 4 2" xfId="3396"/>
    <cellStyle name="Normal 10 2 2 2 5" xfId="998"/>
    <cellStyle name="Normal 10 2 2 2 5 2" xfId="3397"/>
    <cellStyle name="Normal 10 2 2 2 6" xfId="999"/>
    <cellStyle name="Normal 10 2 2 2 7" xfId="3386"/>
    <cellStyle name="Normal 10 2 2 3" xfId="1000"/>
    <cellStyle name="Normal 10 2 2 3 2" xfId="1001"/>
    <cellStyle name="Normal 10 2 2 3 2 2" xfId="1002"/>
    <cellStyle name="Normal 10 2 2 3 2 2 2" xfId="3400"/>
    <cellStyle name="Normal 10 2 2 3 2 3" xfId="1003"/>
    <cellStyle name="Normal 10 2 2 3 2 3 2" xfId="3401"/>
    <cellStyle name="Normal 10 2 2 3 2 4" xfId="3399"/>
    <cellStyle name="Normal 10 2 2 3 3" xfId="1004"/>
    <cellStyle name="Normal 10 2 2 3 3 2" xfId="3402"/>
    <cellStyle name="Normal 10 2 2 3 4" xfId="1005"/>
    <cellStyle name="Normal 10 2 2 3 4 2" xfId="3403"/>
    <cellStyle name="Normal 10 2 2 3 5" xfId="1006"/>
    <cellStyle name="Normal 10 2 2 3 6" xfId="3398"/>
    <cellStyle name="Normal 10 2 2 4" xfId="1007"/>
    <cellStyle name="Normal 10 2 2 4 2" xfId="1008"/>
    <cellStyle name="Normal 10 2 2 4 2 2" xfId="3405"/>
    <cellStyle name="Normal 10 2 2 4 3" xfId="1009"/>
    <cellStyle name="Normal 10 2 2 4 3 2" xfId="3406"/>
    <cellStyle name="Normal 10 2 2 4 4" xfId="3404"/>
    <cellStyle name="Normal 10 2 2 5" xfId="1010"/>
    <cellStyle name="Normal 10 2 2 5 2" xfId="3407"/>
    <cellStyle name="Normal 10 2 2 6" xfId="1011"/>
    <cellStyle name="Normal 10 2 2 6 2" xfId="3408"/>
    <cellStyle name="Normal 10 2 2 7" xfId="1012"/>
    <cellStyle name="Normal 10 2 2 8" xfId="3385"/>
    <cellStyle name="Normal 10 2 2_Feuil1" xfId="1013"/>
    <cellStyle name="Normal 10 2 3" xfId="1014"/>
    <cellStyle name="Normal 10 2 3 2" xfId="1015"/>
    <cellStyle name="Normal 10 2 3 2 2" xfId="1016"/>
    <cellStyle name="Normal 10 2 3 2 2 2" xfId="1017"/>
    <cellStyle name="Normal 10 2 3 2 2 2 2" xfId="3412"/>
    <cellStyle name="Normal 10 2 3 2 2 3" xfId="1018"/>
    <cellStyle name="Normal 10 2 3 2 2 3 2" xfId="3413"/>
    <cellStyle name="Normal 10 2 3 2 2 4" xfId="3411"/>
    <cellStyle name="Normal 10 2 3 2 3" xfId="1019"/>
    <cellStyle name="Normal 10 2 3 2 3 2" xfId="3414"/>
    <cellStyle name="Normal 10 2 3 2 4" xfId="1020"/>
    <cellStyle name="Normal 10 2 3 2 4 2" xfId="3415"/>
    <cellStyle name="Normal 10 2 3 2 5" xfId="1021"/>
    <cellStyle name="Normal 10 2 3 2 6" xfId="3410"/>
    <cellStyle name="Normal 10 2 3 3" xfId="1022"/>
    <cellStyle name="Normal 10 2 3 3 2" xfId="1023"/>
    <cellStyle name="Normal 10 2 3 3 2 2" xfId="3417"/>
    <cellStyle name="Normal 10 2 3 3 3" xfId="1024"/>
    <cellStyle name="Normal 10 2 3 3 3 2" xfId="3418"/>
    <cellStyle name="Normal 10 2 3 3 4" xfId="3416"/>
    <cellStyle name="Normal 10 2 3 4" xfId="1025"/>
    <cellStyle name="Normal 10 2 3 4 2" xfId="3419"/>
    <cellStyle name="Normal 10 2 3 5" xfId="1026"/>
    <cellStyle name="Normal 10 2 3 5 2" xfId="3420"/>
    <cellStyle name="Normal 10 2 3 6" xfId="1027"/>
    <cellStyle name="Normal 10 2 3 6 2" xfId="3421"/>
    <cellStyle name="Normal 10 2 3 7" xfId="1028"/>
    <cellStyle name="Normal 10 2 3 8" xfId="3409"/>
    <cellStyle name="Normal 10 2 4" xfId="1029"/>
    <cellStyle name="Normal 10 2 4 2" xfId="1030"/>
    <cellStyle name="Normal 10 2 4 2 2" xfId="1031"/>
    <cellStyle name="Normal 10 2 4 2 2 2" xfId="3424"/>
    <cellStyle name="Normal 10 2 4 2 3" xfId="1032"/>
    <cellStyle name="Normal 10 2 4 2 3 2" xfId="3425"/>
    <cellStyle name="Normal 10 2 4 2 4" xfId="3423"/>
    <cellStyle name="Normal 10 2 4 3" xfId="1033"/>
    <cellStyle name="Normal 10 2 4 3 2" xfId="3426"/>
    <cellStyle name="Normal 10 2 4 4" xfId="1034"/>
    <cellStyle name="Normal 10 2 4 4 2" xfId="3427"/>
    <cellStyle name="Normal 10 2 4 5" xfId="1035"/>
    <cellStyle name="Normal 10 2 4 6" xfId="3422"/>
    <cellStyle name="Normal 10 2 5" xfId="1036"/>
    <cellStyle name="Normal 10 2 5 2" xfId="1037"/>
    <cellStyle name="Normal 10 2 5 2 2" xfId="3429"/>
    <cellStyle name="Normal 10 2 5 3" xfId="1038"/>
    <cellStyle name="Normal 10 2 5 3 2" xfId="3430"/>
    <cellStyle name="Normal 10 2 5 4" xfId="1039"/>
    <cellStyle name="Normal 10 2 5 5" xfId="3428"/>
    <cellStyle name="Normal 10 2 6" xfId="1040"/>
    <cellStyle name="Normal 10 2 6 2" xfId="3431"/>
    <cellStyle name="Normal 10 2 7" xfId="1041"/>
    <cellStyle name="Normal 10 2 7 2" xfId="3432"/>
    <cellStyle name="Normal 10 2 8" xfId="1042"/>
    <cellStyle name="Normal 10 2 9" xfId="2615"/>
    <cellStyle name="Normal 10 2_DE1" xfId="1043"/>
    <cellStyle name="Normal 10 3" xfId="1044"/>
    <cellStyle name="Normal 10 3 2" xfId="1045"/>
    <cellStyle name="Normal 10 3 2 2" xfId="1046"/>
    <cellStyle name="Normal 10 3 2 2 2" xfId="1047"/>
    <cellStyle name="Normal 10 3 2 2 2 2" xfId="1048"/>
    <cellStyle name="Normal 10 3 2 2 2 2 2" xfId="1049"/>
    <cellStyle name="Normal 10 3 2 2 2 2 2 2" xfId="1050"/>
    <cellStyle name="Normal 10 3 2 2 2 2 2 2 2" xfId="3439"/>
    <cellStyle name="Normal 10 3 2 2 2 2 2 3" xfId="1051"/>
    <cellStyle name="Normal 10 3 2 2 2 2 2 3 2" xfId="3440"/>
    <cellStyle name="Normal 10 3 2 2 2 2 2 4" xfId="3438"/>
    <cellStyle name="Normal 10 3 2 2 2 2 3" xfId="1052"/>
    <cellStyle name="Normal 10 3 2 2 2 2 3 2" xfId="3441"/>
    <cellStyle name="Normal 10 3 2 2 2 2 4" xfId="1053"/>
    <cellStyle name="Normal 10 3 2 2 2 2 4 2" xfId="3442"/>
    <cellStyle name="Normal 10 3 2 2 2 2 5" xfId="1054"/>
    <cellStyle name="Normal 10 3 2 2 2 2 6" xfId="3437"/>
    <cellStyle name="Normal 10 3 2 2 2 3" xfId="1055"/>
    <cellStyle name="Normal 10 3 2 2 2 3 2" xfId="1056"/>
    <cellStyle name="Normal 10 3 2 2 2 3 2 2" xfId="3444"/>
    <cellStyle name="Normal 10 3 2 2 2 3 3" xfId="1057"/>
    <cellStyle name="Normal 10 3 2 2 2 3 3 2" xfId="3445"/>
    <cellStyle name="Normal 10 3 2 2 2 3 4" xfId="3443"/>
    <cellStyle name="Normal 10 3 2 2 2 4" xfId="1058"/>
    <cellStyle name="Normal 10 3 2 2 2 4 2" xfId="3446"/>
    <cellStyle name="Normal 10 3 2 2 2 5" xfId="1059"/>
    <cellStyle name="Normal 10 3 2 2 2 5 2" xfId="3447"/>
    <cellStyle name="Normal 10 3 2 2 2 6" xfId="1060"/>
    <cellStyle name="Normal 10 3 2 2 2 7" xfId="3436"/>
    <cellStyle name="Normal 10 3 2 2 3" xfId="1061"/>
    <cellStyle name="Normal 10 3 2 2 3 2" xfId="1062"/>
    <cellStyle name="Normal 10 3 2 2 3 2 2" xfId="1063"/>
    <cellStyle name="Normal 10 3 2 2 3 2 2 2" xfId="3450"/>
    <cellStyle name="Normal 10 3 2 2 3 2 3" xfId="1064"/>
    <cellStyle name="Normal 10 3 2 2 3 2 3 2" xfId="3451"/>
    <cellStyle name="Normal 10 3 2 2 3 2 4" xfId="3449"/>
    <cellStyle name="Normal 10 3 2 2 3 3" xfId="1065"/>
    <cellStyle name="Normal 10 3 2 2 3 3 2" xfId="3452"/>
    <cellStyle name="Normal 10 3 2 2 3 4" xfId="1066"/>
    <cellStyle name="Normal 10 3 2 2 3 4 2" xfId="3453"/>
    <cellStyle name="Normal 10 3 2 2 3 5" xfId="1067"/>
    <cellStyle name="Normal 10 3 2 2 3 6" xfId="3448"/>
    <cellStyle name="Normal 10 3 2 2 4" xfId="1068"/>
    <cellStyle name="Normal 10 3 2 2 4 2" xfId="1069"/>
    <cellStyle name="Normal 10 3 2 2 4 2 2" xfId="3455"/>
    <cellStyle name="Normal 10 3 2 2 4 3" xfId="1070"/>
    <cellStyle name="Normal 10 3 2 2 4 3 2" xfId="3456"/>
    <cellStyle name="Normal 10 3 2 2 4 4" xfId="3454"/>
    <cellStyle name="Normal 10 3 2 2 5" xfId="1071"/>
    <cellStyle name="Normal 10 3 2 2 5 2" xfId="3457"/>
    <cellStyle name="Normal 10 3 2 2 6" xfId="1072"/>
    <cellStyle name="Normal 10 3 2 2 6 2" xfId="3458"/>
    <cellStyle name="Normal 10 3 2 2 7" xfId="1073"/>
    <cellStyle name="Normal 10 3 2 2 8" xfId="3435"/>
    <cellStyle name="Normal 10 3 2 2_Feuil1" xfId="1074"/>
    <cellStyle name="Normal 10 3 2 3" xfId="1075"/>
    <cellStyle name="Normal 10 3 2 3 2" xfId="1076"/>
    <cellStyle name="Normal 10 3 2 3 2 2" xfId="1077"/>
    <cellStyle name="Normal 10 3 2 3 2 2 2" xfId="1078"/>
    <cellStyle name="Normal 10 3 2 3 2 2 2 2" xfId="3462"/>
    <cellStyle name="Normal 10 3 2 3 2 2 3" xfId="1079"/>
    <cellStyle name="Normal 10 3 2 3 2 2 3 2" xfId="3463"/>
    <cellStyle name="Normal 10 3 2 3 2 2 4" xfId="3461"/>
    <cellStyle name="Normal 10 3 2 3 2 3" xfId="1080"/>
    <cellStyle name="Normal 10 3 2 3 2 3 2" xfId="3464"/>
    <cellStyle name="Normal 10 3 2 3 2 4" xfId="1081"/>
    <cellStyle name="Normal 10 3 2 3 2 4 2" xfId="3465"/>
    <cellStyle name="Normal 10 3 2 3 2 5" xfId="1082"/>
    <cellStyle name="Normal 10 3 2 3 2 6" xfId="3460"/>
    <cellStyle name="Normal 10 3 2 3 3" xfId="1083"/>
    <cellStyle name="Normal 10 3 2 3 3 2" xfId="1084"/>
    <cellStyle name="Normal 10 3 2 3 3 2 2" xfId="3467"/>
    <cellStyle name="Normal 10 3 2 3 3 3" xfId="1085"/>
    <cellStyle name="Normal 10 3 2 3 3 3 2" xfId="3468"/>
    <cellStyle name="Normal 10 3 2 3 3 4" xfId="3466"/>
    <cellStyle name="Normal 10 3 2 3 4" xfId="1086"/>
    <cellStyle name="Normal 10 3 2 3 4 2" xfId="3469"/>
    <cellStyle name="Normal 10 3 2 3 5" xfId="1087"/>
    <cellStyle name="Normal 10 3 2 3 5 2" xfId="3470"/>
    <cellStyle name="Normal 10 3 2 3 6" xfId="1088"/>
    <cellStyle name="Normal 10 3 2 3 7" xfId="3459"/>
    <cellStyle name="Normal 10 3 2 4" xfId="1089"/>
    <cellStyle name="Normal 10 3 2 4 2" xfId="1090"/>
    <cellStyle name="Normal 10 3 2 4 2 2" xfId="1091"/>
    <cellStyle name="Normal 10 3 2 4 2 2 2" xfId="3473"/>
    <cellStyle name="Normal 10 3 2 4 2 3" xfId="1092"/>
    <cellStyle name="Normal 10 3 2 4 2 3 2" xfId="3474"/>
    <cellStyle name="Normal 10 3 2 4 2 4" xfId="3472"/>
    <cellStyle name="Normal 10 3 2 4 3" xfId="1093"/>
    <cellStyle name="Normal 10 3 2 4 3 2" xfId="3475"/>
    <cellStyle name="Normal 10 3 2 4 4" xfId="1094"/>
    <cellStyle name="Normal 10 3 2 4 4 2" xfId="3476"/>
    <cellStyle name="Normal 10 3 2 4 5" xfId="1095"/>
    <cellStyle name="Normal 10 3 2 4 6" xfId="3471"/>
    <cellStyle name="Normal 10 3 2 5" xfId="1096"/>
    <cellStyle name="Normal 10 3 2 5 2" xfId="1097"/>
    <cellStyle name="Normal 10 3 2 5 2 2" xfId="3478"/>
    <cellStyle name="Normal 10 3 2 5 3" xfId="1098"/>
    <cellStyle name="Normal 10 3 2 5 3 2" xfId="3479"/>
    <cellStyle name="Normal 10 3 2 5 4" xfId="3477"/>
    <cellStyle name="Normal 10 3 2 6" xfId="1099"/>
    <cellStyle name="Normal 10 3 2 6 2" xfId="3480"/>
    <cellStyle name="Normal 10 3 2 7" xfId="1100"/>
    <cellStyle name="Normal 10 3 2 7 2" xfId="3481"/>
    <cellStyle name="Normal 10 3 2 8" xfId="1101"/>
    <cellStyle name="Normal 10 3 2 9" xfId="3434"/>
    <cellStyle name="Normal 10 3 2_DE1" xfId="1102"/>
    <cellStyle name="Normal 10 3 3" xfId="1103"/>
    <cellStyle name="Normal 10 3 3 2" xfId="1104"/>
    <cellStyle name="Normal 10 3 3 2 2" xfId="1105"/>
    <cellStyle name="Normal 10 3 3 2 2 2" xfId="1106"/>
    <cellStyle name="Normal 10 3 3 2 2 2 2" xfId="3485"/>
    <cellStyle name="Normal 10 3 3 2 2 3" xfId="1107"/>
    <cellStyle name="Normal 10 3 3 2 2 3 2" xfId="3486"/>
    <cellStyle name="Normal 10 3 3 2 2 4" xfId="3484"/>
    <cellStyle name="Normal 10 3 3 2 3" xfId="1108"/>
    <cellStyle name="Normal 10 3 3 2 3 2" xfId="3487"/>
    <cellStyle name="Normal 10 3 3 2 4" xfId="1109"/>
    <cellStyle name="Normal 10 3 3 2 4 2" xfId="3488"/>
    <cellStyle name="Normal 10 3 3 2 5" xfId="1110"/>
    <cellStyle name="Normal 10 3 3 2 6" xfId="3483"/>
    <cellStyle name="Normal 10 3 3 3" xfId="1111"/>
    <cellStyle name="Normal 10 3 3 3 2" xfId="1112"/>
    <cellStyle name="Normal 10 3 3 3 2 2" xfId="3490"/>
    <cellStyle name="Normal 10 3 3 3 3" xfId="1113"/>
    <cellStyle name="Normal 10 3 3 3 3 2" xfId="3491"/>
    <cellStyle name="Normal 10 3 3 3 4" xfId="3489"/>
    <cellStyle name="Normal 10 3 3 4" xfId="1114"/>
    <cellStyle name="Normal 10 3 3 4 2" xfId="3492"/>
    <cellStyle name="Normal 10 3 3 5" xfId="1115"/>
    <cellStyle name="Normal 10 3 3 5 2" xfId="3493"/>
    <cellStyle name="Normal 10 3 3 6" xfId="1116"/>
    <cellStyle name="Normal 10 3 3 7" xfId="3482"/>
    <cellStyle name="Normal 10 3 4" xfId="1117"/>
    <cellStyle name="Normal 10 3 4 2" xfId="1118"/>
    <cellStyle name="Normal 10 3 4 2 2" xfId="1119"/>
    <cellStyle name="Normal 10 3 4 2 2 2" xfId="3496"/>
    <cellStyle name="Normal 10 3 4 2 3" xfId="1120"/>
    <cellStyle name="Normal 10 3 4 2 3 2" xfId="3497"/>
    <cellStyle name="Normal 10 3 4 2 4" xfId="3495"/>
    <cellStyle name="Normal 10 3 4 3" xfId="1121"/>
    <cellStyle name="Normal 10 3 4 3 2" xfId="3498"/>
    <cellStyle name="Normal 10 3 4 4" xfId="1122"/>
    <cellStyle name="Normal 10 3 4 4 2" xfId="3499"/>
    <cellStyle name="Normal 10 3 4 5" xfId="1123"/>
    <cellStyle name="Normal 10 3 4 6" xfId="3494"/>
    <cellStyle name="Normal 10 3 5" xfId="1124"/>
    <cellStyle name="Normal 10 3 5 2" xfId="1125"/>
    <cellStyle name="Normal 10 3 5 2 2" xfId="3501"/>
    <cellStyle name="Normal 10 3 5 3" xfId="1126"/>
    <cellStyle name="Normal 10 3 5 3 2" xfId="3502"/>
    <cellStyle name="Normal 10 3 5 4" xfId="3500"/>
    <cellStyle name="Normal 10 3 6" xfId="1127"/>
    <cellStyle name="Normal 10 3 6 2" xfId="3503"/>
    <cellStyle name="Normal 10 3 7" xfId="1128"/>
    <cellStyle name="Normal 10 3 7 2" xfId="3504"/>
    <cellStyle name="Normal 10 3 8" xfId="1129"/>
    <cellStyle name="Normal 10 3 9" xfId="3433"/>
    <cellStyle name="Normal 10 3_DE1" xfId="1130"/>
    <cellStyle name="Normal 10 4" xfId="1131"/>
    <cellStyle name="Normal 10 4 2" xfId="1132"/>
    <cellStyle name="Normal 10 4 2 2" xfId="1133"/>
    <cellStyle name="Normal 10 4 2 2 2" xfId="1134"/>
    <cellStyle name="Normal 10 4 2 2 2 2" xfId="1135"/>
    <cellStyle name="Normal 10 4 2 2 2 2 2" xfId="3509"/>
    <cellStyle name="Normal 10 4 2 2 2 3" xfId="1136"/>
    <cellStyle name="Normal 10 4 2 2 2 3 2" xfId="3510"/>
    <cellStyle name="Normal 10 4 2 2 2 4" xfId="3508"/>
    <cellStyle name="Normal 10 4 2 2 3" xfId="1137"/>
    <cellStyle name="Normal 10 4 2 2 3 2" xfId="3511"/>
    <cellStyle name="Normal 10 4 2 2 4" xfId="1138"/>
    <cellStyle name="Normal 10 4 2 2 4 2" xfId="3512"/>
    <cellStyle name="Normal 10 4 2 2 5" xfId="1139"/>
    <cellStyle name="Normal 10 4 2 2 6" xfId="3507"/>
    <cellStyle name="Normal 10 4 2 3" xfId="1140"/>
    <cellStyle name="Normal 10 4 2 3 2" xfId="1141"/>
    <cellStyle name="Normal 10 4 2 3 2 2" xfId="3514"/>
    <cellStyle name="Normal 10 4 2 3 3" xfId="1142"/>
    <cellStyle name="Normal 10 4 2 3 3 2" xfId="3515"/>
    <cellStyle name="Normal 10 4 2 3 4" xfId="3513"/>
    <cellStyle name="Normal 10 4 2 4" xfId="1143"/>
    <cellStyle name="Normal 10 4 2 4 2" xfId="3516"/>
    <cellStyle name="Normal 10 4 2 5" xfId="1144"/>
    <cellStyle name="Normal 10 4 2 5 2" xfId="3517"/>
    <cellStyle name="Normal 10 4 2 6" xfId="1145"/>
    <cellStyle name="Normal 10 4 2 7" xfId="3506"/>
    <cellStyle name="Normal 10 4 3" xfId="1146"/>
    <cellStyle name="Normal 10 4 3 2" xfId="1147"/>
    <cellStyle name="Normal 10 4 3 2 2" xfId="1148"/>
    <cellStyle name="Normal 10 4 3 2 2 2" xfId="3520"/>
    <cellStyle name="Normal 10 4 3 2 3" xfId="1149"/>
    <cellStyle name="Normal 10 4 3 2 3 2" xfId="3521"/>
    <cellStyle name="Normal 10 4 3 2 4" xfId="3519"/>
    <cellStyle name="Normal 10 4 3 3" xfId="1150"/>
    <cellStyle name="Normal 10 4 3 3 2" xfId="3522"/>
    <cellStyle name="Normal 10 4 3 4" xfId="1151"/>
    <cellStyle name="Normal 10 4 3 4 2" xfId="3523"/>
    <cellStyle name="Normal 10 4 3 5" xfId="1152"/>
    <cellStyle name="Normal 10 4 3 6" xfId="3518"/>
    <cellStyle name="Normal 10 4 4" xfId="1153"/>
    <cellStyle name="Normal 10 4 4 2" xfId="1154"/>
    <cellStyle name="Normal 10 4 4 2 2" xfId="3525"/>
    <cellStyle name="Normal 10 4 4 3" xfId="1155"/>
    <cellStyle name="Normal 10 4 4 3 2" xfId="3526"/>
    <cellStyle name="Normal 10 4 4 4" xfId="3524"/>
    <cellStyle name="Normal 10 4 5" xfId="1156"/>
    <cellStyle name="Normal 10 4 5 2" xfId="3527"/>
    <cellStyle name="Normal 10 4 6" xfId="1157"/>
    <cellStyle name="Normal 10 4 6 2" xfId="3528"/>
    <cellStyle name="Normal 10 4 7" xfId="1158"/>
    <cellStyle name="Normal 10 4 8" xfId="3505"/>
    <cellStyle name="Normal 10 4_Feuil1" xfId="1159"/>
    <cellStyle name="Normal 10 5" xfId="1160"/>
    <cellStyle name="Normal 10 5 2" xfId="1161"/>
    <cellStyle name="Normal 10 5 2 2" xfId="1162"/>
    <cellStyle name="Normal 10 5 2 2 2" xfId="1163"/>
    <cellStyle name="Normal 10 5 2 2 2 2" xfId="1164"/>
    <cellStyle name="Normal 10 5 2 2 2 2 2" xfId="3533"/>
    <cellStyle name="Normal 10 5 2 2 2 3" xfId="1165"/>
    <cellStyle name="Normal 10 5 2 2 2 3 2" xfId="3534"/>
    <cellStyle name="Normal 10 5 2 2 2 4" xfId="3532"/>
    <cellStyle name="Normal 10 5 2 2 3" xfId="1166"/>
    <cellStyle name="Normal 10 5 2 2 3 2" xfId="3535"/>
    <cellStyle name="Normal 10 5 2 2 4" xfId="1167"/>
    <cellStyle name="Normal 10 5 2 2 4 2" xfId="3536"/>
    <cellStyle name="Normal 10 5 2 2 5" xfId="1168"/>
    <cellStyle name="Normal 10 5 2 2 6" xfId="3531"/>
    <cellStyle name="Normal 10 5 2 3" xfId="1169"/>
    <cellStyle name="Normal 10 5 2 3 2" xfId="1170"/>
    <cellStyle name="Normal 10 5 2 3 2 2" xfId="3538"/>
    <cellStyle name="Normal 10 5 2 3 3" xfId="1171"/>
    <cellStyle name="Normal 10 5 2 3 3 2" xfId="3539"/>
    <cellStyle name="Normal 10 5 2 3 4" xfId="3537"/>
    <cellStyle name="Normal 10 5 2 4" xfId="1172"/>
    <cellStyle name="Normal 10 5 2 4 2" xfId="3540"/>
    <cellStyle name="Normal 10 5 2 5" xfId="1173"/>
    <cellStyle name="Normal 10 5 2 5 2" xfId="3541"/>
    <cellStyle name="Normal 10 5 2 6" xfId="1174"/>
    <cellStyle name="Normal 10 5 2 7" xfId="3530"/>
    <cellStyle name="Normal 10 5 3" xfId="1175"/>
    <cellStyle name="Normal 10 5 3 2" xfId="1176"/>
    <cellStyle name="Normal 10 5 3 2 2" xfId="1177"/>
    <cellStyle name="Normal 10 5 3 2 2 2" xfId="3544"/>
    <cellStyle name="Normal 10 5 3 2 3" xfId="1178"/>
    <cellStyle name="Normal 10 5 3 2 3 2" xfId="3545"/>
    <cellStyle name="Normal 10 5 3 2 4" xfId="3543"/>
    <cellStyle name="Normal 10 5 3 3" xfId="1179"/>
    <cellStyle name="Normal 10 5 3 3 2" xfId="3546"/>
    <cellStyle name="Normal 10 5 3 4" xfId="1180"/>
    <cellStyle name="Normal 10 5 3 4 2" xfId="3547"/>
    <cellStyle name="Normal 10 5 3 5" xfId="1181"/>
    <cellStyle name="Normal 10 5 3 6" xfId="3542"/>
    <cellStyle name="Normal 10 5 4" xfId="1182"/>
    <cellStyle name="Normal 10 5 4 2" xfId="1183"/>
    <cellStyle name="Normal 10 5 4 2 2" xfId="3549"/>
    <cellStyle name="Normal 10 5 4 3" xfId="1184"/>
    <cellStyle name="Normal 10 5 4 3 2" xfId="3550"/>
    <cellStyle name="Normal 10 5 4 4" xfId="3548"/>
    <cellStyle name="Normal 10 5 5" xfId="1185"/>
    <cellStyle name="Normal 10 5 5 2" xfId="3551"/>
    <cellStyle name="Normal 10 5 6" xfId="1186"/>
    <cellStyle name="Normal 10 5 6 2" xfId="3552"/>
    <cellStyle name="Normal 10 5 7" xfId="1187"/>
    <cellStyle name="Normal 10 5 8" xfId="3529"/>
    <cellStyle name="Normal 10 5_Feuil1" xfId="1188"/>
    <cellStyle name="Normal 10 6" xfId="1189"/>
    <cellStyle name="Normal 10 6 2" xfId="1190"/>
    <cellStyle name="Normal 10 6 2 2" xfId="1191"/>
    <cellStyle name="Normal 10 6 2 2 2" xfId="1192"/>
    <cellStyle name="Normal 10 6 2 2 2 2" xfId="1193"/>
    <cellStyle name="Normal 10 6 2 2 2 2 2" xfId="3557"/>
    <cellStyle name="Normal 10 6 2 2 2 3" xfId="1194"/>
    <cellStyle name="Normal 10 6 2 2 2 3 2" xfId="3558"/>
    <cellStyle name="Normal 10 6 2 2 2 4" xfId="3556"/>
    <cellStyle name="Normal 10 6 2 2 3" xfId="1195"/>
    <cellStyle name="Normal 10 6 2 2 3 2" xfId="3559"/>
    <cellStyle name="Normal 10 6 2 2 4" xfId="1196"/>
    <cellStyle name="Normal 10 6 2 2 4 2" xfId="3560"/>
    <cellStyle name="Normal 10 6 2 2 5" xfId="1197"/>
    <cellStyle name="Normal 10 6 2 2 6" xfId="3555"/>
    <cellStyle name="Normal 10 6 2 3" xfId="1198"/>
    <cellStyle name="Normal 10 6 2 3 2" xfId="1199"/>
    <cellStyle name="Normal 10 6 2 3 2 2" xfId="3562"/>
    <cellStyle name="Normal 10 6 2 3 3" xfId="1200"/>
    <cellStyle name="Normal 10 6 2 3 3 2" xfId="3563"/>
    <cellStyle name="Normal 10 6 2 3 4" xfId="3561"/>
    <cellStyle name="Normal 10 6 2 4" xfId="1201"/>
    <cellStyle name="Normal 10 6 2 4 2" xfId="3564"/>
    <cellStyle name="Normal 10 6 2 5" xfId="1202"/>
    <cellStyle name="Normal 10 6 2 5 2" xfId="3565"/>
    <cellStyle name="Normal 10 6 2 6" xfId="1203"/>
    <cellStyle name="Normal 10 6 2 7" xfId="3554"/>
    <cellStyle name="Normal 10 6 3" xfId="1204"/>
    <cellStyle name="Normal 10 6 3 2" xfId="1205"/>
    <cellStyle name="Normal 10 6 3 2 2" xfId="1206"/>
    <cellStyle name="Normal 10 6 3 2 2 2" xfId="3568"/>
    <cellStyle name="Normal 10 6 3 2 3" xfId="1207"/>
    <cellStyle name="Normal 10 6 3 2 3 2" xfId="3569"/>
    <cellStyle name="Normal 10 6 3 2 4" xfId="3567"/>
    <cellStyle name="Normal 10 6 3 3" xfId="1208"/>
    <cellStyle name="Normal 10 6 3 3 2" xfId="3570"/>
    <cellStyle name="Normal 10 6 3 4" xfId="1209"/>
    <cellStyle name="Normal 10 6 3 4 2" xfId="3571"/>
    <cellStyle name="Normal 10 6 3 5" xfId="1210"/>
    <cellStyle name="Normal 10 6 3 6" xfId="3566"/>
    <cellStyle name="Normal 10 6 4" xfId="1211"/>
    <cellStyle name="Normal 10 6 4 2" xfId="1212"/>
    <cellStyle name="Normal 10 6 4 2 2" xfId="3573"/>
    <cellStyle name="Normal 10 6 4 3" xfId="1213"/>
    <cellStyle name="Normal 10 6 4 3 2" xfId="3574"/>
    <cellStyle name="Normal 10 6 4 4" xfId="3572"/>
    <cellStyle name="Normal 10 6 5" xfId="1214"/>
    <cellStyle name="Normal 10 6 5 2" xfId="3575"/>
    <cellStyle name="Normal 10 6 6" xfId="1215"/>
    <cellStyle name="Normal 10 6 6 2" xfId="3576"/>
    <cellStyle name="Normal 10 6 7" xfId="1216"/>
    <cellStyle name="Normal 10 6 8" xfId="3553"/>
    <cellStyle name="Normal 10 6_Feuil1" xfId="1217"/>
    <cellStyle name="Normal 10 7" xfId="1218"/>
    <cellStyle name="Normal 10 7 2" xfId="1219"/>
    <cellStyle name="Normal 10 7 2 2" xfId="1220"/>
    <cellStyle name="Normal 10 7 2 2 2" xfId="1221"/>
    <cellStyle name="Normal 10 7 2 2 2 2" xfId="1222"/>
    <cellStyle name="Normal 10 7 2 2 2 2 2" xfId="3581"/>
    <cellStyle name="Normal 10 7 2 2 2 3" xfId="1223"/>
    <cellStyle name="Normal 10 7 2 2 2 3 2" xfId="3582"/>
    <cellStyle name="Normal 10 7 2 2 2 4" xfId="3580"/>
    <cellStyle name="Normal 10 7 2 2 3" xfId="1224"/>
    <cellStyle name="Normal 10 7 2 2 3 2" xfId="3583"/>
    <cellStyle name="Normal 10 7 2 2 4" xfId="1225"/>
    <cellStyle name="Normal 10 7 2 2 4 2" xfId="3584"/>
    <cellStyle name="Normal 10 7 2 2 5" xfId="1226"/>
    <cellStyle name="Normal 10 7 2 2 6" xfId="3579"/>
    <cellStyle name="Normal 10 7 2 3" xfId="1227"/>
    <cellStyle name="Normal 10 7 2 3 2" xfId="1228"/>
    <cellStyle name="Normal 10 7 2 3 2 2" xfId="3586"/>
    <cellStyle name="Normal 10 7 2 3 3" xfId="1229"/>
    <cellStyle name="Normal 10 7 2 3 3 2" xfId="3587"/>
    <cellStyle name="Normal 10 7 2 3 4" xfId="3585"/>
    <cellStyle name="Normal 10 7 2 4" xfId="1230"/>
    <cellStyle name="Normal 10 7 2 4 2" xfId="3588"/>
    <cellStyle name="Normal 10 7 2 5" xfId="1231"/>
    <cellStyle name="Normal 10 7 2 5 2" xfId="3589"/>
    <cellStyle name="Normal 10 7 2 6" xfId="1232"/>
    <cellStyle name="Normal 10 7 2 7" xfId="3578"/>
    <cellStyle name="Normal 10 7 3" xfId="1233"/>
    <cellStyle name="Normal 10 7 3 2" xfId="1234"/>
    <cellStyle name="Normal 10 7 3 2 2" xfId="1235"/>
    <cellStyle name="Normal 10 7 3 2 2 2" xfId="3592"/>
    <cellStyle name="Normal 10 7 3 2 3" xfId="1236"/>
    <cellStyle name="Normal 10 7 3 2 3 2" xfId="3593"/>
    <cellStyle name="Normal 10 7 3 2 4" xfId="3591"/>
    <cellStyle name="Normal 10 7 3 3" xfId="1237"/>
    <cellStyle name="Normal 10 7 3 3 2" xfId="3594"/>
    <cellStyle name="Normal 10 7 3 4" xfId="1238"/>
    <cellStyle name="Normal 10 7 3 4 2" xfId="3595"/>
    <cellStyle name="Normal 10 7 3 5" xfId="1239"/>
    <cellStyle name="Normal 10 7 3 6" xfId="3590"/>
    <cellStyle name="Normal 10 7 4" xfId="1240"/>
    <cellStyle name="Normal 10 7 4 2" xfId="1241"/>
    <cellStyle name="Normal 10 7 4 2 2" xfId="3597"/>
    <cellStyle name="Normal 10 7 4 3" xfId="1242"/>
    <cellStyle name="Normal 10 7 4 3 2" xfId="3598"/>
    <cellStyle name="Normal 10 7 4 4" xfId="3596"/>
    <cellStyle name="Normal 10 7 5" xfId="1243"/>
    <cellStyle name="Normal 10 7 5 2" xfId="3599"/>
    <cellStyle name="Normal 10 7 6" xfId="1244"/>
    <cellStyle name="Normal 10 7 6 2" xfId="3600"/>
    <cellStyle name="Normal 10 7 7" xfId="1245"/>
    <cellStyle name="Normal 10 7 8" xfId="3577"/>
    <cellStyle name="Normal 10 7_Feuil1" xfId="1246"/>
    <cellStyle name="Normal 10 8" xfId="1247"/>
    <cellStyle name="Normal 10 8 2" xfId="1248"/>
    <cellStyle name="Normal 10 8 2 2" xfId="1249"/>
    <cellStyle name="Normal 10 8 2 2 2" xfId="1250"/>
    <cellStyle name="Normal 10 8 2 2 2 2" xfId="1251"/>
    <cellStyle name="Normal 10 8 2 2 2 2 2" xfId="3605"/>
    <cellStyle name="Normal 10 8 2 2 2 3" xfId="1252"/>
    <cellStyle name="Normal 10 8 2 2 2 3 2" xfId="3606"/>
    <cellStyle name="Normal 10 8 2 2 2 4" xfId="3604"/>
    <cellStyle name="Normal 10 8 2 2 3" xfId="1253"/>
    <cellStyle name="Normal 10 8 2 2 3 2" xfId="3607"/>
    <cellStyle name="Normal 10 8 2 2 4" xfId="1254"/>
    <cellStyle name="Normal 10 8 2 2 4 2" xfId="3608"/>
    <cellStyle name="Normal 10 8 2 2 5" xfId="1255"/>
    <cellStyle name="Normal 10 8 2 2 6" xfId="3603"/>
    <cellStyle name="Normal 10 8 2 3" xfId="1256"/>
    <cellStyle name="Normal 10 8 2 3 2" xfId="1257"/>
    <cellStyle name="Normal 10 8 2 3 2 2" xfId="3610"/>
    <cellStyle name="Normal 10 8 2 3 3" xfId="1258"/>
    <cellStyle name="Normal 10 8 2 3 3 2" xfId="3611"/>
    <cellStyle name="Normal 10 8 2 3 4" xfId="3609"/>
    <cellStyle name="Normal 10 8 2 4" xfId="1259"/>
    <cellStyle name="Normal 10 8 2 4 2" xfId="3612"/>
    <cellStyle name="Normal 10 8 2 5" xfId="1260"/>
    <cellStyle name="Normal 10 8 2 5 2" xfId="3613"/>
    <cellStyle name="Normal 10 8 2 6" xfId="1261"/>
    <cellStyle name="Normal 10 8 2 7" xfId="3602"/>
    <cellStyle name="Normal 10 8 3" xfId="1262"/>
    <cellStyle name="Normal 10 8 3 2" xfId="1263"/>
    <cellStyle name="Normal 10 8 3 2 2" xfId="1264"/>
    <cellStyle name="Normal 10 8 3 2 2 2" xfId="3616"/>
    <cellStyle name="Normal 10 8 3 2 3" xfId="1265"/>
    <cellStyle name="Normal 10 8 3 2 3 2" xfId="3617"/>
    <cellStyle name="Normal 10 8 3 2 4" xfId="3615"/>
    <cellStyle name="Normal 10 8 3 3" xfId="1266"/>
    <cellStyle name="Normal 10 8 3 3 2" xfId="3618"/>
    <cellStyle name="Normal 10 8 3 4" xfId="1267"/>
    <cellStyle name="Normal 10 8 3 4 2" xfId="3619"/>
    <cellStyle name="Normal 10 8 3 5" xfId="1268"/>
    <cellStyle name="Normal 10 8 3 6" xfId="3614"/>
    <cellStyle name="Normal 10 8 4" xfId="1269"/>
    <cellStyle name="Normal 10 8 4 2" xfId="1270"/>
    <cellStyle name="Normal 10 8 4 2 2" xfId="3621"/>
    <cellStyle name="Normal 10 8 4 3" xfId="1271"/>
    <cellStyle name="Normal 10 8 4 3 2" xfId="3622"/>
    <cellStyle name="Normal 10 8 4 4" xfId="3620"/>
    <cellStyle name="Normal 10 8 5" xfId="1272"/>
    <cellStyle name="Normal 10 8 5 2" xfId="3623"/>
    <cellStyle name="Normal 10 8 6" xfId="1273"/>
    <cellStyle name="Normal 10 8 6 2" xfId="3624"/>
    <cellStyle name="Normal 10 8 7" xfId="1274"/>
    <cellStyle name="Normal 10 8 8" xfId="3601"/>
    <cellStyle name="Normal 10 8_Feuil1" xfId="1275"/>
    <cellStyle name="Normal 10 9" xfId="1276"/>
    <cellStyle name="Normal 10 9 2" xfId="1277"/>
    <cellStyle name="Normal 10 9 2 2" xfId="1278"/>
    <cellStyle name="Normal 10 9 2 2 2" xfId="1279"/>
    <cellStyle name="Normal 10 9 2 2 2 2" xfId="1280"/>
    <cellStyle name="Normal 10 9 2 2 2 2 2" xfId="3629"/>
    <cellStyle name="Normal 10 9 2 2 2 3" xfId="1281"/>
    <cellStyle name="Normal 10 9 2 2 2 3 2" xfId="3630"/>
    <cellStyle name="Normal 10 9 2 2 2 4" xfId="3628"/>
    <cellStyle name="Normal 10 9 2 2 3" xfId="1282"/>
    <cellStyle name="Normal 10 9 2 2 3 2" xfId="3631"/>
    <cellStyle name="Normal 10 9 2 2 4" xfId="1283"/>
    <cellStyle name="Normal 10 9 2 2 4 2" xfId="3632"/>
    <cellStyle name="Normal 10 9 2 2 5" xfId="1284"/>
    <cellStyle name="Normal 10 9 2 2 6" xfId="3627"/>
    <cellStyle name="Normal 10 9 2 3" xfId="1285"/>
    <cellStyle name="Normal 10 9 2 3 2" xfId="1286"/>
    <cellStyle name="Normal 10 9 2 3 2 2" xfId="3634"/>
    <cellStyle name="Normal 10 9 2 3 3" xfId="1287"/>
    <cellStyle name="Normal 10 9 2 3 3 2" xfId="3635"/>
    <cellStyle name="Normal 10 9 2 3 4" xfId="3633"/>
    <cellStyle name="Normal 10 9 2 4" xfId="1288"/>
    <cellStyle name="Normal 10 9 2 4 2" xfId="3636"/>
    <cellStyle name="Normal 10 9 2 5" xfId="1289"/>
    <cellStyle name="Normal 10 9 2 5 2" xfId="3637"/>
    <cellStyle name="Normal 10 9 2 6" xfId="1290"/>
    <cellStyle name="Normal 10 9 2 7" xfId="3626"/>
    <cellStyle name="Normal 10 9 3" xfId="1291"/>
    <cellStyle name="Normal 10 9 3 2" xfId="1292"/>
    <cellStyle name="Normal 10 9 3 2 2" xfId="1293"/>
    <cellStyle name="Normal 10 9 3 2 2 2" xfId="3640"/>
    <cellStyle name="Normal 10 9 3 2 3" xfId="1294"/>
    <cellStyle name="Normal 10 9 3 2 3 2" xfId="3641"/>
    <cellStyle name="Normal 10 9 3 2 4" xfId="3639"/>
    <cellStyle name="Normal 10 9 3 3" xfId="1295"/>
    <cellStyle name="Normal 10 9 3 3 2" xfId="3642"/>
    <cellStyle name="Normal 10 9 3 4" xfId="1296"/>
    <cellStyle name="Normal 10 9 3 4 2" xfId="3643"/>
    <cellStyle name="Normal 10 9 3 5" xfId="1297"/>
    <cellStyle name="Normal 10 9 3 6" xfId="3638"/>
    <cellStyle name="Normal 10 9 4" xfId="1298"/>
    <cellStyle name="Normal 10 9 4 2" xfId="1299"/>
    <cellStyle name="Normal 10 9 4 2 2" xfId="3645"/>
    <cellStyle name="Normal 10 9 4 3" xfId="1300"/>
    <cellStyle name="Normal 10 9 4 3 2" xfId="3646"/>
    <cellStyle name="Normal 10 9 4 4" xfId="3644"/>
    <cellStyle name="Normal 10 9 5" xfId="1301"/>
    <cellStyle name="Normal 10 9 5 2" xfId="3647"/>
    <cellStyle name="Normal 10 9 6" xfId="1302"/>
    <cellStyle name="Normal 10 9 6 2" xfId="3648"/>
    <cellStyle name="Normal 10 9 7" xfId="1303"/>
    <cellStyle name="Normal 10 9 8" xfId="3625"/>
    <cellStyle name="Normal 10 9_Feuil1" xfId="1304"/>
    <cellStyle name="Normal 10_B1" xfId="1305"/>
    <cellStyle name="Normal 11" xfId="1306"/>
    <cellStyle name="Normal 11 10" xfId="2616"/>
    <cellStyle name="Normal 11 11" xfId="3649"/>
    <cellStyle name="Normal 11 2" xfId="1307"/>
    <cellStyle name="Normal 11 2 2" xfId="1308"/>
    <cellStyle name="Normal 11 2 2 2" xfId="1309"/>
    <cellStyle name="Normal 11 2 2 2 2" xfId="1310"/>
    <cellStyle name="Normal 11 2 2 2 2 2" xfId="3653"/>
    <cellStyle name="Normal 11 2 2 2 3" xfId="1311"/>
    <cellStyle name="Normal 11 2 2 2 3 2" xfId="3654"/>
    <cellStyle name="Normal 11 2 2 2 4" xfId="3652"/>
    <cellStyle name="Normal 11 2 2 3" xfId="1312"/>
    <cellStyle name="Normal 11 2 2 3 2" xfId="3655"/>
    <cellStyle name="Normal 11 2 2 4" xfId="1313"/>
    <cellStyle name="Normal 11 2 2 4 2" xfId="3656"/>
    <cellStyle name="Normal 11 2 2 5" xfId="1314"/>
    <cellStyle name="Normal 11 2 2 6" xfId="3651"/>
    <cellStyle name="Normal 11 2 3" xfId="1315"/>
    <cellStyle name="Normal 11 2 3 2" xfId="1316"/>
    <cellStyle name="Normal 11 2 3 2 2" xfId="1317"/>
    <cellStyle name="Normal 11 2 3 2 2 2" xfId="3659"/>
    <cellStyle name="Normal 11 2 3 2 3" xfId="1318"/>
    <cellStyle name="Normal 11 2 3 2 3 2" xfId="3660"/>
    <cellStyle name="Normal 11 2 3 2 4" xfId="3658"/>
    <cellStyle name="Normal 11 2 3 3" xfId="1319"/>
    <cellStyle name="Normal 11 2 3 4" xfId="1320"/>
    <cellStyle name="Normal 11 2 3 4 2" xfId="3661"/>
    <cellStyle name="Normal 11 2 3 5" xfId="1321"/>
    <cellStyle name="Normal 11 2 3 6" xfId="3657"/>
    <cellStyle name="Normal 11 2 4" xfId="1322"/>
    <cellStyle name="Normal 11 2 4 2" xfId="3662"/>
    <cellStyle name="Normal 11 2 5" xfId="1323"/>
    <cellStyle name="Normal 11 2 5 2" xfId="3663"/>
    <cellStyle name="Normal 11 2 6" xfId="1324"/>
    <cellStyle name="Normal 11 2 6 2" xfId="3664"/>
    <cellStyle name="Normal 11 2 7" xfId="1325"/>
    <cellStyle name="Normal 11 2 8" xfId="2617"/>
    <cellStyle name="Normal 11 2 9" xfId="3650"/>
    <cellStyle name="Normal 11 3" xfId="1326"/>
    <cellStyle name="Normal 11 3 2" xfId="1327"/>
    <cellStyle name="Normal 11 3 2 2" xfId="1328"/>
    <cellStyle name="Normal 11 3 2 2 2" xfId="1329"/>
    <cellStyle name="Normal 11 3 2 2 2 2" xfId="3668"/>
    <cellStyle name="Normal 11 3 2 2 3" xfId="1330"/>
    <cellStyle name="Normal 11 3 2 2 3 2" xfId="3669"/>
    <cellStyle name="Normal 11 3 2 2 4" xfId="3667"/>
    <cellStyle name="Normal 11 3 2 3" xfId="1331"/>
    <cellStyle name="Normal 11 3 2 4" xfId="1332"/>
    <cellStyle name="Normal 11 3 2 4 2" xfId="3670"/>
    <cellStyle name="Normal 11 3 2 5" xfId="3666"/>
    <cellStyle name="Normal 11 3 3" xfId="1333"/>
    <cellStyle name="Normal 11 3 3 2" xfId="3671"/>
    <cellStyle name="Normal 11 3 4" xfId="1334"/>
    <cellStyle name="Normal 11 3 4 2" xfId="3672"/>
    <cellStyle name="Normal 11 3 5" xfId="1335"/>
    <cellStyle name="Normal 11 3 6" xfId="3665"/>
    <cellStyle name="Normal 11 4" xfId="1336"/>
    <cellStyle name="Normal 11 4 2" xfId="1337"/>
    <cellStyle name="Normal 11 4 2 2" xfId="1338"/>
    <cellStyle name="Normal 11 4 2 2 2" xfId="3675"/>
    <cellStyle name="Normal 11 4 2 3" xfId="1339"/>
    <cellStyle name="Normal 11 4 2 3 2" xfId="3676"/>
    <cellStyle name="Normal 11 4 2 4" xfId="3674"/>
    <cellStyle name="Normal 11 4 3" xfId="1340"/>
    <cellStyle name="Normal 11 4 4" xfId="1341"/>
    <cellStyle name="Normal 11 4 4 2" xfId="3677"/>
    <cellStyle name="Normal 11 4 5" xfId="1342"/>
    <cellStyle name="Normal 11 4 6" xfId="3673"/>
    <cellStyle name="Normal 11 5" xfId="1343"/>
    <cellStyle name="Normal 11 6" xfId="1344"/>
    <cellStyle name="Normal 11 7" xfId="1345"/>
    <cellStyle name="Normal 11 7 2" xfId="3678"/>
    <cellStyle name="Normal 11 8" xfId="1346"/>
    <cellStyle name="Normal 11 8 2" xfId="3679"/>
    <cellStyle name="Normal 11 9" xfId="1347"/>
    <cellStyle name="Normal 11_Feuil1" xfId="1348"/>
    <cellStyle name="Normal 12" xfId="1349"/>
    <cellStyle name="Normal 12 10" xfId="3680"/>
    <cellStyle name="Normal 12 2" xfId="1350"/>
    <cellStyle name="Normal 12 2 2" xfId="1351"/>
    <cellStyle name="Normal 12 2 2 2" xfId="1352"/>
    <cellStyle name="Normal 12 2 2 2 2" xfId="1353"/>
    <cellStyle name="Normal 12 2 2 2 2 2" xfId="1354"/>
    <cellStyle name="Normal 12 2 2 2 2 2 2" xfId="3685"/>
    <cellStyle name="Normal 12 2 2 2 2 3" xfId="1355"/>
    <cellStyle name="Normal 12 2 2 2 2 3 2" xfId="3686"/>
    <cellStyle name="Normal 12 2 2 2 2 4" xfId="3684"/>
    <cellStyle name="Normal 12 2 2 2 3" xfId="1356"/>
    <cellStyle name="Normal 12 2 2 2 3 2" xfId="3687"/>
    <cellStyle name="Normal 12 2 2 2 4" xfId="1357"/>
    <cellStyle name="Normal 12 2 2 2 4 2" xfId="3688"/>
    <cellStyle name="Normal 12 2 2 2 5" xfId="1358"/>
    <cellStyle name="Normal 12 2 2 2 6" xfId="3683"/>
    <cellStyle name="Normal 12 2 2 3" xfId="1359"/>
    <cellStyle name="Normal 12 2 2 3 2" xfId="1360"/>
    <cellStyle name="Normal 12 2 2 3 2 2" xfId="3690"/>
    <cellStyle name="Normal 12 2 2 3 3" xfId="1361"/>
    <cellStyle name="Normal 12 2 2 3 3 2" xfId="3691"/>
    <cellStyle name="Normal 12 2 2 3 4" xfId="3689"/>
    <cellStyle name="Normal 12 2 2 4" xfId="1362"/>
    <cellStyle name="Normal 12 2 2 4 2" xfId="3692"/>
    <cellStyle name="Normal 12 2 2 5" xfId="1363"/>
    <cellStyle name="Normal 12 2 2 5 2" xfId="3693"/>
    <cellStyle name="Normal 12 2 2 6" xfId="1364"/>
    <cellStyle name="Normal 12 2 2 6 2" xfId="3694"/>
    <cellStyle name="Normal 12 2 2 7" xfId="1365"/>
    <cellStyle name="Normal 12 2 2 8" xfId="3682"/>
    <cellStyle name="Normal 12 2 3" xfId="1366"/>
    <cellStyle name="Normal 12 2 3 2" xfId="1367"/>
    <cellStyle name="Normal 12 2 3 2 2" xfId="1368"/>
    <cellStyle name="Normal 12 2 3 2 2 2" xfId="3697"/>
    <cellStyle name="Normal 12 2 3 2 3" xfId="1369"/>
    <cellStyle name="Normal 12 2 3 2 3 2" xfId="3698"/>
    <cellStyle name="Normal 12 2 3 2 4" xfId="3696"/>
    <cellStyle name="Normal 12 2 3 3" xfId="1370"/>
    <cellStyle name="Normal 12 2 3 3 2" xfId="3699"/>
    <cellStyle name="Normal 12 2 3 4" xfId="1371"/>
    <cellStyle name="Normal 12 2 3 4 2" xfId="3700"/>
    <cellStyle name="Normal 12 2 3 5" xfId="1372"/>
    <cellStyle name="Normal 12 2 3 6" xfId="3695"/>
    <cellStyle name="Normal 12 2 4" xfId="1373"/>
    <cellStyle name="Normal 12 2 4 2" xfId="1374"/>
    <cellStyle name="Normal 12 2 4 2 2" xfId="3702"/>
    <cellStyle name="Normal 12 2 4 3" xfId="1375"/>
    <cellStyle name="Normal 12 2 4 3 2" xfId="3703"/>
    <cellStyle name="Normal 12 2 4 4" xfId="1376"/>
    <cellStyle name="Normal 12 2 4 5" xfId="3701"/>
    <cellStyle name="Normal 12 2 5" xfId="1377"/>
    <cellStyle name="Normal 12 2 5 2" xfId="3704"/>
    <cellStyle name="Normal 12 2 6" xfId="1378"/>
    <cellStyle name="Normal 12 2 6 2" xfId="3705"/>
    <cellStyle name="Normal 12 2 7" xfId="1379"/>
    <cellStyle name="Normal 12 2 8" xfId="2619"/>
    <cellStyle name="Normal 12 2 9" xfId="3681"/>
    <cellStyle name="Normal 12 2_Feuil1" xfId="1380"/>
    <cellStyle name="Normal 12 3" xfId="1381"/>
    <cellStyle name="Normal 12 3 2" xfId="1382"/>
    <cellStyle name="Normal 12 3 2 2" xfId="1383"/>
    <cellStyle name="Normal 12 3 2 2 2" xfId="1384"/>
    <cellStyle name="Normal 12 3 2 2 2 2" xfId="3709"/>
    <cellStyle name="Normal 12 3 2 2 3" xfId="1385"/>
    <cellStyle name="Normal 12 3 2 2 3 2" xfId="3710"/>
    <cellStyle name="Normal 12 3 2 2 4" xfId="3708"/>
    <cellStyle name="Normal 12 3 2 3" xfId="1386"/>
    <cellStyle name="Normal 12 3 2 3 2" xfId="3711"/>
    <cellStyle name="Normal 12 3 2 4" xfId="1387"/>
    <cellStyle name="Normal 12 3 2 4 2" xfId="3712"/>
    <cellStyle name="Normal 12 3 2 5" xfId="1388"/>
    <cellStyle name="Normal 12 3 2 6" xfId="3707"/>
    <cellStyle name="Normal 12 3 3" xfId="1389"/>
    <cellStyle name="Normal 12 3 3 2" xfId="1390"/>
    <cellStyle name="Normal 12 3 3 2 2" xfId="3714"/>
    <cellStyle name="Normal 12 3 3 3" xfId="1391"/>
    <cellStyle name="Normal 12 3 3 3 2" xfId="3715"/>
    <cellStyle name="Normal 12 3 3 4" xfId="3713"/>
    <cellStyle name="Normal 12 3 4" xfId="1392"/>
    <cellStyle name="Normal 12 3 4 2" xfId="3716"/>
    <cellStyle name="Normal 12 3 5" xfId="1393"/>
    <cellStyle name="Normal 12 3 5 2" xfId="3717"/>
    <cellStyle name="Normal 12 3 6" xfId="1394"/>
    <cellStyle name="Normal 12 3 6 2" xfId="3718"/>
    <cellStyle name="Normal 12 3 7" xfId="1395"/>
    <cellStyle name="Normal 12 3 8" xfId="3706"/>
    <cellStyle name="Normal 12 4" xfId="1396"/>
    <cellStyle name="Normal 12 4 2" xfId="1397"/>
    <cellStyle name="Normal 12 4 2 2" xfId="1398"/>
    <cellStyle name="Normal 12 4 2 2 2" xfId="3721"/>
    <cellStyle name="Normal 12 4 2 3" xfId="1399"/>
    <cellStyle name="Normal 12 4 2 3 2" xfId="3722"/>
    <cellStyle name="Normal 12 4 2 4" xfId="3720"/>
    <cellStyle name="Normal 12 4 3" xfId="1400"/>
    <cellStyle name="Normal 12 4 3 2" xfId="3723"/>
    <cellStyle name="Normal 12 4 4" xfId="1401"/>
    <cellStyle name="Normal 12 4 4 2" xfId="3724"/>
    <cellStyle name="Normal 12 4 5" xfId="1402"/>
    <cellStyle name="Normal 12 4 6" xfId="3719"/>
    <cellStyle name="Normal 12 5" xfId="1403"/>
    <cellStyle name="Normal 12 5 2" xfId="1404"/>
    <cellStyle name="Normal 12 5 2 2" xfId="1405"/>
    <cellStyle name="Normal 12 5 2 2 2" xfId="3727"/>
    <cellStyle name="Normal 12 5 2 3" xfId="1406"/>
    <cellStyle name="Normal 12 5 2 3 2" xfId="3728"/>
    <cellStyle name="Normal 12 5 2 4" xfId="3726"/>
    <cellStyle name="Normal 12 5 3" xfId="1407"/>
    <cellStyle name="Normal 12 5 3 2" xfId="3729"/>
    <cellStyle name="Normal 12 5 4" xfId="1408"/>
    <cellStyle name="Normal 12 5 4 2" xfId="3730"/>
    <cellStyle name="Normal 12 5 5" xfId="3725"/>
    <cellStyle name="Normal 12 6" xfId="1409"/>
    <cellStyle name="Normal 12 6 2" xfId="3731"/>
    <cellStyle name="Normal 12 7" xfId="1410"/>
    <cellStyle name="Normal 12 7 2" xfId="3732"/>
    <cellStyle name="Normal 12 8" xfId="1411"/>
    <cellStyle name="Normal 12 9" xfId="2618"/>
    <cellStyle name="Normal 12_DE1" xfId="1412"/>
    <cellStyle name="Normal 13" xfId="1413"/>
    <cellStyle name="Normal 13 10" xfId="1414"/>
    <cellStyle name="Normal 13 10 2" xfId="1415"/>
    <cellStyle name="Normal 13 10 2 2" xfId="1416"/>
    <cellStyle name="Normal 13 10 2 2 2" xfId="1417"/>
    <cellStyle name="Normal 13 10 2 2 2 2" xfId="1418"/>
    <cellStyle name="Normal 13 10 2 2 2 2 2" xfId="3738"/>
    <cellStyle name="Normal 13 10 2 2 2 3" xfId="1419"/>
    <cellStyle name="Normal 13 10 2 2 2 3 2" xfId="3739"/>
    <cellStyle name="Normal 13 10 2 2 2 4" xfId="3737"/>
    <cellStyle name="Normal 13 10 2 2 3" xfId="1420"/>
    <cellStyle name="Normal 13 10 2 2 3 2" xfId="3740"/>
    <cellStyle name="Normal 13 10 2 2 4" xfId="1421"/>
    <cellStyle name="Normal 13 10 2 2 4 2" xfId="3741"/>
    <cellStyle name="Normal 13 10 2 2 5" xfId="1422"/>
    <cellStyle name="Normal 13 10 2 2 6" xfId="3736"/>
    <cellStyle name="Normal 13 10 2 3" xfId="1423"/>
    <cellStyle name="Normal 13 10 2 3 2" xfId="1424"/>
    <cellStyle name="Normal 13 10 2 3 2 2" xfId="3743"/>
    <cellStyle name="Normal 13 10 2 3 3" xfId="1425"/>
    <cellStyle name="Normal 13 10 2 3 3 2" xfId="3744"/>
    <cellStyle name="Normal 13 10 2 3 4" xfId="3742"/>
    <cellStyle name="Normal 13 10 2 4" xfId="1426"/>
    <cellStyle name="Normal 13 10 2 4 2" xfId="3745"/>
    <cellStyle name="Normal 13 10 2 5" xfId="1427"/>
    <cellStyle name="Normal 13 10 2 5 2" xfId="3746"/>
    <cellStyle name="Normal 13 10 2 6" xfId="1428"/>
    <cellStyle name="Normal 13 10 2 7" xfId="3735"/>
    <cellStyle name="Normal 13 10 3" xfId="1429"/>
    <cellStyle name="Normal 13 10 3 2" xfId="1430"/>
    <cellStyle name="Normal 13 10 3 2 2" xfId="1431"/>
    <cellStyle name="Normal 13 10 3 2 2 2" xfId="3749"/>
    <cellStyle name="Normal 13 10 3 2 3" xfId="1432"/>
    <cellStyle name="Normal 13 10 3 2 3 2" xfId="3750"/>
    <cellStyle name="Normal 13 10 3 2 4" xfId="3748"/>
    <cellStyle name="Normal 13 10 3 3" xfId="1433"/>
    <cellStyle name="Normal 13 10 3 3 2" xfId="3751"/>
    <cellStyle name="Normal 13 10 3 4" xfId="1434"/>
    <cellStyle name="Normal 13 10 3 4 2" xfId="3752"/>
    <cellStyle name="Normal 13 10 3 5" xfId="1435"/>
    <cellStyle name="Normal 13 10 3 6" xfId="3747"/>
    <cellStyle name="Normal 13 10 4" xfId="1436"/>
    <cellStyle name="Normal 13 10 4 2" xfId="1437"/>
    <cellStyle name="Normal 13 10 4 2 2" xfId="3754"/>
    <cellStyle name="Normal 13 10 4 3" xfId="1438"/>
    <cellStyle name="Normal 13 10 4 3 2" xfId="3755"/>
    <cellStyle name="Normal 13 10 4 4" xfId="3753"/>
    <cellStyle name="Normal 13 10 5" xfId="1439"/>
    <cellStyle name="Normal 13 10 5 2" xfId="3756"/>
    <cellStyle name="Normal 13 10 6" xfId="1440"/>
    <cellStyle name="Normal 13 10 6 2" xfId="3757"/>
    <cellStyle name="Normal 13 10 7" xfId="1441"/>
    <cellStyle name="Normal 13 10 8" xfId="3734"/>
    <cellStyle name="Normal 13 10_Feuil1" xfId="1442"/>
    <cellStyle name="Normal 13 11" xfId="1443"/>
    <cellStyle name="Normal 13 11 2" xfId="1444"/>
    <cellStyle name="Normal 13 11 2 2" xfId="1445"/>
    <cellStyle name="Normal 13 11 2 2 2" xfId="1446"/>
    <cellStyle name="Normal 13 11 2 2 2 2" xfId="1447"/>
    <cellStyle name="Normal 13 11 2 2 2 2 2" xfId="1448"/>
    <cellStyle name="Normal 13 11 2 2 2 2 2 2" xfId="3763"/>
    <cellStyle name="Normal 13 11 2 2 2 2 3" xfId="1449"/>
    <cellStyle name="Normal 13 11 2 2 2 2 3 2" xfId="3764"/>
    <cellStyle name="Normal 13 11 2 2 2 2 4" xfId="3762"/>
    <cellStyle name="Normal 13 11 2 2 2 3" xfId="1450"/>
    <cellStyle name="Normal 13 11 2 2 2 3 2" xfId="3765"/>
    <cellStyle name="Normal 13 11 2 2 2 4" xfId="1451"/>
    <cellStyle name="Normal 13 11 2 2 2 4 2" xfId="3766"/>
    <cellStyle name="Normal 13 11 2 2 2 5" xfId="1452"/>
    <cellStyle name="Normal 13 11 2 2 2 6" xfId="3761"/>
    <cellStyle name="Normal 13 11 2 2 3" xfId="1453"/>
    <cellStyle name="Normal 13 11 2 2 3 2" xfId="1454"/>
    <cellStyle name="Normal 13 11 2 2 3 2 2" xfId="3768"/>
    <cellStyle name="Normal 13 11 2 2 3 3" xfId="1455"/>
    <cellStyle name="Normal 13 11 2 2 3 3 2" xfId="3769"/>
    <cellStyle name="Normal 13 11 2 2 3 4" xfId="3767"/>
    <cellStyle name="Normal 13 11 2 2 4" xfId="1456"/>
    <cellStyle name="Normal 13 11 2 2 4 2" xfId="3770"/>
    <cellStyle name="Normal 13 11 2 2 5" xfId="1457"/>
    <cellStyle name="Normal 13 11 2 2 5 2" xfId="3771"/>
    <cellStyle name="Normal 13 11 2 2 6" xfId="1458"/>
    <cellStyle name="Normal 13 11 2 2 7" xfId="3760"/>
    <cellStyle name="Normal 13 11 2 3" xfId="1459"/>
    <cellStyle name="Normal 13 11 2 3 2" xfId="1460"/>
    <cellStyle name="Normal 13 11 2 3 2 2" xfId="1461"/>
    <cellStyle name="Normal 13 11 2 3 2 2 2" xfId="3774"/>
    <cellStyle name="Normal 13 11 2 3 2 3" xfId="1462"/>
    <cellStyle name="Normal 13 11 2 3 2 3 2" xfId="3775"/>
    <cellStyle name="Normal 13 11 2 3 2 4" xfId="3773"/>
    <cellStyle name="Normal 13 11 2 3 3" xfId="1463"/>
    <cellStyle name="Normal 13 11 2 3 3 2" xfId="3776"/>
    <cellStyle name="Normal 13 11 2 3 4" xfId="1464"/>
    <cellStyle name="Normal 13 11 2 3 4 2" xfId="3777"/>
    <cellStyle name="Normal 13 11 2 3 5" xfId="1465"/>
    <cellStyle name="Normal 13 11 2 3 6" xfId="3772"/>
    <cellStyle name="Normal 13 11 2 4" xfId="1466"/>
    <cellStyle name="Normal 13 11 2 4 2" xfId="1467"/>
    <cellStyle name="Normal 13 11 2 4 2 2" xfId="3779"/>
    <cellStyle name="Normal 13 11 2 4 3" xfId="1468"/>
    <cellStyle name="Normal 13 11 2 4 3 2" xfId="3780"/>
    <cellStyle name="Normal 13 11 2 4 4" xfId="3778"/>
    <cellStyle name="Normal 13 11 2 5" xfId="1469"/>
    <cellStyle name="Normal 13 11 2 5 2" xfId="3781"/>
    <cellStyle name="Normal 13 11 2 6" xfId="1470"/>
    <cellStyle name="Normal 13 11 2 6 2" xfId="3782"/>
    <cellStyle name="Normal 13 11 2 7" xfId="1471"/>
    <cellStyle name="Normal 13 11 2 8" xfId="3759"/>
    <cellStyle name="Normal 13 11 2_Feuil1" xfId="1472"/>
    <cellStyle name="Normal 13 11 3" xfId="1473"/>
    <cellStyle name="Normal 13 11 3 2" xfId="1474"/>
    <cellStyle name="Normal 13 11 3 2 2" xfId="1475"/>
    <cellStyle name="Normal 13 11 3 2 2 2" xfId="1476"/>
    <cellStyle name="Normal 13 11 3 2 2 2 2" xfId="3786"/>
    <cellStyle name="Normal 13 11 3 2 2 3" xfId="1477"/>
    <cellStyle name="Normal 13 11 3 2 2 3 2" xfId="3787"/>
    <cellStyle name="Normal 13 11 3 2 2 4" xfId="3785"/>
    <cellStyle name="Normal 13 11 3 2 3" xfId="1478"/>
    <cellStyle name="Normal 13 11 3 2 3 2" xfId="3788"/>
    <cellStyle name="Normal 13 11 3 2 4" xfId="1479"/>
    <cellStyle name="Normal 13 11 3 2 4 2" xfId="3789"/>
    <cellStyle name="Normal 13 11 3 2 5" xfId="1480"/>
    <cellStyle name="Normal 13 11 3 2 6" xfId="3784"/>
    <cellStyle name="Normal 13 11 3 3" xfId="1481"/>
    <cellStyle name="Normal 13 11 3 3 2" xfId="1482"/>
    <cellStyle name="Normal 13 11 3 3 2 2" xfId="3791"/>
    <cellStyle name="Normal 13 11 3 3 3" xfId="1483"/>
    <cellStyle name="Normal 13 11 3 3 3 2" xfId="3792"/>
    <cellStyle name="Normal 13 11 3 3 4" xfId="3790"/>
    <cellStyle name="Normal 13 11 3 4" xfId="1484"/>
    <cellStyle name="Normal 13 11 3 4 2" xfId="3793"/>
    <cellStyle name="Normal 13 11 3 5" xfId="1485"/>
    <cellStyle name="Normal 13 11 3 5 2" xfId="3794"/>
    <cellStyle name="Normal 13 11 3 6" xfId="1486"/>
    <cellStyle name="Normal 13 11 3 7" xfId="3783"/>
    <cellStyle name="Normal 13 11 4" xfId="1487"/>
    <cellStyle name="Normal 13 11 4 2" xfId="1488"/>
    <cellStyle name="Normal 13 11 4 2 2" xfId="1489"/>
    <cellStyle name="Normal 13 11 4 2 2 2" xfId="3797"/>
    <cellStyle name="Normal 13 11 4 2 3" xfId="1490"/>
    <cellStyle name="Normal 13 11 4 2 3 2" xfId="3798"/>
    <cellStyle name="Normal 13 11 4 2 4" xfId="3796"/>
    <cellStyle name="Normal 13 11 4 3" xfId="1491"/>
    <cellStyle name="Normal 13 11 4 3 2" xfId="3799"/>
    <cellStyle name="Normal 13 11 4 4" xfId="1492"/>
    <cellStyle name="Normal 13 11 4 4 2" xfId="3800"/>
    <cellStyle name="Normal 13 11 4 5" xfId="1493"/>
    <cellStyle name="Normal 13 11 4 6" xfId="3795"/>
    <cellStyle name="Normal 13 11 5" xfId="1494"/>
    <cellStyle name="Normal 13 11 5 2" xfId="1495"/>
    <cellStyle name="Normal 13 11 5 2 2" xfId="3802"/>
    <cellStyle name="Normal 13 11 5 3" xfId="1496"/>
    <cellStyle name="Normal 13 11 5 3 2" xfId="3803"/>
    <cellStyle name="Normal 13 11 5 4" xfId="3801"/>
    <cellStyle name="Normal 13 11 6" xfId="1497"/>
    <cellStyle name="Normal 13 11 6 2" xfId="3804"/>
    <cellStyle name="Normal 13 11 7" xfId="1498"/>
    <cellStyle name="Normal 13 11 7 2" xfId="3805"/>
    <cellStyle name="Normal 13 11 8" xfId="1499"/>
    <cellStyle name="Normal 13 11 9" xfId="3758"/>
    <cellStyle name="Normal 13 11_DE1" xfId="1500"/>
    <cellStyle name="Normal 13 12" xfId="1501"/>
    <cellStyle name="Normal 13 12 2" xfId="1502"/>
    <cellStyle name="Normal 13 12 2 2" xfId="1503"/>
    <cellStyle name="Normal 13 12 2 2 2" xfId="1504"/>
    <cellStyle name="Normal 13 12 2 2 2 2" xfId="1505"/>
    <cellStyle name="Normal 13 12 2 2 2 2 2" xfId="3810"/>
    <cellStyle name="Normal 13 12 2 2 2 3" xfId="1506"/>
    <cellStyle name="Normal 13 12 2 2 2 3 2" xfId="3811"/>
    <cellStyle name="Normal 13 12 2 2 2 4" xfId="3809"/>
    <cellStyle name="Normal 13 12 2 2 3" xfId="1507"/>
    <cellStyle name="Normal 13 12 2 2 3 2" xfId="3812"/>
    <cellStyle name="Normal 13 12 2 2 4" xfId="1508"/>
    <cellStyle name="Normal 13 12 2 2 4 2" xfId="3813"/>
    <cellStyle name="Normal 13 12 2 2 5" xfId="1509"/>
    <cellStyle name="Normal 13 12 2 2 6" xfId="3808"/>
    <cellStyle name="Normal 13 12 2 3" xfId="1510"/>
    <cellStyle name="Normal 13 12 2 3 2" xfId="1511"/>
    <cellStyle name="Normal 13 12 2 3 2 2" xfId="3815"/>
    <cellStyle name="Normal 13 12 2 3 3" xfId="1512"/>
    <cellStyle name="Normal 13 12 2 3 3 2" xfId="3816"/>
    <cellStyle name="Normal 13 12 2 3 4" xfId="3814"/>
    <cellStyle name="Normal 13 12 2 4" xfId="1513"/>
    <cellStyle name="Normal 13 12 2 4 2" xfId="3817"/>
    <cellStyle name="Normal 13 12 2 5" xfId="1514"/>
    <cellStyle name="Normal 13 12 2 5 2" xfId="3818"/>
    <cellStyle name="Normal 13 12 2 6" xfId="1515"/>
    <cellStyle name="Normal 13 12 2 7" xfId="3807"/>
    <cellStyle name="Normal 13 12 3" xfId="1516"/>
    <cellStyle name="Normal 13 12 3 2" xfId="1517"/>
    <cellStyle name="Normal 13 12 3 2 2" xfId="1518"/>
    <cellStyle name="Normal 13 12 3 2 2 2" xfId="3821"/>
    <cellStyle name="Normal 13 12 3 2 3" xfId="1519"/>
    <cellStyle name="Normal 13 12 3 2 3 2" xfId="3822"/>
    <cellStyle name="Normal 13 12 3 2 4" xfId="3820"/>
    <cellStyle name="Normal 13 12 3 3" xfId="1520"/>
    <cellStyle name="Normal 13 12 3 3 2" xfId="3823"/>
    <cellStyle name="Normal 13 12 3 4" xfId="1521"/>
    <cellStyle name="Normal 13 12 3 4 2" xfId="3824"/>
    <cellStyle name="Normal 13 12 3 5" xfId="1522"/>
    <cellStyle name="Normal 13 12 3 6" xfId="3819"/>
    <cellStyle name="Normal 13 12 4" xfId="1523"/>
    <cellStyle name="Normal 13 12 4 2" xfId="1524"/>
    <cellStyle name="Normal 13 12 4 2 2" xfId="3826"/>
    <cellStyle name="Normal 13 12 4 3" xfId="1525"/>
    <cellStyle name="Normal 13 12 4 3 2" xfId="3827"/>
    <cellStyle name="Normal 13 12 4 4" xfId="3825"/>
    <cellStyle name="Normal 13 12 5" xfId="1526"/>
    <cellStyle name="Normal 13 12 5 2" xfId="3828"/>
    <cellStyle name="Normal 13 12 6" xfId="1527"/>
    <cellStyle name="Normal 13 12 6 2" xfId="3829"/>
    <cellStyle name="Normal 13 12 7" xfId="1528"/>
    <cellStyle name="Normal 13 12 8" xfId="3806"/>
    <cellStyle name="Normal 13 12_Feuil1" xfId="1529"/>
    <cellStyle name="Normal 13 13" xfId="1530"/>
    <cellStyle name="Normal 13 13 2" xfId="1531"/>
    <cellStyle name="Normal 13 13 2 2" xfId="1532"/>
    <cellStyle name="Normal 13 13 2 2 2" xfId="1533"/>
    <cellStyle name="Normal 13 13 2 2 2 2" xfId="3833"/>
    <cellStyle name="Normal 13 13 2 2 3" xfId="1534"/>
    <cellStyle name="Normal 13 13 2 2 3 2" xfId="3834"/>
    <cellStyle name="Normal 13 13 2 2 4" xfId="3832"/>
    <cellStyle name="Normal 13 13 2 3" xfId="1535"/>
    <cellStyle name="Normal 13 13 2 3 2" xfId="3835"/>
    <cellStyle name="Normal 13 13 2 4" xfId="1536"/>
    <cellStyle name="Normal 13 13 2 4 2" xfId="3836"/>
    <cellStyle name="Normal 13 13 2 5" xfId="1537"/>
    <cellStyle name="Normal 13 13 2 6" xfId="3831"/>
    <cellStyle name="Normal 13 13 3" xfId="1538"/>
    <cellStyle name="Normal 13 13 3 2" xfId="1539"/>
    <cellStyle name="Normal 13 13 3 2 2" xfId="3838"/>
    <cellStyle name="Normal 13 13 3 3" xfId="1540"/>
    <cellStyle name="Normal 13 13 3 3 2" xfId="3839"/>
    <cellStyle name="Normal 13 13 3 4" xfId="3837"/>
    <cellStyle name="Normal 13 13 4" xfId="1541"/>
    <cellStyle name="Normal 13 13 4 2" xfId="3840"/>
    <cellStyle name="Normal 13 13 5" xfId="1542"/>
    <cellStyle name="Normal 13 13 5 2" xfId="3841"/>
    <cellStyle name="Normal 13 13 6" xfId="1543"/>
    <cellStyle name="Normal 13 13 6 2" xfId="3842"/>
    <cellStyle name="Normal 13 13 7" xfId="1544"/>
    <cellStyle name="Normal 13 13 8" xfId="3830"/>
    <cellStyle name="Normal 13 14" xfId="1545"/>
    <cellStyle name="Normal 13 14 2" xfId="1546"/>
    <cellStyle name="Normal 13 14 2 2" xfId="1547"/>
    <cellStyle name="Normal 13 14 2 2 2" xfId="3845"/>
    <cellStyle name="Normal 13 14 2 3" xfId="1548"/>
    <cellStyle name="Normal 13 14 2 3 2" xfId="3846"/>
    <cellStyle name="Normal 13 14 2 4" xfId="3844"/>
    <cellStyle name="Normal 13 14 3" xfId="1549"/>
    <cellStyle name="Normal 13 14 3 2" xfId="3847"/>
    <cellStyle name="Normal 13 14 4" xfId="1550"/>
    <cellStyle name="Normal 13 14 4 2" xfId="3848"/>
    <cellStyle name="Normal 13 14 5" xfId="1551"/>
    <cellStyle name="Normal 13 14 6" xfId="3843"/>
    <cellStyle name="Normal 13 15" xfId="1552"/>
    <cellStyle name="Normal 13 15 2" xfId="1553"/>
    <cellStyle name="Normal 13 15 2 2" xfId="1554"/>
    <cellStyle name="Normal 13 15 2 2 2" xfId="3851"/>
    <cellStyle name="Normal 13 15 2 3" xfId="1555"/>
    <cellStyle name="Normal 13 15 2 3 2" xfId="3852"/>
    <cellStyle name="Normal 13 15 2 4" xfId="3850"/>
    <cellStyle name="Normal 13 15 3" xfId="1556"/>
    <cellStyle name="Normal 13 15 3 2" xfId="3853"/>
    <cellStyle name="Normal 13 15 4" xfId="1557"/>
    <cellStyle name="Normal 13 15 4 2" xfId="3854"/>
    <cellStyle name="Normal 13 15 5" xfId="3849"/>
    <cellStyle name="Normal 13 16" xfId="1558"/>
    <cellStyle name="Normal 13 16 2" xfId="3855"/>
    <cellStyle name="Normal 13 17" xfId="1559"/>
    <cellStyle name="Normal 13 17 2" xfId="3856"/>
    <cellStyle name="Normal 13 18" xfId="1560"/>
    <cellStyle name="Normal 13 19" xfId="2620"/>
    <cellStyle name="Normal 13 2" xfId="1561"/>
    <cellStyle name="Normal 13 2 10" xfId="1562"/>
    <cellStyle name="Normal 13 2 11" xfId="2621"/>
    <cellStyle name="Normal 13 2 12" xfId="3857"/>
    <cellStyle name="Normal 13 2 2" xfId="1563"/>
    <cellStyle name="Normal 13 2 2 2" xfId="1564"/>
    <cellStyle name="Normal 13 2 2 2 2" xfId="1565"/>
    <cellStyle name="Normal 13 2 2 2 2 2" xfId="1566"/>
    <cellStyle name="Normal 13 2 2 2 2 2 2" xfId="1567"/>
    <cellStyle name="Normal 13 2 2 2 2 2 2 2" xfId="1568"/>
    <cellStyle name="Normal 13 2 2 2 2 2 2 2 2" xfId="3863"/>
    <cellStyle name="Normal 13 2 2 2 2 2 2 3" xfId="1569"/>
    <cellStyle name="Normal 13 2 2 2 2 2 2 3 2" xfId="3864"/>
    <cellStyle name="Normal 13 2 2 2 2 2 2 4" xfId="3862"/>
    <cellStyle name="Normal 13 2 2 2 2 2 3" xfId="1570"/>
    <cellStyle name="Normal 13 2 2 2 2 2 3 2" xfId="3865"/>
    <cellStyle name="Normal 13 2 2 2 2 2 4" xfId="1571"/>
    <cellStyle name="Normal 13 2 2 2 2 2 4 2" xfId="3866"/>
    <cellStyle name="Normal 13 2 2 2 2 2 5" xfId="1572"/>
    <cellStyle name="Normal 13 2 2 2 2 2 6" xfId="3861"/>
    <cellStyle name="Normal 13 2 2 2 2 3" xfId="1573"/>
    <cellStyle name="Normal 13 2 2 2 2 3 2" xfId="1574"/>
    <cellStyle name="Normal 13 2 2 2 2 3 2 2" xfId="3868"/>
    <cellStyle name="Normal 13 2 2 2 2 3 3" xfId="1575"/>
    <cellStyle name="Normal 13 2 2 2 2 3 3 2" xfId="3869"/>
    <cellStyle name="Normal 13 2 2 2 2 3 4" xfId="3867"/>
    <cellStyle name="Normal 13 2 2 2 2 4" xfId="1576"/>
    <cellStyle name="Normal 13 2 2 2 2 4 2" xfId="3870"/>
    <cellStyle name="Normal 13 2 2 2 2 5" xfId="1577"/>
    <cellStyle name="Normal 13 2 2 2 2 5 2" xfId="3871"/>
    <cellStyle name="Normal 13 2 2 2 2 6" xfId="1578"/>
    <cellStyle name="Normal 13 2 2 2 2 7" xfId="3860"/>
    <cellStyle name="Normal 13 2 2 2 2_Feuil1" xfId="1579"/>
    <cellStyle name="Normal 13 2 2 2 3" xfId="1580"/>
    <cellStyle name="Normal 13 2 2 2 3 2" xfId="1581"/>
    <cellStyle name="Normal 13 2 2 2 3 2 2" xfId="1582"/>
    <cellStyle name="Normal 13 2 2 2 3 2 2 2" xfId="3874"/>
    <cellStyle name="Normal 13 2 2 2 3 2 3" xfId="1583"/>
    <cellStyle name="Normal 13 2 2 2 3 2 3 2" xfId="3875"/>
    <cellStyle name="Normal 13 2 2 2 3 2 4" xfId="3873"/>
    <cellStyle name="Normal 13 2 2 2 3 3" xfId="1584"/>
    <cellStyle name="Normal 13 2 2 2 3 3 2" xfId="3876"/>
    <cellStyle name="Normal 13 2 2 2 3 4" xfId="1585"/>
    <cellStyle name="Normal 13 2 2 2 3 4 2" xfId="3877"/>
    <cellStyle name="Normal 13 2 2 2 3 5" xfId="1586"/>
    <cellStyle name="Normal 13 2 2 2 3 6" xfId="3872"/>
    <cellStyle name="Normal 13 2 2 2 4" xfId="1587"/>
    <cellStyle name="Normal 13 2 2 2 4 2" xfId="1588"/>
    <cellStyle name="Normal 13 2 2 2 4 2 2" xfId="3879"/>
    <cellStyle name="Normal 13 2 2 2 4 3" xfId="1589"/>
    <cellStyle name="Normal 13 2 2 2 4 3 2" xfId="3880"/>
    <cellStyle name="Normal 13 2 2 2 4 4" xfId="3878"/>
    <cellStyle name="Normal 13 2 2 2 5" xfId="1590"/>
    <cellStyle name="Normal 13 2 2 2 5 2" xfId="3881"/>
    <cellStyle name="Normal 13 2 2 2 6" xfId="1591"/>
    <cellStyle name="Normal 13 2 2 2 6 2" xfId="3882"/>
    <cellStyle name="Normal 13 2 2 2 7" xfId="1592"/>
    <cellStyle name="Normal 13 2 2 2 8" xfId="3859"/>
    <cellStyle name="Normal 13 2 2 2_DE1" xfId="1593"/>
    <cellStyle name="Normal 13 2 2 3" xfId="1594"/>
    <cellStyle name="Normal 13 2 2 3 2" xfId="1595"/>
    <cellStyle name="Normal 13 2 2 3 2 2" xfId="1596"/>
    <cellStyle name="Normal 13 2 2 3 2 2 2" xfId="1597"/>
    <cellStyle name="Normal 13 2 2 3 2 2 2 2" xfId="3886"/>
    <cellStyle name="Normal 13 2 2 3 2 2 3" xfId="1598"/>
    <cellStyle name="Normal 13 2 2 3 2 2 3 2" xfId="3887"/>
    <cellStyle name="Normal 13 2 2 3 2 2 4" xfId="3885"/>
    <cellStyle name="Normal 13 2 2 3 2 3" xfId="1599"/>
    <cellStyle name="Normal 13 2 2 3 2 3 2" xfId="3888"/>
    <cellStyle name="Normal 13 2 2 3 2 4" xfId="1600"/>
    <cellStyle name="Normal 13 2 2 3 2 4 2" xfId="3889"/>
    <cellStyle name="Normal 13 2 2 3 2 5" xfId="1601"/>
    <cellStyle name="Normal 13 2 2 3 2 6" xfId="3884"/>
    <cellStyle name="Normal 13 2 2 3 3" xfId="1602"/>
    <cellStyle name="Normal 13 2 2 3 3 2" xfId="1603"/>
    <cellStyle name="Normal 13 2 2 3 3 2 2" xfId="3891"/>
    <cellStyle name="Normal 13 2 2 3 3 3" xfId="1604"/>
    <cellStyle name="Normal 13 2 2 3 3 3 2" xfId="3892"/>
    <cellStyle name="Normal 13 2 2 3 3 4" xfId="3890"/>
    <cellStyle name="Normal 13 2 2 3 4" xfId="1605"/>
    <cellStyle name="Normal 13 2 2 3 4 2" xfId="3893"/>
    <cellStyle name="Normal 13 2 2 3 5" xfId="1606"/>
    <cellStyle name="Normal 13 2 2 3 5 2" xfId="3894"/>
    <cellStyle name="Normal 13 2 2 3 6" xfId="1607"/>
    <cellStyle name="Normal 13 2 2 3 7" xfId="3883"/>
    <cellStyle name="Normal 13 2 2 4" xfId="1608"/>
    <cellStyle name="Normal 13 2 2 4 2" xfId="1609"/>
    <cellStyle name="Normal 13 2 2 4 2 2" xfId="1610"/>
    <cellStyle name="Normal 13 2 2 4 2 2 2" xfId="3897"/>
    <cellStyle name="Normal 13 2 2 4 2 3" xfId="1611"/>
    <cellStyle name="Normal 13 2 2 4 2 3 2" xfId="3898"/>
    <cellStyle name="Normal 13 2 2 4 2 4" xfId="3896"/>
    <cellStyle name="Normal 13 2 2 4 3" xfId="1612"/>
    <cellStyle name="Normal 13 2 2 4 3 2" xfId="3899"/>
    <cellStyle name="Normal 13 2 2 4 4" xfId="1613"/>
    <cellStyle name="Normal 13 2 2 4 4 2" xfId="3900"/>
    <cellStyle name="Normal 13 2 2 4 5" xfId="1614"/>
    <cellStyle name="Normal 13 2 2 4 6" xfId="3895"/>
    <cellStyle name="Normal 13 2 2 5" xfId="1615"/>
    <cellStyle name="Normal 13 2 2 5 2" xfId="1616"/>
    <cellStyle name="Normal 13 2 2 5 2 2" xfId="3902"/>
    <cellStyle name="Normal 13 2 2 5 3" xfId="1617"/>
    <cellStyle name="Normal 13 2 2 5 3 2" xfId="3903"/>
    <cellStyle name="Normal 13 2 2 5 4" xfId="3901"/>
    <cellStyle name="Normal 13 2 2 6" xfId="1618"/>
    <cellStyle name="Normal 13 2 2 6 2" xfId="3904"/>
    <cellStyle name="Normal 13 2 2 7" xfId="1619"/>
    <cellStyle name="Normal 13 2 2 7 2" xfId="3905"/>
    <cellStyle name="Normal 13 2 2 8" xfId="1620"/>
    <cellStyle name="Normal 13 2 2 9" xfId="3858"/>
    <cellStyle name="Normal 13 2 2_DE1" xfId="1621"/>
    <cellStyle name="Normal 13 2 3" xfId="1622"/>
    <cellStyle name="Normal 13 2 3 2" xfId="1623"/>
    <cellStyle name="Normal 13 2 3 2 2" xfId="1624"/>
    <cellStyle name="Normal 13 2 3 2 2 2" xfId="1625"/>
    <cellStyle name="Normal 13 2 3 2 2 2 2" xfId="1626"/>
    <cellStyle name="Normal 13 2 3 2 2 2 2 2" xfId="3910"/>
    <cellStyle name="Normal 13 2 3 2 2 2 3" xfId="1627"/>
    <cellStyle name="Normal 13 2 3 2 2 2 3 2" xfId="3911"/>
    <cellStyle name="Normal 13 2 3 2 2 2 4" xfId="3909"/>
    <cellStyle name="Normal 13 2 3 2 2 3" xfId="1628"/>
    <cellStyle name="Normal 13 2 3 2 2 3 2" xfId="3912"/>
    <cellStyle name="Normal 13 2 3 2 2 4" xfId="1629"/>
    <cellStyle name="Normal 13 2 3 2 2 4 2" xfId="3913"/>
    <cellStyle name="Normal 13 2 3 2 2 5" xfId="1630"/>
    <cellStyle name="Normal 13 2 3 2 2 6" xfId="3908"/>
    <cellStyle name="Normal 13 2 3 2 3" xfId="1631"/>
    <cellStyle name="Normal 13 2 3 2 3 2" xfId="1632"/>
    <cellStyle name="Normal 13 2 3 2 3 2 2" xfId="3915"/>
    <cellStyle name="Normal 13 2 3 2 3 3" xfId="1633"/>
    <cellStyle name="Normal 13 2 3 2 3 3 2" xfId="3916"/>
    <cellStyle name="Normal 13 2 3 2 3 4" xfId="3914"/>
    <cellStyle name="Normal 13 2 3 2 4" xfId="1634"/>
    <cellStyle name="Normal 13 2 3 2 4 2" xfId="3917"/>
    <cellStyle name="Normal 13 2 3 2 5" xfId="1635"/>
    <cellStyle name="Normal 13 2 3 2 5 2" xfId="3918"/>
    <cellStyle name="Normal 13 2 3 2 6" xfId="1636"/>
    <cellStyle name="Normal 13 2 3 2 7" xfId="3907"/>
    <cellStyle name="Normal 13 2 3 3" xfId="1637"/>
    <cellStyle name="Normal 13 2 3 3 2" xfId="1638"/>
    <cellStyle name="Normal 13 2 3 3 2 2" xfId="1639"/>
    <cellStyle name="Normal 13 2 3 3 2 2 2" xfId="3921"/>
    <cellStyle name="Normal 13 2 3 3 2 3" xfId="1640"/>
    <cellStyle name="Normal 13 2 3 3 2 3 2" xfId="3922"/>
    <cellStyle name="Normal 13 2 3 3 2 4" xfId="3920"/>
    <cellStyle name="Normal 13 2 3 3 3" xfId="1641"/>
    <cellStyle name="Normal 13 2 3 3 3 2" xfId="3923"/>
    <cellStyle name="Normal 13 2 3 3 4" xfId="1642"/>
    <cellStyle name="Normal 13 2 3 3 4 2" xfId="3924"/>
    <cellStyle name="Normal 13 2 3 3 5" xfId="1643"/>
    <cellStyle name="Normal 13 2 3 3 6" xfId="3919"/>
    <cellStyle name="Normal 13 2 3 4" xfId="1644"/>
    <cellStyle name="Normal 13 2 3 4 2" xfId="1645"/>
    <cellStyle name="Normal 13 2 3 4 2 2" xfId="3926"/>
    <cellStyle name="Normal 13 2 3 4 3" xfId="1646"/>
    <cellStyle name="Normal 13 2 3 4 3 2" xfId="3927"/>
    <cellStyle name="Normal 13 2 3 4 4" xfId="3925"/>
    <cellStyle name="Normal 13 2 3 5" xfId="1647"/>
    <cellStyle name="Normal 13 2 3 5 2" xfId="3928"/>
    <cellStyle name="Normal 13 2 3 6" xfId="1648"/>
    <cellStyle name="Normal 13 2 3 6 2" xfId="3929"/>
    <cellStyle name="Normal 13 2 3 7" xfId="1649"/>
    <cellStyle name="Normal 13 2 3 8" xfId="3906"/>
    <cellStyle name="Normal 13 2 3_Feuil1" xfId="1650"/>
    <cellStyle name="Normal 13 2 4" xfId="1651"/>
    <cellStyle name="Normal 13 2 4 2" xfId="1652"/>
    <cellStyle name="Normal 13 2 4 2 2" xfId="1653"/>
    <cellStyle name="Normal 13 2 4 2 2 2" xfId="1654"/>
    <cellStyle name="Normal 13 2 4 2 2 2 2" xfId="1655"/>
    <cellStyle name="Normal 13 2 4 2 2 2 2 2" xfId="3934"/>
    <cellStyle name="Normal 13 2 4 2 2 2 3" xfId="1656"/>
    <cellStyle name="Normal 13 2 4 2 2 2 3 2" xfId="3935"/>
    <cellStyle name="Normal 13 2 4 2 2 2 4" xfId="3933"/>
    <cellStyle name="Normal 13 2 4 2 2 3" xfId="1657"/>
    <cellStyle name="Normal 13 2 4 2 2 3 2" xfId="3936"/>
    <cellStyle name="Normal 13 2 4 2 2 4" xfId="1658"/>
    <cellStyle name="Normal 13 2 4 2 2 4 2" xfId="3937"/>
    <cellStyle name="Normal 13 2 4 2 2 5" xfId="1659"/>
    <cellStyle name="Normal 13 2 4 2 2 6" xfId="3932"/>
    <cellStyle name="Normal 13 2 4 2 3" xfId="1660"/>
    <cellStyle name="Normal 13 2 4 2 3 2" xfId="1661"/>
    <cellStyle name="Normal 13 2 4 2 3 2 2" xfId="3939"/>
    <cellStyle name="Normal 13 2 4 2 3 3" xfId="1662"/>
    <cellStyle name="Normal 13 2 4 2 3 3 2" xfId="3940"/>
    <cellStyle name="Normal 13 2 4 2 3 4" xfId="3938"/>
    <cellStyle name="Normal 13 2 4 2 4" xfId="1663"/>
    <cellStyle name="Normal 13 2 4 2 4 2" xfId="3941"/>
    <cellStyle name="Normal 13 2 4 2 5" xfId="1664"/>
    <cellStyle name="Normal 13 2 4 2 5 2" xfId="3942"/>
    <cellStyle name="Normal 13 2 4 2 6" xfId="1665"/>
    <cellStyle name="Normal 13 2 4 2 7" xfId="3931"/>
    <cellStyle name="Normal 13 2 4 3" xfId="1666"/>
    <cellStyle name="Normal 13 2 4 3 2" xfId="1667"/>
    <cellStyle name="Normal 13 2 4 3 2 2" xfId="1668"/>
    <cellStyle name="Normal 13 2 4 3 2 2 2" xfId="3945"/>
    <cellStyle name="Normal 13 2 4 3 2 3" xfId="1669"/>
    <cellStyle name="Normal 13 2 4 3 2 3 2" xfId="3946"/>
    <cellStyle name="Normal 13 2 4 3 2 4" xfId="3944"/>
    <cellStyle name="Normal 13 2 4 3 3" xfId="1670"/>
    <cellStyle name="Normal 13 2 4 3 3 2" xfId="3947"/>
    <cellStyle name="Normal 13 2 4 3 4" xfId="1671"/>
    <cellStyle name="Normal 13 2 4 3 4 2" xfId="3948"/>
    <cellStyle name="Normal 13 2 4 3 5" xfId="1672"/>
    <cellStyle name="Normal 13 2 4 3 6" xfId="3943"/>
    <cellStyle name="Normal 13 2 4 4" xfId="1673"/>
    <cellStyle name="Normal 13 2 4 4 2" xfId="1674"/>
    <cellStyle name="Normal 13 2 4 4 2 2" xfId="3950"/>
    <cellStyle name="Normal 13 2 4 4 3" xfId="1675"/>
    <cellStyle name="Normal 13 2 4 4 3 2" xfId="3951"/>
    <cellStyle name="Normal 13 2 4 4 4" xfId="3949"/>
    <cellStyle name="Normal 13 2 4 5" xfId="1676"/>
    <cellStyle name="Normal 13 2 4 5 2" xfId="3952"/>
    <cellStyle name="Normal 13 2 4 6" xfId="1677"/>
    <cellStyle name="Normal 13 2 4 6 2" xfId="3953"/>
    <cellStyle name="Normal 13 2 4 7" xfId="1678"/>
    <cellStyle name="Normal 13 2 4 8" xfId="3930"/>
    <cellStyle name="Normal 13 2 4_Feuil1" xfId="1679"/>
    <cellStyle name="Normal 13 2 5" xfId="1680"/>
    <cellStyle name="Normal 13 2 5 2" xfId="1681"/>
    <cellStyle name="Normal 13 2 5 2 2" xfId="1682"/>
    <cellStyle name="Normal 13 2 5 2 2 2" xfId="1683"/>
    <cellStyle name="Normal 13 2 5 2 2 2 2" xfId="3957"/>
    <cellStyle name="Normal 13 2 5 2 2 3" xfId="1684"/>
    <cellStyle name="Normal 13 2 5 2 2 3 2" xfId="3958"/>
    <cellStyle name="Normal 13 2 5 2 2 4" xfId="3956"/>
    <cellStyle name="Normal 13 2 5 2 3" xfId="1685"/>
    <cellStyle name="Normal 13 2 5 2 3 2" xfId="3959"/>
    <cellStyle name="Normal 13 2 5 2 4" xfId="1686"/>
    <cellStyle name="Normal 13 2 5 2 4 2" xfId="3960"/>
    <cellStyle name="Normal 13 2 5 2 5" xfId="1687"/>
    <cellStyle name="Normal 13 2 5 2 6" xfId="3955"/>
    <cellStyle name="Normal 13 2 5 3" xfId="1688"/>
    <cellStyle name="Normal 13 2 5 3 2" xfId="1689"/>
    <cellStyle name="Normal 13 2 5 3 2 2" xfId="3962"/>
    <cellStyle name="Normal 13 2 5 3 3" xfId="1690"/>
    <cellStyle name="Normal 13 2 5 3 3 2" xfId="3963"/>
    <cellStyle name="Normal 13 2 5 3 4" xfId="3961"/>
    <cellStyle name="Normal 13 2 5 4" xfId="1691"/>
    <cellStyle name="Normal 13 2 5 4 2" xfId="3964"/>
    <cellStyle name="Normal 13 2 5 5" xfId="1692"/>
    <cellStyle name="Normal 13 2 5 5 2" xfId="3965"/>
    <cellStyle name="Normal 13 2 5 6" xfId="1693"/>
    <cellStyle name="Normal 13 2 5 6 2" xfId="3966"/>
    <cellStyle name="Normal 13 2 5 7" xfId="1694"/>
    <cellStyle name="Normal 13 2 5 8" xfId="3954"/>
    <cellStyle name="Normal 13 2 6" xfId="1695"/>
    <cellStyle name="Normal 13 2 6 2" xfId="1696"/>
    <cellStyle name="Normal 13 2 6 2 2" xfId="1697"/>
    <cellStyle name="Normal 13 2 6 2 2 2" xfId="3969"/>
    <cellStyle name="Normal 13 2 6 2 3" xfId="1698"/>
    <cellStyle name="Normal 13 2 6 2 3 2" xfId="3970"/>
    <cellStyle name="Normal 13 2 6 2 4" xfId="3968"/>
    <cellStyle name="Normal 13 2 6 3" xfId="1699"/>
    <cellStyle name="Normal 13 2 6 3 2" xfId="3971"/>
    <cellStyle name="Normal 13 2 6 4" xfId="1700"/>
    <cellStyle name="Normal 13 2 6 4 2" xfId="3972"/>
    <cellStyle name="Normal 13 2 6 5" xfId="1701"/>
    <cellStyle name="Normal 13 2 6 6" xfId="3967"/>
    <cellStyle name="Normal 13 2 7" xfId="1702"/>
    <cellStyle name="Normal 13 2 7 2" xfId="1703"/>
    <cellStyle name="Normal 13 2 7 2 2" xfId="3974"/>
    <cellStyle name="Normal 13 2 7 3" xfId="1704"/>
    <cellStyle name="Normal 13 2 7 3 2" xfId="3975"/>
    <cellStyle name="Normal 13 2 7 4" xfId="1705"/>
    <cellStyle name="Normal 13 2 7 5" xfId="3973"/>
    <cellStyle name="Normal 13 2 8" xfId="1706"/>
    <cellStyle name="Normal 13 2 8 2" xfId="3976"/>
    <cellStyle name="Normal 13 2 9" xfId="1707"/>
    <cellStyle name="Normal 13 2 9 2" xfId="3977"/>
    <cellStyle name="Normal 13 2_DE1" xfId="1708"/>
    <cellStyle name="Normal 13 20" xfId="3733"/>
    <cellStyle name="Normal 13 21" xfId="4608"/>
    <cellStyle name="Normal 13 3" xfId="1709"/>
    <cellStyle name="Normal 13 3 2" xfId="1710"/>
    <cellStyle name="Normal 13 3 2 10" xfId="3979"/>
    <cellStyle name="Normal 13 3 2 2" xfId="1711"/>
    <cellStyle name="Normal 13 3 2 2 2" xfId="1712"/>
    <cellStyle name="Normal 13 3 2 2 2 2" xfId="1713"/>
    <cellStyle name="Normal 13 3 2 2 3" xfId="1714"/>
    <cellStyle name="Normal 13 3 2 2 3 2" xfId="1715"/>
    <cellStyle name="Normal 13 3 2 2 3 2 2" xfId="1716"/>
    <cellStyle name="Normal 13 3 2 2 3 2 2 2" xfId="1717"/>
    <cellStyle name="Normal 13 3 2 2 3 2 2 2 2" xfId="3984"/>
    <cellStyle name="Normal 13 3 2 2 3 2 2 3" xfId="1718"/>
    <cellStyle name="Normal 13 3 2 2 3 2 2 3 2" xfId="3985"/>
    <cellStyle name="Normal 13 3 2 2 3 2 2 4" xfId="3983"/>
    <cellStyle name="Normal 13 3 2 2 3 2 3" xfId="1719"/>
    <cellStyle name="Normal 13 3 2 2 3 2 3 2" xfId="3986"/>
    <cellStyle name="Normal 13 3 2 2 3 2 4" xfId="1720"/>
    <cellStyle name="Normal 13 3 2 2 3 2 4 2" xfId="3987"/>
    <cellStyle name="Normal 13 3 2 2 3 2 5" xfId="1721"/>
    <cellStyle name="Normal 13 3 2 2 3 2 6" xfId="3982"/>
    <cellStyle name="Normal 13 3 2 2 3 3" xfId="1722"/>
    <cellStyle name="Normal 13 3 2 2 3 3 2" xfId="1723"/>
    <cellStyle name="Normal 13 3 2 2 3 3 2 2" xfId="3989"/>
    <cellStyle name="Normal 13 3 2 2 3 3 3" xfId="1724"/>
    <cellStyle name="Normal 13 3 2 2 3 3 3 2" xfId="3990"/>
    <cellStyle name="Normal 13 3 2 2 3 3 4" xfId="3988"/>
    <cellStyle name="Normal 13 3 2 2 3 4" xfId="1725"/>
    <cellStyle name="Normal 13 3 2 2 3 4 2" xfId="3991"/>
    <cellStyle name="Normal 13 3 2 2 3 5" xfId="1726"/>
    <cellStyle name="Normal 13 3 2 2 3 5 2" xfId="3992"/>
    <cellStyle name="Normal 13 3 2 2 3 6" xfId="1727"/>
    <cellStyle name="Normal 13 3 2 2 3 7" xfId="3981"/>
    <cellStyle name="Normal 13 3 2 2 4" xfId="1728"/>
    <cellStyle name="Normal 13 3 2 2 4 2" xfId="1729"/>
    <cellStyle name="Normal 13 3 2 2 4 2 2" xfId="1730"/>
    <cellStyle name="Normal 13 3 2 2 4 2 2 2" xfId="3995"/>
    <cellStyle name="Normal 13 3 2 2 4 2 3" xfId="1731"/>
    <cellStyle name="Normal 13 3 2 2 4 2 3 2" xfId="3996"/>
    <cellStyle name="Normal 13 3 2 2 4 2 4" xfId="3994"/>
    <cellStyle name="Normal 13 3 2 2 4 3" xfId="1732"/>
    <cellStyle name="Normal 13 3 2 2 4 3 2" xfId="3997"/>
    <cellStyle name="Normal 13 3 2 2 4 4" xfId="1733"/>
    <cellStyle name="Normal 13 3 2 2 4 4 2" xfId="3998"/>
    <cellStyle name="Normal 13 3 2 2 4 5" xfId="1734"/>
    <cellStyle name="Normal 13 3 2 2 4 6" xfId="3993"/>
    <cellStyle name="Normal 13 3 2 2 5" xfId="1735"/>
    <cellStyle name="Normal 13 3 2 2 5 2" xfId="1736"/>
    <cellStyle name="Normal 13 3 2 2 5 2 2" xfId="4000"/>
    <cellStyle name="Normal 13 3 2 2 5 3" xfId="1737"/>
    <cellStyle name="Normal 13 3 2 2 5 3 2" xfId="4001"/>
    <cellStyle name="Normal 13 3 2 2 5 4" xfId="3999"/>
    <cellStyle name="Normal 13 3 2 2 6" xfId="1738"/>
    <cellStyle name="Normal 13 3 2 2 6 2" xfId="4002"/>
    <cellStyle name="Normal 13 3 2 2 7" xfId="1739"/>
    <cellStyle name="Normal 13 3 2 2 7 2" xfId="4003"/>
    <cellStyle name="Normal 13 3 2 2 8" xfId="1740"/>
    <cellStyle name="Normal 13 3 2 2 9" xfId="3980"/>
    <cellStyle name="Normal 13 3 2 2_DE1" xfId="1741"/>
    <cellStyle name="Normal 13 3 2 3" xfId="1742"/>
    <cellStyle name="Normal 13 3 2 3 2" xfId="1743"/>
    <cellStyle name="Normal 13 3 2 4" xfId="1744"/>
    <cellStyle name="Normal 13 3 2 4 2" xfId="1745"/>
    <cellStyle name="Normal 13 3 2 4 2 2" xfId="1746"/>
    <cellStyle name="Normal 13 3 2 4 2 2 2" xfId="1747"/>
    <cellStyle name="Normal 13 3 2 4 2 2 2 2" xfId="4007"/>
    <cellStyle name="Normal 13 3 2 4 2 2 3" xfId="1748"/>
    <cellStyle name="Normal 13 3 2 4 2 2 3 2" xfId="4008"/>
    <cellStyle name="Normal 13 3 2 4 2 2 4" xfId="4006"/>
    <cellStyle name="Normal 13 3 2 4 2 3" xfId="1749"/>
    <cellStyle name="Normal 13 3 2 4 2 3 2" xfId="4009"/>
    <cellStyle name="Normal 13 3 2 4 2 4" xfId="1750"/>
    <cellStyle name="Normal 13 3 2 4 2 4 2" xfId="4010"/>
    <cellStyle name="Normal 13 3 2 4 2 5" xfId="1751"/>
    <cellStyle name="Normal 13 3 2 4 2 6" xfId="4005"/>
    <cellStyle name="Normal 13 3 2 4 3" xfId="1752"/>
    <cellStyle name="Normal 13 3 2 4 3 2" xfId="1753"/>
    <cellStyle name="Normal 13 3 2 4 3 2 2" xfId="4012"/>
    <cellStyle name="Normal 13 3 2 4 3 3" xfId="1754"/>
    <cellStyle name="Normal 13 3 2 4 3 3 2" xfId="4013"/>
    <cellStyle name="Normal 13 3 2 4 3 4" xfId="4011"/>
    <cellStyle name="Normal 13 3 2 4 4" xfId="1755"/>
    <cellStyle name="Normal 13 3 2 4 4 2" xfId="4014"/>
    <cellStyle name="Normal 13 3 2 4 5" xfId="1756"/>
    <cellStyle name="Normal 13 3 2 4 5 2" xfId="4015"/>
    <cellStyle name="Normal 13 3 2 4 6" xfId="1757"/>
    <cellStyle name="Normal 13 3 2 4 7" xfId="4004"/>
    <cellStyle name="Normal 13 3 2 5" xfId="1758"/>
    <cellStyle name="Normal 13 3 2 5 2" xfId="1759"/>
    <cellStyle name="Normal 13 3 2 5 2 2" xfId="1760"/>
    <cellStyle name="Normal 13 3 2 5 2 2 2" xfId="4018"/>
    <cellStyle name="Normal 13 3 2 5 2 3" xfId="1761"/>
    <cellStyle name="Normal 13 3 2 5 2 3 2" xfId="4019"/>
    <cellStyle name="Normal 13 3 2 5 2 4" xfId="4017"/>
    <cellStyle name="Normal 13 3 2 5 3" xfId="1762"/>
    <cellStyle name="Normal 13 3 2 5 3 2" xfId="4020"/>
    <cellStyle name="Normal 13 3 2 5 4" xfId="1763"/>
    <cellStyle name="Normal 13 3 2 5 4 2" xfId="4021"/>
    <cellStyle name="Normal 13 3 2 5 5" xfId="1764"/>
    <cellStyle name="Normal 13 3 2 5 6" xfId="4016"/>
    <cellStyle name="Normal 13 3 2 6" xfId="1765"/>
    <cellStyle name="Normal 13 3 2 6 2" xfId="1766"/>
    <cellStyle name="Normal 13 3 2 6 2 2" xfId="4023"/>
    <cellStyle name="Normal 13 3 2 6 3" xfId="1767"/>
    <cellStyle name="Normal 13 3 2 6 3 2" xfId="4024"/>
    <cellStyle name="Normal 13 3 2 6 4" xfId="4022"/>
    <cellStyle name="Normal 13 3 2 7" xfId="1768"/>
    <cellStyle name="Normal 13 3 2 7 2" xfId="4025"/>
    <cellStyle name="Normal 13 3 2 8" xfId="1769"/>
    <cellStyle name="Normal 13 3 2 8 2" xfId="4026"/>
    <cellStyle name="Normal 13 3 2 9" xfId="1770"/>
    <cellStyle name="Normal 13 3 2_DE1" xfId="1771"/>
    <cellStyle name="Normal 13 3 3" xfId="1772"/>
    <cellStyle name="Normal 13 3 3 2" xfId="1773"/>
    <cellStyle name="Normal 13 3 3 2 2" xfId="1774"/>
    <cellStyle name="Normal 13 3 3 2 2 2" xfId="1775"/>
    <cellStyle name="Normal 13 3 3 2 2 2 2" xfId="4030"/>
    <cellStyle name="Normal 13 3 3 2 2 3" xfId="1776"/>
    <cellStyle name="Normal 13 3 3 2 2 3 2" xfId="4031"/>
    <cellStyle name="Normal 13 3 3 2 2 4" xfId="4029"/>
    <cellStyle name="Normal 13 3 3 2 3" xfId="1777"/>
    <cellStyle name="Normal 13 3 3 2 3 2" xfId="4032"/>
    <cellStyle name="Normal 13 3 3 2 4" xfId="1778"/>
    <cellStyle name="Normal 13 3 3 2 4 2" xfId="4033"/>
    <cellStyle name="Normal 13 3 3 2 5" xfId="1779"/>
    <cellStyle name="Normal 13 3 3 2 6" xfId="4028"/>
    <cellStyle name="Normal 13 3 3 3" xfId="1780"/>
    <cellStyle name="Normal 13 3 3 3 2" xfId="1781"/>
    <cellStyle name="Normal 13 3 3 3 2 2" xfId="4035"/>
    <cellStyle name="Normal 13 3 3 3 3" xfId="1782"/>
    <cellStyle name="Normal 13 3 3 3 3 2" xfId="4036"/>
    <cellStyle name="Normal 13 3 3 3 4" xfId="4034"/>
    <cellStyle name="Normal 13 3 3 4" xfId="1783"/>
    <cellStyle name="Normal 13 3 3 4 2" xfId="4037"/>
    <cellStyle name="Normal 13 3 3 5" xfId="1784"/>
    <cellStyle name="Normal 13 3 3 5 2" xfId="4038"/>
    <cellStyle name="Normal 13 3 3 6" xfId="1785"/>
    <cellStyle name="Normal 13 3 3 7" xfId="4027"/>
    <cellStyle name="Normal 13 3 4" xfId="1786"/>
    <cellStyle name="Normal 13 3 4 2" xfId="1787"/>
    <cellStyle name="Normal 13 3 4 2 2" xfId="1788"/>
    <cellStyle name="Normal 13 3 4 2 2 2" xfId="4041"/>
    <cellStyle name="Normal 13 3 4 2 3" xfId="1789"/>
    <cellStyle name="Normal 13 3 4 2 3 2" xfId="4042"/>
    <cellStyle name="Normal 13 3 4 2 4" xfId="4040"/>
    <cellStyle name="Normal 13 3 4 3" xfId="1790"/>
    <cellStyle name="Normal 13 3 4 3 2" xfId="4043"/>
    <cellStyle name="Normal 13 3 4 4" xfId="1791"/>
    <cellStyle name="Normal 13 3 4 4 2" xfId="4044"/>
    <cellStyle name="Normal 13 3 4 5" xfId="1792"/>
    <cellStyle name="Normal 13 3 4 6" xfId="4039"/>
    <cellStyle name="Normal 13 3 5" xfId="1793"/>
    <cellStyle name="Normal 13 3 5 2" xfId="1794"/>
    <cellStyle name="Normal 13 3 5 2 2" xfId="4046"/>
    <cellStyle name="Normal 13 3 5 3" xfId="1795"/>
    <cellStyle name="Normal 13 3 5 3 2" xfId="4047"/>
    <cellStyle name="Normal 13 3 5 4" xfId="4045"/>
    <cellStyle name="Normal 13 3 6" xfId="1796"/>
    <cellStyle name="Normal 13 3 6 2" xfId="4048"/>
    <cellStyle name="Normal 13 3 7" xfId="1797"/>
    <cellStyle name="Normal 13 3 7 2" xfId="4049"/>
    <cellStyle name="Normal 13 3 8" xfId="1798"/>
    <cellStyle name="Normal 13 3 9" xfId="3978"/>
    <cellStyle name="Normal 13 3_DE1" xfId="1799"/>
    <cellStyle name="Normal 13 4" xfId="1800"/>
    <cellStyle name="Normal 13 4 2" xfId="1801"/>
    <cellStyle name="Normal 13 4 2 2" xfId="1802"/>
    <cellStyle name="Normal 13 4 2 2 2" xfId="1803"/>
    <cellStyle name="Normal 13 4 2 2 2 2" xfId="1804"/>
    <cellStyle name="Normal 13 4 2 2 2 2 2" xfId="1805"/>
    <cellStyle name="Normal 13 4 2 2 2 2 2 2" xfId="4055"/>
    <cellStyle name="Normal 13 4 2 2 2 2 3" xfId="1806"/>
    <cellStyle name="Normal 13 4 2 2 2 2 3 2" xfId="4056"/>
    <cellStyle name="Normal 13 4 2 2 2 2 4" xfId="4054"/>
    <cellStyle name="Normal 13 4 2 2 2 3" xfId="1807"/>
    <cellStyle name="Normal 13 4 2 2 2 3 2" xfId="4057"/>
    <cellStyle name="Normal 13 4 2 2 2 4" xfId="1808"/>
    <cellStyle name="Normal 13 4 2 2 2 4 2" xfId="4058"/>
    <cellStyle name="Normal 13 4 2 2 2 5" xfId="1809"/>
    <cellStyle name="Normal 13 4 2 2 2 6" xfId="4053"/>
    <cellStyle name="Normal 13 4 2 2 3" xfId="1810"/>
    <cellStyle name="Normal 13 4 2 2 3 2" xfId="1811"/>
    <cellStyle name="Normal 13 4 2 2 3 2 2" xfId="4060"/>
    <cellStyle name="Normal 13 4 2 2 3 3" xfId="1812"/>
    <cellStyle name="Normal 13 4 2 2 3 3 2" xfId="4061"/>
    <cellStyle name="Normal 13 4 2 2 3 4" xfId="4059"/>
    <cellStyle name="Normal 13 4 2 2 4" xfId="1813"/>
    <cellStyle name="Normal 13 4 2 2 4 2" xfId="4062"/>
    <cellStyle name="Normal 13 4 2 2 5" xfId="1814"/>
    <cellStyle name="Normal 13 4 2 2 5 2" xfId="4063"/>
    <cellStyle name="Normal 13 4 2 2 6" xfId="1815"/>
    <cellStyle name="Normal 13 4 2 2 7" xfId="4052"/>
    <cellStyle name="Normal 13 4 2 3" xfId="1816"/>
    <cellStyle name="Normal 13 4 2 3 2" xfId="1817"/>
    <cellStyle name="Normal 13 4 2 3 2 2" xfId="1818"/>
    <cellStyle name="Normal 13 4 2 3 2 2 2" xfId="4066"/>
    <cellStyle name="Normal 13 4 2 3 2 3" xfId="1819"/>
    <cellStyle name="Normal 13 4 2 3 2 3 2" xfId="4067"/>
    <cellStyle name="Normal 13 4 2 3 2 4" xfId="4065"/>
    <cellStyle name="Normal 13 4 2 3 3" xfId="1820"/>
    <cellStyle name="Normal 13 4 2 3 3 2" xfId="4068"/>
    <cellStyle name="Normal 13 4 2 3 4" xfId="1821"/>
    <cellStyle name="Normal 13 4 2 3 4 2" xfId="4069"/>
    <cellStyle name="Normal 13 4 2 3 5" xfId="1822"/>
    <cellStyle name="Normal 13 4 2 3 6" xfId="4064"/>
    <cellStyle name="Normal 13 4 2 4" xfId="1823"/>
    <cellStyle name="Normal 13 4 2 4 2" xfId="1824"/>
    <cellStyle name="Normal 13 4 2 4 2 2" xfId="4071"/>
    <cellStyle name="Normal 13 4 2 4 3" xfId="1825"/>
    <cellStyle name="Normal 13 4 2 4 3 2" xfId="4072"/>
    <cellStyle name="Normal 13 4 2 4 4" xfId="4070"/>
    <cellStyle name="Normal 13 4 2 5" xfId="1826"/>
    <cellStyle name="Normal 13 4 2 5 2" xfId="4073"/>
    <cellStyle name="Normal 13 4 2 6" xfId="1827"/>
    <cellStyle name="Normal 13 4 2 6 2" xfId="4074"/>
    <cellStyle name="Normal 13 4 2 7" xfId="1828"/>
    <cellStyle name="Normal 13 4 2 8" xfId="4051"/>
    <cellStyle name="Normal 13 4 2_Feuil1" xfId="1829"/>
    <cellStyle name="Normal 13 4 3" xfId="1830"/>
    <cellStyle name="Normal 13 4 3 2" xfId="1831"/>
    <cellStyle name="Normal 13 4 3 2 2" xfId="1832"/>
    <cellStyle name="Normal 13 4 3 2 2 2" xfId="1833"/>
    <cellStyle name="Normal 13 4 3 2 2 2 2" xfId="4078"/>
    <cellStyle name="Normal 13 4 3 2 2 3" xfId="1834"/>
    <cellStyle name="Normal 13 4 3 2 2 3 2" xfId="4079"/>
    <cellStyle name="Normal 13 4 3 2 2 4" xfId="4077"/>
    <cellStyle name="Normal 13 4 3 2 3" xfId="1835"/>
    <cellStyle name="Normal 13 4 3 2 3 2" xfId="4080"/>
    <cellStyle name="Normal 13 4 3 2 4" xfId="1836"/>
    <cellStyle name="Normal 13 4 3 2 4 2" xfId="4081"/>
    <cellStyle name="Normal 13 4 3 2 5" xfId="1837"/>
    <cellStyle name="Normal 13 4 3 2 6" xfId="4076"/>
    <cellStyle name="Normal 13 4 3 3" xfId="1838"/>
    <cellStyle name="Normal 13 4 3 3 2" xfId="1839"/>
    <cellStyle name="Normal 13 4 3 3 2 2" xfId="4083"/>
    <cellStyle name="Normal 13 4 3 3 3" xfId="1840"/>
    <cellStyle name="Normal 13 4 3 3 3 2" xfId="4084"/>
    <cellStyle name="Normal 13 4 3 3 4" xfId="4082"/>
    <cellStyle name="Normal 13 4 3 4" xfId="1841"/>
    <cellStyle name="Normal 13 4 3 4 2" xfId="4085"/>
    <cellStyle name="Normal 13 4 3 5" xfId="1842"/>
    <cellStyle name="Normal 13 4 3 5 2" xfId="4086"/>
    <cellStyle name="Normal 13 4 3 6" xfId="1843"/>
    <cellStyle name="Normal 13 4 3 7" xfId="4075"/>
    <cellStyle name="Normal 13 4 4" xfId="1844"/>
    <cellStyle name="Normal 13 4 4 2" xfId="1845"/>
    <cellStyle name="Normal 13 4 4 2 2" xfId="1846"/>
    <cellStyle name="Normal 13 4 4 2 2 2" xfId="4089"/>
    <cellStyle name="Normal 13 4 4 2 3" xfId="1847"/>
    <cellStyle name="Normal 13 4 4 2 3 2" xfId="4090"/>
    <cellStyle name="Normal 13 4 4 2 4" xfId="4088"/>
    <cellStyle name="Normal 13 4 4 3" xfId="1848"/>
    <cellStyle name="Normal 13 4 4 3 2" xfId="4091"/>
    <cellStyle name="Normal 13 4 4 4" xfId="1849"/>
    <cellStyle name="Normal 13 4 4 4 2" xfId="4092"/>
    <cellStyle name="Normal 13 4 4 5" xfId="1850"/>
    <cellStyle name="Normal 13 4 4 6" xfId="4087"/>
    <cellStyle name="Normal 13 4 5" xfId="1851"/>
    <cellStyle name="Normal 13 4 5 2" xfId="1852"/>
    <cellStyle name="Normal 13 4 5 2 2" xfId="4094"/>
    <cellStyle name="Normal 13 4 5 3" xfId="1853"/>
    <cellStyle name="Normal 13 4 5 3 2" xfId="4095"/>
    <cellStyle name="Normal 13 4 5 4" xfId="4093"/>
    <cellStyle name="Normal 13 4 6" xfId="1854"/>
    <cellStyle name="Normal 13 4 6 2" xfId="4096"/>
    <cellStyle name="Normal 13 4 7" xfId="1855"/>
    <cellStyle name="Normal 13 4 7 2" xfId="4097"/>
    <cellStyle name="Normal 13 4 8" xfId="1856"/>
    <cellStyle name="Normal 13 4 9" xfId="4050"/>
    <cellStyle name="Normal 13 4_DE1" xfId="1857"/>
    <cellStyle name="Normal 13 5" xfId="1858"/>
    <cellStyle name="Normal 13 5 2" xfId="1859"/>
    <cellStyle name="Normal 13 5 2 2" xfId="1860"/>
    <cellStyle name="Normal 13 5 2 2 2" xfId="1861"/>
    <cellStyle name="Normal 13 5 2 2 2 2" xfId="1862"/>
    <cellStyle name="Normal 13 5 2 2 2 2 2" xfId="1863"/>
    <cellStyle name="Normal 13 5 2 2 2 2 2 2" xfId="4103"/>
    <cellStyle name="Normal 13 5 2 2 2 2 3" xfId="1864"/>
    <cellStyle name="Normal 13 5 2 2 2 2 3 2" xfId="4104"/>
    <cellStyle name="Normal 13 5 2 2 2 2 4" xfId="4102"/>
    <cellStyle name="Normal 13 5 2 2 2 3" xfId="1865"/>
    <cellStyle name="Normal 13 5 2 2 2 3 2" xfId="4105"/>
    <cellStyle name="Normal 13 5 2 2 2 4" xfId="1866"/>
    <cellStyle name="Normal 13 5 2 2 2 4 2" xfId="4106"/>
    <cellStyle name="Normal 13 5 2 2 2 5" xfId="1867"/>
    <cellStyle name="Normal 13 5 2 2 2 6" xfId="4101"/>
    <cellStyle name="Normal 13 5 2 2 3" xfId="1868"/>
    <cellStyle name="Normal 13 5 2 2 3 2" xfId="1869"/>
    <cellStyle name="Normal 13 5 2 2 3 2 2" xfId="4108"/>
    <cellStyle name="Normal 13 5 2 2 3 3" xfId="1870"/>
    <cellStyle name="Normal 13 5 2 2 3 3 2" xfId="4109"/>
    <cellStyle name="Normal 13 5 2 2 3 3 3" xfId="4604"/>
    <cellStyle name="Normal 13 5 2 2 3 4" xfId="4107"/>
    <cellStyle name="Normal 13 5 2 2 4" xfId="1871"/>
    <cellStyle name="Normal 13 5 2 2 4 2" xfId="4110"/>
    <cellStyle name="Normal 13 5 2 2 5" xfId="1872"/>
    <cellStyle name="Normal 13 5 2 2 5 2" xfId="4111"/>
    <cellStyle name="Normal 13 5 2 2 6" xfId="1873"/>
    <cellStyle name="Normal 13 5 2 2 7" xfId="4100"/>
    <cellStyle name="Normal 13 5 2 3" xfId="1874"/>
    <cellStyle name="Normal 13 5 2 3 2" xfId="1875"/>
    <cellStyle name="Normal 13 5 2 3 2 2" xfId="1876"/>
    <cellStyle name="Normal 13 5 2 3 2 2 2" xfId="4114"/>
    <cellStyle name="Normal 13 5 2 3 2 3" xfId="1877"/>
    <cellStyle name="Normal 13 5 2 3 2 3 2" xfId="4115"/>
    <cellStyle name="Normal 13 5 2 3 2 4" xfId="4113"/>
    <cellStyle name="Normal 13 5 2 3 3" xfId="1878"/>
    <cellStyle name="Normal 13 5 2 3 3 2" xfId="4116"/>
    <cellStyle name="Normal 13 5 2 3 4" xfId="1879"/>
    <cellStyle name="Normal 13 5 2 3 4 2" xfId="4117"/>
    <cellStyle name="Normal 13 5 2 3 5" xfId="1880"/>
    <cellStyle name="Normal 13 5 2 3 6" xfId="4112"/>
    <cellStyle name="Normal 13 5 2 4" xfId="1881"/>
    <cellStyle name="Normal 13 5 2 4 2" xfId="1882"/>
    <cellStyle name="Normal 13 5 2 4 2 2" xfId="4119"/>
    <cellStyle name="Normal 13 5 2 4 3" xfId="1883"/>
    <cellStyle name="Normal 13 5 2 4 3 2" xfId="4120"/>
    <cellStyle name="Normal 13 5 2 4 4" xfId="4118"/>
    <cellStyle name="Normal 13 5 2 5" xfId="1884"/>
    <cellStyle name="Normal 13 5 2 5 2" xfId="4121"/>
    <cellStyle name="Normal 13 5 2 6" xfId="1885"/>
    <cellStyle name="Normal 13 5 2 6 2" xfId="4122"/>
    <cellStyle name="Normal 13 5 2 7" xfId="1886"/>
    <cellStyle name="Normal 13 5 2 8" xfId="4099"/>
    <cellStyle name="Normal 13 5 2_Feuil1" xfId="1887"/>
    <cellStyle name="Normal 13 5 3" xfId="1888"/>
    <cellStyle name="Normal 13 5 3 2" xfId="1889"/>
    <cellStyle name="Normal 13 5 3 2 2" xfId="1890"/>
    <cellStyle name="Normal 13 5 3 2 2 2" xfId="1891"/>
    <cellStyle name="Normal 13 5 3 2 2 2 2" xfId="4126"/>
    <cellStyle name="Normal 13 5 3 2 2 3" xfId="1892"/>
    <cellStyle name="Normal 13 5 3 2 2 3 2" xfId="4127"/>
    <cellStyle name="Normal 13 5 3 2 2 4" xfId="4125"/>
    <cellStyle name="Normal 13 5 3 2 3" xfId="1893"/>
    <cellStyle name="Normal 13 5 3 2 3 2" xfId="4128"/>
    <cellStyle name="Normal 13 5 3 2 4" xfId="1894"/>
    <cellStyle name="Normal 13 5 3 2 4 2" xfId="4129"/>
    <cellStyle name="Normal 13 5 3 2 5" xfId="1895"/>
    <cellStyle name="Normal 13 5 3 2 6" xfId="4124"/>
    <cellStyle name="Normal 13 5 3 3" xfId="1896"/>
    <cellStyle name="Normal 13 5 3 3 2" xfId="1897"/>
    <cellStyle name="Normal 13 5 3 3 2 2" xfId="4131"/>
    <cellStyle name="Normal 13 5 3 3 3" xfId="1898"/>
    <cellStyle name="Normal 13 5 3 3 3 2" xfId="4132"/>
    <cellStyle name="Normal 13 5 3 3 4" xfId="4130"/>
    <cellStyle name="Normal 13 5 3 4" xfId="1899"/>
    <cellStyle name="Normal 13 5 3 4 2" xfId="4133"/>
    <cellStyle name="Normal 13 5 3 5" xfId="1900"/>
    <cellStyle name="Normal 13 5 3 5 2" xfId="4134"/>
    <cellStyle name="Normal 13 5 3 6" xfId="1901"/>
    <cellStyle name="Normal 13 5 3 7" xfId="4123"/>
    <cellStyle name="Normal 13 5 4" xfId="1902"/>
    <cellStyle name="Normal 13 5 4 2" xfId="1903"/>
    <cellStyle name="Normal 13 5 4 2 2" xfId="1904"/>
    <cellStyle name="Normal 13 5 4 2 2 2" xfId="4137"/>
    <cellStyle name="Normal 13 5 4 2 3" xfId="1905"/>
    <cellStyle name="Normal 13 5 4 2 3 2" xfId="4138"/>
    <cellStyle name="Normal 13 5 4 2 4" xfId="4136"/>
    <cellStyle name="Normal 13 5 4 3" xfId="1906"/>
    <cellStyle name="Normal 13 5 4 3 2" xfId="4139"/>
    <cellStyle name="Normal 13 5 4 4" xfId="1907"/>
    <cellStyle name="Normal 13 5 4 4 2" xfId="4140"/>
    <cellStyle name="Normal 13 5 4 5" xfId="1908"/>
    <cellStyle name="Normal 13 5 4 6" xfId="4135"/>
    <cellStyle name="Normal 13 5 5" xfId="1909"/>
    <cellStyle name="Normal 13 5 5 2" xfId="1910"/>
    <cellStyle name="Normal 13 5 5 2 2" xfId="4142"/>
    <cellStyle name="Normal 13 5 5 3" xfId="1911"/>
    <cellStyle name="Normal 13 5 5 3 2" xfId="4143"/>
    <cellStyle name="Normal 13 5 5 4" xfId="4141"/>
    <cellStyle name="Normal 13 5 6" xfId="1912"/>
    <cellStyle name="Normal 13 5 6 2" xfId="4144"/>
    <cellStyle name="Normal 13 5 7" xfId="1913"/>
    <cellStyle name="Normal 13 5 7 2" xfId="4145"/>
    <cellStyle name="Normal 13 5 8" xfId="1914"/>
    <cellStyle name="Normal 13 5 9" xfId="4098"/>
    <cellStyle name="Normal 13 5_DE1" xfId="1915"/>
    <cellStyle name="Normal 13 6" xfId="1916"/>
    <cellStyle name="Normal 13 6 2" xfId="1917"/>
    <cellStyle name="Normal 13 6 2 2" xfId="1918"/>
    <cellStyle name="Normal 13 6 2 2 2" xfId="1919"/>
    <cellStyle name="Normal 13 6 2 2 2 2" xfId="1920"/>
    <cellStyle name="Normal 13 6 2 2 2 2 2" xfId="4150"/>
    <cellStyle name="Normal 13 6 2 2 2 3" xfId="1921"/>
    <cellStyle name="Normal 13 6 2 2 2 3 2" xfId="4151"/>
    <cellStyle name="Normal 13 6 2 2 2 4" xfId="4149"/>
    <cellStyle name="Normal 13 6 2 2 3" xfId="1922"/>
    <cellStyle name="Normal 13 6 2 2 3 2" xfId="4152"/>
    <cellStyle name="Normal 13 6 2 2 4" xfId="1923"/>
    <cellStyle name="Normal 13 6 2 2 4 2" xfId="4153"/>
    <cellStyle name="Normal 13 6 2 2 5" xfId="1924"/>
    <cellStyle name="Normal 13 6 2 2 6" xfId="4148"/>
    <cellStyle name="Normal 13 6 2 3" xfId="1925"/>
    <cellStyle name="Normal 13 6 2 3 2" xfId="1926"/>
    <cellStyle name="Normal 13 6 2 3 2 2" xfId="4155"/>
    <cellStyle name="Normal 13 6 2 3 3" xfId="1927"/>
    <cellStyle name="Normal 13 6 2 3 3 2" xfId="4156"/>
    <cellStyle name="Normal 13 6 2 3 4" xfId="4154"/>
    <cellStyle name="Normal 13 6 2 4" xfId="1928"/>
    <cellStyle name="Normal 13 6 2 4 2" xfId="4157"/>
    <cellStyle name="Normal 13 6 2 5" xfId="1929"/>
    <cellStyle name="Normal 13 6 2 5 2" xfId="4158"/>
    <cellStyle name="Normal 13 6 2 6" xfId="1930"/>
    <cellStyle name="Normal 13 6 2 7" xfId="4147"/>
    <cellStyle name="Normal 13 6 3" xfId="1931"/>
    <cellStyle name="Normal 13 6 3 2" xfId="1932"/>
    <cellStyle name="Normal 13 6 3 2 2" xfId="1933"/>
    <cellStyle name="Normal 13 6 3 2 2 2" xfId="4161"/>
    <cellStyle name="Normal 13 6 3 2 3" xfId="1934"/>
    <cellStyle name="Normal 13 6 3 2 3 2" xfId="4162"/>
    <cellStyle name="Normal 13 6 3 2 4" xfId="4160"/>
    <cellStyle name="Normal 13 6 3 3" xfId="1935"/>
    <cellStyle name="Normal 13 6 3 3 2" xfId="4163"/>
    <cellStyle name="Normal 13 6 3 4" xfId="1936"/>
    <cellStyle name="Normal 13 6 3 4 2" xfId="4164"/>
    <cellStyle name="Normal 13 6 3 5" xfId="1937"/>
    <cellStyle name="Normal 13 6 3 6" xfId="4159"/>
    <cellStyle name="Normal 13 6 4" xfId="1938"/>
    <cellStyle name="Normal 13 6 4 2" xfId="1939"/>
    <cellStyle name="Normal 13 6 4 2 2" xfId="4166"/>
    <cellStyle name="Normal 13 6 4 3" xfId="1940"/>
    <cellStyle name="Normal 13 6 4 3 2" xfId="4167"/>
    <cellStyle name="Normal 13 6 4 4" xfId="4165"/>
    <cellStyle name="Normal 13 6 5" xfId="1941"/>
    <cellStyle name="Normal 13 6 5 2" xfId="4168"/>
    <cellStyle name="Normal 13 6 6" xfId="1942"/>
    <cellStyle name="Normal 13 6 6 2" xfId="4169"/>
    <cellStyle name="Normal 13 6 7" xfId="1943"/>
    <cellStyle name="Normal 13 6 8" xfId="4146"/>
    <cellStyle name="Normal 13 6_Feuil1" xfId="1944"/>
    <cellStyle name="Normal 13 7" xfId="1945"/>
    <cellStyle name="Normal 13 7 2" xfId="1946"/>
    <cellStyle name="Normal 13 7 2 2" xfId="1947"/>
    <cellStyle name="Normal 13 7 2 2 2" xfId="1948"/>
    <cellStyle name="Normal 13 7 2 2 2 2" xfId="1949"/>
    <cellStyle name="Normal 13 7 2 2 2 2 2" xfId="1950"/>
    <cellStyle name="Normal 13 7 2 2 2 2 2 2" xfId="4175"/>
    <cellStyle name="Normal 13 7 2 2 2 2 3" xfId="1951"/>
    <cellStyle name="Normal 13 7 2 2 2 2 3 2" xfId="4176"/>
    <cellStyle name="Normal 13 7 2 2 2 2 4" xfId="4174"/>
    <cellStyle name="Normal 13 7 2 2 2 3" xfId="1952"/>
    <cellStyle name="Normal 13 7 2 2 2 3 2" xfId="4177"/>
    <cellStyle name="Normal 13 7 2 2 2 4" xfId="1953"/>
    <cellStyle name="Normal 13 7 2 2 2 4 2" xfId="4178"/>
    <cellStyle name="Normal 13 7 2 2 2 5" xfId="1954"/>
    <cellStyle name="Normal 13 7 2 2 2 6" xfId="4173"/>
    <cellStyle name="Normal 13 7 2 2 3" xfId="1955"/>
    <cellStyle name="Normal 13 7 2 2 3 2" xfId="1956"/>
    <cellStyle name="Normal 13 7 2 2 3 2 2" xfId="4180"/>
    <cellStyle name="Normal 13 7 2 2 3 3" xfId="1957"/>
    <cellStyle name="Normal 13 7 2 2 3 3 2" xfId="4181"/>
    <cellStyle name="Normal 13 7 2 2 3 4" xfId="4179"/>
    <cellStyle name="Normal 13 7 2 2 4" xfId="1958"/>
    <cellStyle name="Normal 13 7 2 2 4 2" xfId="4182"/>
    <cellStyle name="Normal 13 7 2 2 5" xfId="1959"/>
    <cellStyle name="Normal 13 7 2 2 5 2" xfId="4183"/>
    <cellStyle name="Normal 13 7 2 2 6" xfId="1960"/>
    <cellStyle name="Normal 13 7 2 2 7" xfId="4172"/>
    <cellStyle name="Normal 13 7 2 3" xfId="1961"/>
    <cellStyle name="Normal 13 7 2 3 2" xfId="1962"/>
    <cellStyle name="Normal 13 7 2 3 2 2" xfId="1963"/>
    <cellStyle name="Normal 13 7 2 3 2 2 2" xfId="4186"/>
    <cellStyle name="Normal 13 7 2 3 2 3" xfId="1964"/>
    <cellStyle name="Normal 13 7 2 3 2 3 2" xfId="4187"/>
    <cellStyle name="Normal 13 7 2 3 2 4" xfId="4185"/>
    <cellStyle name="Normal 13 7 2 3 3" xfId="1965"/>
    <cellStyle name="Normal 13 7 2 3 3 2" xfId="4188"/>
    <cellStyle name="Normal 13 7 2 3 4" xfId="1966"/>
    <cellStyle name="Normal 13 7 2 3 4 2" xfId="4189"/>
    <cellStyle name="Normal 13 7 2 3 5" xfId="1967"/>
    <cellStyle name="Normal 13 7 2 3 6" xfId="4184"/>
    <cellStyle name="Normal 13 7 2 4" xfId="1968"/>
    <cellStyle name="Normal 13 7 2 4 2" xfId="1969"/>
    <cellStyle name="Normal 13 7 2 4 2 2" xfId="4191"/>
    <cellStyle name="Normal 13 7 2 4 3" xfId="1970"/>
    <cellStyle name="Normal 13 7 2 4 3 2" xfId="4192"/>
    <cellStyle name="Normal 13 7 2 4 4" xfId="4190"/>
    <cellStyle name="Normal 13 7 2 5" xfId="1971"/>
    <cellStyle name="Normal 13 7 2 5 2" xfId="4193"/>
    <cellStyle name="Normal 13 7 2 6" xfId="1972"/>
    <cellStyle name="Normal 13 7 2 6 2" xfId="4194"/>
    <cellStyle name="Normal 13 7 2 7" xfId="1973"/>
    <cellStyle name="Normal 13 7 2 8" xfId="4171"/>
    <cellStyle name="Normal 13 7 2_Feuil1" xfId="1974"/>
    <cellStyle name="Normal 13 7 3" xfId="1975"/>
    <cellStyle name="Normal 13 7 3 2" xfId="1976"/>
    <cellStyle name="Normal 13 7 3 2 2" xfId="1977"/>
    <cellStyle name="Normal 13 7 3 2 2 2" xfId="1978"/>
    <cellStyle name="Normal 13 7 3 2 2 2 2" xfId="4198"/>
    <cellStyle name="Normal 13 7 3 2 2 3" xfId="1979"/>
    <cellStyle name="Normal 13 7 3 2 2 3 2" xfId="4199"/>
    <cellStyle name="Normal 13 7 3 2 2 4" xfId="4197"/>
    <cellStyle name="Normal 13 7 3 2 3" xfId="1980"/>
    <cellStyle name="Normal 13 7 3 2 3 2" xfId="4200"/>
    <cellStyle name="Normal 13 7 3 2 4" xfId="1981"/>
    <cellStyle name="Normal 13 7 3 2 4 2" xfId="4201"/>
    <cellStyle name="Normal 13 7 3 2 5" xfId="1982"/>
    <cellStyle name="Normal 13 7 3 2 6" xfId="4196"/>
    <cellStyle name="Normal 13 7 3 3" xfId="1983"/>
    <cellStyle name="Normal 13 7 3 3 2" xfId="1984"/>
    <cellStyle name="Normal 13 7 3 3 2 2" xfId="4203"/>
    <cellStyle name="Normal 13 7 3 3 3" xfId="1985"/>
    <cellStyle name="Normal 13 7 3 3 3 2" xfId="4204"/>
    <cellStyle name="Normal 13 7 3 3 4" xfId="4202"/>
    <cellStyle name="Normal 13 7 3 4" xfId="1986"/>
    <cellStyle name="Normal 13 7 3 4 2" xfId="4205"/>
    <cellStyle name="Normal 13 7 3 5" xfId="1987"/>
    <cellStyle name="Normal 13 7 3 5 2" xfId="4206"/>
    <cellStyle name="Normal 13 7 3 6" xfId="1988"/>
    <cellStyle name="Normal 13 7 3 7" xfId="4195"/>
    <cellStyle name="Normal 13 7 4" xfId="1989"/>
    <cellStyle name="Normal 13 7 4 2" xfId="1990"/>
    <cellStyle name="Normal 13 7 4 2 2" xfId="1991"/>
    <cellStyle name="Normal 13 7 4 2 2 2" xfId="4209"/>
    <cellStyle name="Normal 13 7 4 2 3" xfId="1992"/>
    <cellStyle name="Normal 13 7 4 2 3 2" xfId="4210"/>
    <cellStyle name="Normal 13 7 4 2 4" xfId="4208"/>
    <cellStyle name="Normal 13 7 4 3" xfId="1993"/>
    <cellStyle name="Normal 13 7 4 3 2" xfId="4211"/>
    <cellStyle name="Normal 13 7 4 4" xfId="1994"/>
    <cellStyle name="Normal 13 7 4 4 2" xfId="4212"/>
    <cellStyle name="Normal 13 7 4 5" xfId="1995"/>
    <cellStyle name="Normal 13 7 4 6" xfId="4207"/>
    <cellStyle name="Normal 13 7 5" xfId="1996"/>
    <cellStyle name="Normal 13 7 5 2" xfId="1997"/>
    <cellStyle name="Normal 13 7 5 2 2" xfId="4214"/>
    <cellStyle name="Normal 13 7 5 3" xfId="1998"/>
    <cellStyle name="Normal 13 7 5 3 2" xfId="4215"/>
    <cellStyle name="Normal 13 7 5 4" xfId="4213"/>
    <cellStyle name="Normal 13 7 6" xfId="1999"/>
    <cellStyle name="Normal 13 7 6 2" xfId="4216"/>
    <cellStyle name="Normal 13 7 7" xfId="2000"/>
    <cellStyle name="Normal 13 7 7 2" xfId="4217"/>
    <cellStyle name="Normal 13 7 8" xfId="2001"/>
    <cellStyle name="Normal 13 7 9" xfId="4170"/>
    <cellStyle name="Normal 13 7_DE1" xfId="2002"/>
    <cellStyle name="Normal 13 8" xfId="2003"/>
    <cellStyle name="Normal 13 8 2" xfId="2004"/>
    <cellStyle name="Normal 13 8 2 2" xfId="2005"/>
    <cellStyle name="Normal 13 8 2 2 2" xfId="2006"/>
    <cellStyle name="Normal 13 8 2 2 2 2" xfId="2007"/>
    <cellStyle name="Normal 13 8 2 2 2 2 2" xfId="4222"/>
    <cellStyle name="Normal 13 8 2 2 2 3" xfId="2008"/>
    <cellStyle name="Normal 13 8 2 2 2 3 2" xfId="4223"/>
    <cellStyle name="Normal 13 8 2 2 2 4" xfId="4221"/>
    <cellStyle name="Normal 13 8 2 2 3" xfId="2009"/>
    <cellStyle name="Normal 13 8 2 2 3 2" xfId="4224"/>
    <cellStyle name="Normal 13 8 2 2 4" xfId="2010"/>
    <cellStyle name="Normal 13 8 2 2 4 2" xfId="4225"/>
    <cellStyle name="Normal 13 8 2 2 5" xfId="2011"/>
    <cellStyle name="Normal 13 8 2 2 6" xfId="4220"/>
    <cellStyle name="Normal 13 8 2 3" xfId="2012"/>
    <cellStyle name="Normal 13 8 2 3 2" xfId="2013"/>
    <cellStyle name="Normal 13 8 2 3 2 2" xfId="4227"/>
    <cellStyle name="Normal 13 8 2 3 3" xfId="2014"/>
    <cellStyle name="Normal 13 8 2 3 3 2" xfId="4228"/>
    <cellStyle name="Normal 13 8 2 3 4" xfId="4226"/>
    <cellStyle name="Normal 13 8 2 4" xfId="2015"/>
    <cellStyle name="Normal 13 8 2 4 2" xfId="4229"/>
    <cellStyle name="Normal 13 8 2 5" xfId="2016"/>
    <cellStyle name="Normal 13 8 2 5 2" xfId="4230"/>
    <cellStyle name="Normal 13 8 2 6" xfId="2017"/>
    <cellStyle name="Normal 13 8 2 7" xfId="4219"/>
    <cellStyle name="Normal 13 8 2_Feuil1" xfId="2018"/>
    <cellStyle name="Normal 13 8 3" xfId="2019"/>
    <cellStyle name="Normal 13 8 3 2" xfId="2020"/>
    <cellStyle name="Normal 13 8 3 2 2" xfId="2021"/>
    <cellStyle name="Normal 13 8 3 2 2 2" xfId="4233"/>
    <cellStyle name="Normal 13 8 3 2 3" xfId="2022"/>
    <cellStyle name="Normal 13 8 3 2 3 2" xfId="4234"/>
    <cellStyle name="Normal 13 8 3 2 4" xfId="4232"/>
    <cellStyle name="Normal 13 8 3 3" xfId="2023"/>
    <cellStyle name="Normal 13 8 3 3 2" xfId="4235"/>
    <cellStyle name="Normal 13 8 3 4" xfId="2024"/>
    <cellStyle name="Normal 13 8 3 4 2" xfId="4236"/>
    <cellStyle name="Normal 13 8 3 5" xfId="2025"/>
    <cellStyle name="Normal 13 8 3 6" xfId="4231"/>
    <cellStyle name="Normal 13 8 4" xfId="2026"/>
    <cellStyle name="Normal 13 8 4 2" xfId="2027"/>
    <cellStyle name="Normal 13 8 4 2 2" xfId="4238"/>
    <cellStyle name="Normal 13 8 4 3" xfId="2028"/>
    <cellStyle name="Normal 13 8 4 3 2" xfId="4239"/>
    <cellStyle name="Normal 13 8 4 4" xfId="4237"/>
    <cellStyle name="Normal 13 8 5" xfId="2029"/>
    <cellStyle name="Normal 13 8 5 2" xfId="4240"/>
    <cellStyle name="Normal 13 8 6" xfId="2030"/>
    <cellStyle name="Normal 13 8 6 2" xfId="4241"/>
    <cellStyle name="Normal 13 8 7" xfId="2031"/>
    <cellStyle name="Normal 13 8 8" xfId="4218"/>
    <cellStyle name="Normal 13 8_DE1" xfId="2032"/>
    <cellStyle name="Normal 13 9" xfId="2033"/>
    <cellStyle name="Normal 13 9 2" xfId="2034"/>
    <cellStyle name="Normal 13 9 2 2" xfId="2035"/>
    <cellStyle name="Normal 13 9 2 2 2" xfId="2036"/>
    <cellStyle name="Normal 13 9 2 2 2 2" xfId="2037"/>
    <cellStyle name="Normal 13 9 2 2 2 2 2" xfId="4246"/>
    <cellStyle name="Normal 13 9 2 2 2 3" xfId="2038"/>
    <cellStyle name="Normal 13 9 2 2 2 3 2" xfId="4247"/>
    <cellStyle name="Normal 13 9 2 2 2 4" xfId="4245"/>
    <cellStyle name="Normal 13 9 2 2 3" xfId="2039"/>
    <cellStyle name="Normal 13 9 2 2 3 2" xfId="4248"/>
    <cellStyle name="Normal 13 9 2 2 4" xfId="2040"/>
    <cellStyle name="Normal 13 9 2 2 4 2" xfId="4249"/>
    <cellStyle name="Normal 13 9 2 2 5" xfId="2041"/>
    <cellStyle name="Normal 13 9 2 2 6" xfId="4244"/>
    <cellStyle name="Normal 13 9 2 3" xfId="2042"/>
    <cellStyle name="Normal 13 9 2 3 2" xfId="2043"/>
    <cellStyle name="Normal 13 9 2 3 2 2" xfId="4251"/>
    <cellStyle name="Normal 13 9 2 3 3" xfId="2044"/>
    <cellStyle name="Normal 13 9 2 3 3 2" xfId="4252"/>
    <cellStyle name="Normal 13 9 2 3 4" xfId="4250"/>
    <cellStyle name="Normal 13 9 2 4" xfId="2045"/>
    <cellStyle name="Normal 13 9 2 4 2" xfId="4253"/>
    <cellStyle name="Normal 13 9 2 5" xfId="2046"/>
    <cellStyle name="Normal 13 9 2 5 2" xfId="4254"/>
    <cellStyle name="Normal 13 9 2 6" xfId="2047"/>
    <cellStyle name="Normal 13 9 2 7" xfId="4243"/>
    <cellStyle name="Normal 13 9 3" xfId="2048"/>
    <cellStyle name="Normal 13 9 3 2" xfId="2049"/>
    <cellStyle name="Normal 13 9 3 2 2" xfId="2050"/>
    <cellStyle name="Normal 13 9 3 2 2 2" xfId="4257"/>
    <cellStyle name="Normal 13 9 3 2 3" xfId="2051"/>
    <cellStyle name="Normal 13 9 3 2 3 2" xfId="4258"/>
    <cellStyle name="Normal 13 9 3 2 4" xfId="4256"/>
    <cellStyle name="Normal 13 9 3 3" xfId="2052"/>
    <cellStyle name="Normal 13 9 3 3 2" xfId="4259"/>
    <cellStyle name="Normal 13 9 3 4" xfId="2053"/>
    <cellStyle name="Normal 13 9 3 4 2" xfId="4260"/>
    <cellStyle name="Normal 13 9 3 5" xfId="2054"/>
    <cellStyle name="Normal 13 9 3 6" xfId="4255"/>
    <cellStyle name="Normal 13 9 4" xfId="2055"/>
    <cellStyle name="Normal 13 9 4 2" xfId="2056"/>
    <cellStyle name="Normal 13 9 4 2 2" xfId="4262"/>
    <cellStyle name="Normal 13 9 4 3" xfId="2057"/>
    <cellStyle name="Normal 13 9 4 3 2" xfId="4263"/>
    <cellStyle name="Normal 13 9 4 4" xfId="4261"/>
    <cellStyle name="Normal 13 9 5" xfId="2058"/>
    <cellStyle name="Normal 13 9 5 2" xfId="4264"/>
    <cellStyle name="Normal 13 9 6" xfId="2059"/>
    <cellStyle name="Normal 13 9 6 2" xfId="4265"/>
    <cellStyle name="Normal 13 9 7" xfId="2060"/>
    <cellStyle name="Normal 13 9 8" xfId="4242"/>
    <cellStyle name="Normal 13 9_Feuil1" xfId="2061"/>
    <cellStyle name="Normal 13_%" xfId="2062"/>
    <cellStyle name="Normal 14" xfId="2063"/>
    <cellStyle name="Normal 14 2" xfId="2064"/>
    <cellStyle name="Normal 14 2 2" xfId="2065"/>
    <cellStyle name="Normal 14 2 2 2" xfId="2066"/>
    <cellStyle name="Normal 14 2 2 2 2" xfId="4267"/>
    <cellStyle name="Normal 14 2 2 3" xfId="2067"/>
    <cellStyle name="Normal 14 2 2 3 2" xfId="4268"/>
    <cellStyle name="Normal 14 2 2 4" xfId="4266"/>
    <cellStyle name="Normal 14 2 3" xfId="2623"/>
    <cellStyle name="Normal 14 3" xfId="2068"/>
    <cellStyle name="Normal 14 3 2" xfId="2069"/>
    <cellStyle name="Normal 14 3 2 2" xfId="4270"/>
    <cellStyle name="Normal 14 3 3" xfId="2070"/>
    <cellStyle name="Normal 14 3 3 2" xfId="4271"/>
    <cellStyle name="Normal 14 3 4" xfId="4269"/>
    <cellStyle name="Normal 14 4" xfId="2071"/>
    <cellStyle name="Normal 14 4 2" xfId="2072"/>
    <cellStyle name="Normal 14 4 2 2" xfId="4273"/>
    <cellStyle name="Normal 14 4 3" xfId="2073"/>
    <cellStyle name="Normal 14 4 3 2" xfId="4274"/>
    <cellStyle name="Normal 14 4 4" xfId="4272"/>
    <cellStyle name="Normal 14 5" xfId="2074"/>
    <cellStyle name="Normal 14 5 2" xfId="2075"/>
    <cellStyle name="Normal 14 5 2 2" xfId="4276"/>
    <cellStyle name="Normal 14 5 3" xfId="2076"/>
    <cellStyle name="Normal 14 5 3 2" xfId="4277"/>
    <cellStyle name="Normal 14 5 4" xfId="4275"/>
    <cellStyle name="Normal 14 6" xfId="2622"/>
    <cellStyle name="Normal 14_B1" xfId="2077"/>
    <cellStyle name="Normal 15" xfId="2078"/>
    <cellStyle name="Normal 15 2" xfId="2079"/>
    <cellStyle name="Normal 15 2 2" xfId="2080"/>
    <cellStyle name="Normal 15 2 2 2" xfId="4279"/>
    <cellStyle name="Normal 15 2 3" xfId="2081"/>
    <cellStyle name="Normal 15 2 3 2" xfId="4280"/>
    <cellStyle name="Normal 15 2 4" xfId="4278"/>
    <cellStyle name="Normal 15 3" xfId="2082"/>
    <cellStyle name="Normal 15 3 2" xfId="4281"/>
    <cellStyle name="Normal 15 4" xfId="2083"/>
    <cellStyle name="Normal 15 4 2" xfId="4282"/>
    <cellStyle name="Normal 15 5" xfId="2084"/>
    <cellStyle name="Normal 15 6" xfId="2624"/>
    <cellStyle name="Normal 15_Feuil1" xfId="2085"/>
    <cellStyle name="Normal 16" xfId="2086"/>
    <cellStyle name="Normal 16 2" xfId="2087"/>
    <cellStyle name="Normal 16 2 2" xfId="2088"/>
    <cellStyle name="Normal 16 2 2 2" xfId="4285"/>
    <cellStyle name="Normal 16 2 3" xfId="2089"/>
    <cellStyle name="Normal 16 2 3 2" xfId="4286"/>
    <cellStyle name="Normal 16 2 4" xfId="4284"/>
    <cellStyle name="Normal 16 3" xfId="2090"/>
    <cellStyle name="Normal 16 3 2" xfId="4287"/>
    <cellStyle name="Normal 16 4" xfId="2091"/>
    <cellStyle name="Normal 16 4 2" xfId="2092"/>
    <cellStyle name="Normal 16 4 2 2" xfId="4289"/>
    <cellStyle name="Normal 16 4 3" xfId="2093"/>
    <cellStyle name="Normal 16 4 3 2" xfId="4290"/>
    <cellStyle name="Normal 16 4 4" xfId="4288"/>
    <cellStyle name="Normal 16 5" xfId="2094"/>
    <cellStyle name="Normal 16 5 2" xfId="4291"/>
    <cellStyle name="Normal 16 6" xfId="2095"/>
    <cellStyle name="Normal 16 6 2" xfId="4292"/>
    <cellStyle name="Normal 16 7" xfId="2625"/>
    <cellStyle name="Normal 16 8" xfId="4283"/>
    <cellStyle name="Normal 17" xfId="2096"/>
    <cellStyle name="Normal 17 2" xfId="2097"/>
    <cellStyle name="Normal 17 2 2" xfId="2098"/>
    <cellStyle name="Normal 17 2 2 2" xfId="4294"/>
    <cellStyle name="Normal 17 2 3" xfId="2099"/>
    <cellStyle name="Normal 17 2 3 2" xfId="4295"/>
    <cellStyle name="Normal 17 2 4" xfId="4293"/>
    <cellStyle name="Normal 17 3" xfId="2100"/>
    <cellStyle name="Normal 17 3 2" xfId="2101"/>
    <cellStyle name="Normal 17 3 2 2" xfId="4297"/>
    <cellStyle name="Normal 17 3 3" xfId="2102"/>
    <cellStyle name="Normal 17 3 3 2" xfId="4298"/>
    <cellStyle name="Normal 17 3 4" xfId="4296"/>
    <cellStyle name="Normal 17 4" xfId="2103"/>
    <cellStyle name="Normal 17 4 2" xfId="4299"/>
    <cellStyle name="Normal 17 5" xfId="2104"/>
    <cellStyle name="Normal 17 5 2" xfId="4300"/>
    <cellStyle name="Normal 17 6" xfId="2105"/>
    <cellStyle name="Normal 17 7" xfId="2626"/>
    <cellStyle name="Normal 18" xfId="2106"/>
    <cellStyle name="Normal 18 2" xfId="2107"/>
    <cellStyle name="Normal 18 2 2" xfId="2108"/>
    <cellStyle name="Normal 18 2 2 2" xfId="2109"/>
    <cellStyle name="Normal 18 2 2 2 2" xfId="4304"/>
    <cellStyle name="Normal 18 2 2 3" xfId="2110"/>
    <cellStyle name="Normal 18 2 2 3 2" xfId="4305"/>
    <cellStyle name="Normal 18 2 2 4" xfId="4303"/>
    <cellStyle name="Normal 18 2 3" xfId="2111"/>
    <cellStyle name="Normal 18 2 3 2" xfId="4306"/>
    <cellStyle name="Normal 18 2 4" xfId="2112"/>
    <cellStyle name="Normal 18 2 4 2" xfId="4307"/>
    <cellStyle name="Normal 18 2 5" xfId="2113"/>
    <cellStyle name="Normal 18 2 6" xfId="4302"/>
    <cellStyle name="Normal 18 3" xfId="2114"/>
    <cellStyle name="Normal 18 3 2" xfId="2115"/>
    <cellStyle name="Normal 18 3 2 2" xfId="2116"/>
    <cellStyle name="Normal 18 3 2 2 2" xfId="4310"/>
    <cellStyle name="Normal 18 3 2 3" xfId="2117"/>
    <cellStyle name="Normal 18 3 2 3 2" xfId="4311"/>
    <cellStyle name="Normal 18 3 2 4" xfId="4309"/>
    <cellStyle name="Normal 18 3 3" xfId="2118"/>
    <cellStyle name="Normal 18 3 3 2" xfId="4312"/>
    <cellStyle name="Normal 18 3 4" xfId="2119"/>
    <cellStyle name="Normal 18 3 4 2" xfId="4313"/>
    <cellStyle name="Normal 18 3 5" xfId="4308"/>
    <cellStyle name="Normal 18 4" xfId="2120"/>
    <cellStyle name="Normal 18 4 2" xfId="4314"/>
    <cellStyle name="Normal 18 5" xfId="2121"/>
    <cellStyle name="Normal 18 5 2" xfId="4315"/>
    <cellStyle name="Normal 18 6" xfId="2122"/>
    <cellStyle name="Normal 18 7" xfId="2611"/>
    <cellStyle name="Normal 18 8" xfId="4301"/>
    <cellStyle name="Normal 19" xfId="2123"/>
    <cellStyle name="Normal 19 2" xfId="2124"/>
    <cellStyle name="Normal 19 2 2" xfId="2125"/>
    <cellStyle name="Normal 19 2 3" xfId="4316"/>
    <cellStyle name="Normal 19 3" xfId="2126"/>
    <cellStyle name="Normal 19 3 2" xfId="2127"/>
    <cellStyle name="Normal 19 4" xfId="2128"/>
    <cellStyle name="Normal 19 5" xfId="2644"/>
    <cellStyle name="Normal 2" xfId="2129"/>
    <cellStyle name="Normal 2 10" xfId="2130"/>
    <cellStyle name="Normal 2 10 2" xfId="4317"/>
    <cellStyle name="Normal 2 11" xfId="2131"/>
    <cellStyle name="Normal 2 11 2" xfId="4318"/>
    <cellStyle name="Normal 2 12" xfId="2132"/>
    <cellStyle name="Normal 2 12 2" xfId="4319"/>
    <cellStyle name="Normal 2 13" xfId="2133"/>
    <cellStyle name="Normal 2 13 2" xfId="4320"/>
    <cellStyle name="Normal 2 14" xfId="2134"/>
    <cellStyle name="Normal 2 14 2" xfId="4321"/>
    <cellStyle name="Normal 2 15" xfId="2135"/>
    <cellStyle name="Normal 2 15 2" xfId="4322"/>
    <cellStyle name="Normal 2 16" xfId="2136"/>
    <cellStyle name="Normal 2 16 2" xfId="4323"/>
    <cellStyle name="Normal 2 17" xfId="2137"/>
    <cellStyle name="Normal 2 18" xfId="2138"/>
    <cellStyle name="Normal 2 19" xfId="2627"/>
    <cellStyle name="Normal 2 2" xfId="2139"/>
    <cellStyle name="Normal 2 2 2" xfId="2140"/>
    <cellStyle name="Normal 2 2 2 2" xfId="2141"/>
    <cellStyle name="Normal 2 2 2 2 2" xfId="4324"/>
    <cellStyle name="Normal 2 2 2 3" xfId="2629"/>
    <cellStyle name="Normal 2 2 3" xfId="2142"/>
    <cellStyle name="Normal 2 2 3 2" xfId="2143"/>
    <cellStyle name="Normal 2 2 4" xfId="2144"/>
    <cellStyle name="Normal 2 2 4 2" xfId="2145"/>
    <cellStyle name="Normal 2 2 4 2 2" xfId="4326"/>
    <cellStyle name="Normal 2 2 4 3" xfId="2146"/>
    <cellStyle name="Normal 2 2 4 4" xfId="4325"/>
    <cellStyle name="Normal 2 2 5" xfId="2147"/>
    <cellStyle name="Normal 2 2 5 2" xfId="4327"/>
    <cellStyle name="Normal 2 2 6" xfId="2628"/>
    <cellStyle name="Normal 2 2 7" xfId="2650"/>
    <cellStyle name="Normal 2 2_GEOTH" xfId="2148"/>
    <cellStyle name="Normal 2 20" xfId="2649"/>
    <cellStyle name="Normal 2 3" xfId="2149"/>
    <cellStyle name="Normal 2 3 2" xfId="2150"/>
    <cellStyle name="Normal 2 3 2 2" xfId="2151"/>
    <cellStyle name="Normal 2 3 2 2 2" xfId="4328"/>
    <cellStyle name="Normal 2 3 2 3" xfId="2152"/>
    <cellStyle name="Normal 2 3 2 3 2" xfId="4329"/>
    <cellStyle name="Normal 2 3 2 4" xfId="2153"/>
    <cellStyle name="Normal 2 3 3" xfId="2154"/>
    <cellStyle name="Normal 2 3 3 2" xfId="4330"/>
    <cellStyle name="Normal 2 3 4" xfId="2155"/>
    <cellStyle name="Normal 2 3 4 2" xfId="4331"/>
    <cellStyle name="Normal 2 3 5" xfId="2156"/>
    <cellStyle name="Normal 2 4" xfId="2157"/>
    <cellStyle name="Normal 2 4 2" xfId="2158"/>
    <cellStyle name="Normal 2 4 2 2" xfId="2159"/>
    <cellStyle name="Normal 2 4 2 2 2" xfId="4334"/>
    <cellStyle name="Normal 2 4 2 3" xfId="2160"/>
    <cellStyle name="Normal 2 4 2 3 2" xfId="4335"/>
    <cellStyle name="Normal 2 4 2 4" xfId="2161"/>
    <cellStyle name="Normal 2 4 2 5" xfId="4333"/>
    <cellStyle name="Normal 2 4 3" xfId="2162"/>
    <cellStyle name="Normal 2 4 3 2" xfId="4336"/>
    <cellStyle name="Normal 2 4 4" xfId="2163"/>
    <cellStyle name="Normal 2 4 4 2" xfId="4337"/>
    <cellStyle name="Normal 2 4 5" xfId="2164"/>
    <cellStyle name="Normal 2 4 5 2" xfId="4338"/>
    <cellStyle name="Normal 2 4 6" xfId="2165"/>
    <cellStyle name="Normal 2 4 7" xfId="2630"/>
    <cellStyle name="Normal 2 4 8" xfId="4332"/>
    <cellStyle name="Normal 2 5" xfId="2166"/>
    <cellStyle name="Normal 2 5 2" xfId="2167"/>
    <cellStyle name="Normal 2 5 2 2" xfId="4340"/>
    <cellStyle name="Normal 2 5 3" xfId="2168"/>
    <cellStyle name="Normal 2 5 3 2" xfId="4341"/>
    <cellStyle name="Normal 2 5 4" xfId="2169"/>
    <cellStyle name="Normal 2 5 4 2" xfId="4342"/>
    <cellStyle name="Normal 2 5 5" xfId="4339"/>
    <cellStyle name="Normal 2 6" xfId="2170"/>
    <cellStyle name="Normal 2 6 2" xfId="2171"/>
    <cellStyle name="Normal 2 6 3" xfId="4343"/>
    <cellStyle name="Normal 2 7" xfId="2172"/>
    <cellStyle name="Normal 2 7 2" xfId="4344"/>
    <cellStyle name="Normal 2 8" xfId="2173"/>
    <cellStyle name="Normal 2 8 2" xfId="4345"/>
    <cellStyle name="Normal 2 9" xfId="2174"/>
    <cellStyle name="Normal 2 9 2" xfId="4346"/>
    <cellStyle name="Normal 2_check list pour CA(1)" xfId="2175"/>
    <cellStyle name="Normal 20" xfId="2176"/>
    <cellStyle name="Normal 20 2" xfId="2177"/>
    <cellStyle name="Normal 20 2 2" xfId="2178"/>
    <cellStyle name="Normal 20 2 2 2" xfId="4349"/>
    <cellStyle name="Normal 20 2 3" xfId="2179"/>
    <cellStyle name="Normal 20 2 3 2" xfId="4350"/>
    <cellStyle name="Normal 20 2 4" xfId="4348"/>
    <cellStyle name="Normal 20 3" xfId="2180"/>
    <cellStyle name="Normal 20 3 2" xfId="4351"/>
    <cellStyle name="Normal 20 4" xfId="2181"/>
    <cellStyle name="Normal 20 4 2" xfId="4352"/>
    <cellStyle name="Normal 20 5" xfId="2182"/>
    <cellStyle name="Normal 20 6" xfId="4347"/>
    <cellStyle name="Normal 21" xfId="2183"/>
    <cellStyle name="Normal 21 2" xfId="2184"/>
    <cellStyle name="Normal 21 2 2" xfId="4354"/>
    <cellStyle name="Normal 21 3" xfId="2185"/>
    <cellStyle name="Normal 21 3 2" xfId="4355"/>
    <cellStyle name="Normal 21 4" xfId="4353"/>
    <cellStyle name="Normal 22" xfId="2186"/>
    <cellStyle name="Normal 22 2" xfId="2187"/>
    <cellStyle name="Normal 22 2 2" xfId="4357"/>
    <cellStyle name="Normal 22 3" xfId="2188"/>
    <cellStyle name="Normal 22 4" xfId="4356"/>
    <cellStyle name="Normal 22_Feuil1" xfId="2189"/>
    <cellStyle name="Normal 23" xfId="2190"/>
    <cellStyle name="Normal 23 2" xfId="2191"/>
    <cellStyle name="Normal 23 2 2" xfId="4359"/>
    <cellStyle name="Normal 23 3" xfId="2647"/>
    <cellStyle name="Normal 23 4" xfId="4358"/>
    <cellStyle name="Normal 24" xfId="2192"/>
    <cellStyle name="Normal 24 2" xfId="2193"/>
    <cellStyle name="Normal 24 2 2" xfId="4361"/>
    <cellStyle name="Normal 24 3" xfId="4360"/>
    <cellStyle name="Normal 25" xfId="2194"/>
    <cellStyle name="Normal 25 2" xfId="2195"/>
    <cellStyle name="Normal 25 2 2" xfId="4363"/>
    <cellStyle name="Normal 25 3" xfId="4362"/>
    <cellStyle name="Normal 26" xfId="2196"/>
    <cellStyle name="Normal 26 2" xfId="2197"/>
    <cellStyle name="Normal 26 2 2" xfId="4365"/>
    <cellStyle name="Normal 26 3" xfId="4364"/>
    <cellStyle name="Normal 27" xfId="2198"/>
    <cellStyle name="Normal 27 2" xfId="4366"/>
    <cellStyle name="Normal 28" xfId="2199"/>
    <cellStyle name="Normal 28 2" xfId="4367"/>
    <cellStyle name="Normal 29" xfId="2200"/>
    <cellStyle name="Normal 29 2" xfId="4368"/>
    <cellStyle name="Normal 3" xfId="2201"/>
    <cellStyle name="Normal 3 2" xfId="2202"/>
    <cellStyle name="Normal 3 2 2" xfId="4369"/>
    <cellStyle name="Normal 3 3" xfId="2203"/>
    <cellStyle name="Normal 3 3 2" xfId="2204"/>
    <cellStyle name="Normal 3 3 2 2" xfId="4370"/>
    <cellStyle name="Normal 3 3 3" xfId="2205"/>
    <cellStyle name="Normal 3 3 3 2" xfId="4371"/>
    <cellStyle name="Normal 3 3 4" xfId="2206"/>
    <cellStyle name="Normal 3 4" xfId="2207"/>
    <cellStyle name="Normal 3 4 2" xfId="4372"/>
    <cellStyle name="Normal 3 5" xfId="2208"/>
    <cellStyle name="Normal 3 5 2" xfId="2209"/>
    <cellStyle name="Normal 3 5 2 2" xfId="4374"/>
    <cellStyle name="Normal 3 5 3" xfId="2210"/>
    <cellStyle name="Normal 3 5 4" xfId="4373"/>
    <cellStyle name="Normal 3 6" xfId="2211"/>
    <cellStyle name="Normal 3 6 2" xfId="4375"/>
    <cellStyle name="Normal 3 7" xfId="2212"/>
    <cellStyle name="Normal 3 7 2" xfId="2213"/>
    <cellStyle name="Normal 3 7 3" xfId="4376"/>
    <cellStyle name="Normal 3 8" xfId="2631"/>
    <cellStyle name="Normal 3_BG2" xfId="2214"/>
    <cellStyle name="Normal 30" xfId="2215"/>
    <cellStyle name="Normal 30 2" xfId="4377"/>
    <cellStyle name="Normal 31" xfId="2216"/>
    <cellStyle name="Normal 31 2" xfId="4378"/>
    <cellStyle name="Normal 32" xfId="2217"/>
    <cellStyle name="Normal 32 2" xfId="4379"/>
    <cellStyle name="Normal 33" xfId="2218"/>
    <cellStyle name="Normal 33 2" xfId="4380"/>
    <cellStyle name="Normal 34" xfId="2219"/>
    <cellStyle name="Normal 34 2" xfId="4381"/>
    <cellStyle name="Normal 35" xfId="2220"/>
    <cellStyle name="Normal 35 2" xfId="4382"/>
    <cellStyle name="Normal 36" xfId="2221"/>
    <cellStyle name="Normal 36 2" xfId="4383"/>
    <cellStyle name="Normal 37" xfId="2222"/>
    <cellStyle name="Normal 37 2" xfId="4384"/>
    <cellStyle name="Normal 38" xfId="2223"/>
    <cellStyle name="Normal 38 2" xfId="4385"/>
    <cellStyle name="Normal 39" xfId="2224"/>
    <cellStyle name="Normal 39 2" xfId="4386"/>
    <cellStyle name="Normal 4" xfId="2225"/>
    <cellStyle name="Normal 4 2" xfId="2226"/>
    <cellStyle name="Normal 4 2 2" xfId="2633"/>
    <cellStyle name="Normal 4 3" xfId="2227"/>
    <cellStyle name="Normal 4 3 2" xfId="2228"/>
    <cellStyle name="Normal 4 3 3" xfId="4387"/>
    <cellStyle name="Normal 4 4" xfId="2632"/>
    <cellStyle name="Normal 40" xfId="2229"/>
    <cellStyle name="Normal 40 2" xfId="4388"/>
    <cellStyle name="Normal 41" xfId="2230"/>
    <cellStyle name="Normal 41 2" xfId="4389"/>
    <cellStyle name="Normal 42" xfId="2231"/>
    <cellStyle name="Normal 42 2" xfId="4390"/>
    <cellStyle name="Normal 43" xfId="2232"/>
    <cellStyle name="Normal 44" xfId="2233"/>
    <cellStyle name="Normal 45" xfId="2610"/>
    <cellStyle name="Normal 46" xfId="2698"/>
    <cellStyle name="Normal 47" xfId="2700"/>
    <cellStyle name="Normal 48" xfId="2697"/>
    <cellStyle name="Normal 49" xfId="2699"/>
    <cellStyle name="Normal 5" xfId="2234"/>
    <cellStyle name="Normal 5 2" xfId="2235"/>
    <cellStyle name="Normal 5 2 2" xfId="2236"/>
    <cellStyle name="Normal 5 2 2 2" xfId="4392"/>
    <cellStyle name="Normal 5 2 3" xfId="2237"/>
    <cellStyle name="Normal 5 2 3 2" xfId="4393"/>
    <cellStyle name="Normal 5 2 4" xfId="2238"/>
    <cellStyle name="Normal 5 2 4 2" xfId="4394"/>
    <cellStyle name="Normal 5 2 5" xfId="2635"/>
    <cellStyle name="Normal 5 2 6" xfId="4391"/>
    <cellStyle name="Normal 5 3" xfId="2239"/>
    <cellStyle name="Normal 5 3 2" xfId="2240"/>
    <cellStyle name="Normal 5 3 2 2" xfId="4396"/>
    <cellStyle name="Normal 5 3 3" xfId="4395"/>
    <cellStyle name="Normal 5 4" xfId="2241"/>
    <cellStyle name="Normal 5 4 2" xfId="4397"/>
    <cellStyle name="Normal 5 5" xfId="2242"/>
    <cellStyle name="Normal 5 6" xfId="2634"/>
    <cellStyle name="Normal 5 7" xfId="2681"/>
    <cellStyle name="Normal 50" xfId="2701"/>
    <cellStyle name="Normal 51" xfId="2702"/>
    <cellStyle name="Normal 52" xfId="2706"/>
    <cellStyle name="Normal 53" xfId="4605"/>
    <cellStyle name="Normal 54" xfId="4607"/>
    <cellStyle name="Normal 55" xfId="4610"/>
    <cellStyle name="Normal 6" xfId="2243"/>
    <cellStyle name="Normal 6 10" xfId="4398"/>
    <cellStyle name="Normal 6 2" xfId="2244"/>
    <cellStyle name="Normal 6 2 2" xfId="2245"/>
    <cellStyle name="Normal 6 2 2 2" xfId="2246"/>
    <cellStyle name="Normal 6 2 2 2 2" xfId="4400"/>
    <cellStyle name="Normal 6 2 2 3" xfId="2247"/>
    <cellStyle name="Normal 6 2 2 3 2" xfId="4401"/>
    <cellStyle name="Normal 6 2 2 4" xfId="2248"/>
    <cellStyle name="Normal 6 2 2_Feuil1" xfId="2249"/>
    <cellStyle name="Normal 6 2 3" xfId="2250"/>
    <cellStyle name="Normal 6 2 4" xfId="2251"/>
    <cellStyle name="Normal 6 2 5" xfId="2252"/>
    <cellStyle name="Normal 6 2 6" xfId="2637"/>
    <cellStyle name="Normal 6 2 7" xfId="4399"/>
    <cellStyle name="Normal 6 3" xfId="2253"/>
    <cellStyle name="Normal 6 3 2" xfId="2254"/>
    <cellStyle name="Normal 6 3 2 2" xfId="4403"/>
    <cellStyle name="Normal 6 3 3" xfId="2255"/>
    <cellStyle name="Normal 6 3 3 2" xfId="4404"/>
    <cellStyle name="Normal 6 3 4" xfId="4402"/>
    <cellStyle name="Normal 6 4" xfId="2256"/>
    <cellStyle name="Normal 6 4 2" xfId="2257"/>
    <cellStyle name="Normal 6 4 2 2" xfId="4406"/>
    <cellStyle name="Normal 6 4 3" xfId="4405"/>
    <cellStyle name="Normal 6 5" xfId="2258"/>
    <cellStyle name="Normal 6 5 2" xfId="4407"/>
    <cellStyle name="Normal 6 6" xfId="2259"/>
    <cellStyle name="Normal 6 7" xfId="2260"/>
    <cellStyle name="Normal 6 8" xfId="2636"/>
    <cellStyle name="Normal 6 9" xfId="2683"/>
    <cellStyle name="Normal 6_GEOTH" xfId="2261"/>
    <cellStyle name="Normal 7" xfId="2262"/>
    <cellStyle name="Normal 7 2" xfId="2263"/>
    <cellStyle name="Normal 7 2 2" xfId="2264"/>
    <cellStyle name="Normal 7 2 2 2" xfId="4409"/>
    <cellStyle name="Normal 7 2 3" xfId="2265"/>
    <cellStyle name="Normal 7 2 3 2" xfId="4410"/>
    <cellStyle name="Normal 7 2 4" xfId="2266"/>
    <cellStyle name="Normal 7 2 5" xfId="2639"/>
    <cellStyle name="Normal 7 2 6" xfId="4408"/>
    <cellStyle name="Normal 7 3" xfId="2267"/>
    <cellStyle name="Normal 7 4" xfId="2268"/>
    <cellStyle name="Normal 7 5" xfId="2638"/>
    <cellStyle name="Normal 8" xfId="2269"/>
    <cellStyle name="Normal 8 2" xfId="2270"/>
    <cellStyle name="Normal 8 2 2" xfId="2271"/>
    <cellStyle name="Normal 8 2 2 2" xfId="4412"/>
    <cellStyle name="Normal 8 2 3" xfId="2272"/>
    <cellStyle name="Normal 8 2 3 2" xfId="4413"/>
    <cellStyle name="Normal 8 2 4" xfId="2273"/>
    <cellStyle name="Normal 8 2 5" xfId="4411"/>
    <cellStyle name="Normal 8 3" xfId="2274"/>
    <cellStyle name="Normal 8 4" xfId="2640"/>
    <cellStyle name="Normal 9" xfId="2275"/>
    <cellStyle name="Normal 9 10" xfId="2276"/>
    <cellStyle name="Normal 9 10 2" xfId="4415"/>
    <cellStyle name="Normal 9 11" xfId="2277"/>
    <cellStyle name="Normal 9 12" xfId="2641"/>
    <cellStyle name="Normal 9 13" xfId="4414"/>
    <cellStyle name="Normal 9 2" xfId="2278"/>
    <cellStyle name="Normal 9 2 10" xfId="4416"/>
    <cellStyle name="Normal 9 2 2" xfId="2279"/>
    <cellStyle name="Normal 9 2 2 2" xfId="2280"/>
    <cellStyle name="Normal 9 2 2 2 2" xfId="2281"/>
    <cellStyle name="Normal 9 2 2 3" xfId="2282"/>
    <cellStyle name="Normal 9 2 2 3 2" xfId="2283"/>
    <cellStyle name="Normal 9 2 2 3 2 2" xfId="2284"/>
    <cellStyle name="Normal 9 2 2 3 2 2 2" xfId="2285"/>
    <cellStyle name="Normal 9 2 2 3 2 2 2 2" xfId="4421"/>
    <cellStyle name="Normal 9 2 2 3 2 2 3" xfId="2286"/>
    <cellStyle name="Normal 9 2 2 3 2 2 3 2" xfId="4422"/>
    <cellStyle name="Normal 9 2 2 3 2 2 4" xfId="4420"/>
    <cellStyle name="Normal 9 2 2 3 2 3" xfId="2287"/>
    <cellStyle name="Normal 9 2 2 3 2 3 2" xfId="4423"/>
    <cellStyle name="Normal 9 2 2 3 2 4" xfId="2288"/>
    <cellStyle name="Normal 9 2 2 3 2 4 2" xfId="4424"/>
    <cellStyle name="Normal 9 2 2 3 2 5" xfId="2289"/>
    <cellStyle name="Normal 9 2 2 3 2 6" xfId="4419"/>
    <cellStyle name="Normal 9 2 2 3 3" xfId="2290"/>
    <cellStyle name="Normal 9 2 2 3 3 2" xfId="2291"/>
    <cellStyle name="Normal 9 2 2 3 3 2 2" xfId="4426"/>
    <cellStyle name="Normal 9 2 2 3 3 3" xfId="2292"/>
    <cellStyle name="Normal 9 2 2 3 3 3 2" xfId="4427"/>
    <cellStyle name="Normal 9 2 2 3 3 4" xfId="4425"/>
    <cellStyle name="Normal 9 2 2 3 4" xfId="2293"/>
    <cellStyle name="Normal 9 2 2 3 4 2" xfId="4428"/>
    <cellStyle name="Normal 9 2 2 3 5" xfId="2294"/>
    <cellStyle name="Normal 9 2 2 3 5 2" xfId="4429"/>
    <cellStyle name="Normal 9 2 2 3 6" xfId="2295"/>
    <cellStyle name="Normal 9 2 2 3 7" xfId="4418"/>
    <cellStyle name="Normal 9 2 2 4" xfId="2296"/>
    <cellStyle name="Normal 9 2 2 4 2" xfId="2297"/>
    <cellStyle name="Normal 9 2 2 4 2 2" xfId="2298"/>
    <cellStyle name="Normal 9 2 2 4 2 2 2" xfId="4432"/>
    <cellStyle name="Normal 9 2 2 4 2 3" xfId="2299"/>
    <cellStyle name="Normal 9 2 2 4 2 3 2" xfId="4433"/>
    <cellStyle name="Normal 9 2 2 4 2 4" xfId="4431"/>
    <cellStyle name="Normal 9 2 2 4 3" xfId="2300"/>
    <cellStyle name="Normal 9 2 2 4 3 2" xfId="4434"/>
    <cellStyle name="Normal 9 2 2 4 4" xfId="2301"/>
    <cellStyle name="Normal 9 2 2 4 4 2" xfId="4435"/>
    <cellStyle name="Normal 9 2 2 4 5" xfId="2302"/>
    <cellStyle name="Normal 9 2 2 4 6" xfId="4430"/>
    <cellStyle name="Normal 9 2 2 5" xfId="2303"/>
    <cellStyle name="Normal 9 2 2 5 2" xfId="2304"/>
    <cellStyle name="Normal 9 2 2 5 2 2" xfId="4437"/>
    <cellStyle name="Normal 9 2 2 5 3" xfId="2305"/>
    <cellStyle name="Normal 9 2 2 5 3 2" xfId="4438"/>
    <cellStyle name="Normal 9 2 2 5 4" xfId="4436"/>
    <cellStyle name="Normal 9 2 2 6" xfId="2306"/>
    <cellStyle name="Normal 9 2 2 6 2" xfId="4439"/>
    <cellStyle name="Normal 9 2 2 7" xfId="2307"/>
    <cellStyle name="Normal 9 2 2 7 2" xfId="4440"/>
    <cellStyle name="Normal 9 2 2 8" xfId="2308"/>
    <cellStyle name="Normal 9 2 2 9" xfId="4417"/>
    <cellStyle name="Normal 9 2 2_DE1" xfId="2309"/>
    <cellStyle name="Normal 9 2 3" xfId="2310"/>
    <cellStyle name="Normal 9 2 3 2" xfId="2311"/>
    <cellStyle name="Normal 9 2 3 2 2" xfId="2312"/>
    <cellStyle name="Normal 9 2 3 2 2 2" xfId="2313"/>
    <cellStyle name="Normal 9 2 3 2 2 2 2" xfId="4444"/>
    <cellStyle name="Normal 9 2 3 2 2 3" xfId="2314"/>
    <cellStyle name="Normal 9 2 3 2 2 3 2" xfId="4445"/>
    <cellStyle name="Normal 9 2 3 2 2 4" xfId="4443"/>
    <cellStyle name="Normal 9 2 3 2 3" xfId="2315"/>
    <cellStyle name="Normal 9 2 3 2 3 2" xfId="4446"/>
    <cellStyle name="Normal 9 2 3 2 4" xfId="2316"/>
    <cellStyle name="Normal 9 2 3 2 4 2" xfId="4447"/>
    <cellStyle name="Normal 9 2 3 2 5" xfId="2317"/>
    <cellStyle name="Normal 9 2 3 2 6" xfId="4442"/>
    <cellStyle name="Normal 9 2 3 3" xfId="2318"/>
    <cellStyle name="Normal 9 2 3 3 2" xfId="2319"/>
    <cellStyle name="Normal 9 2 3 3 2 2" xfId="4449"/>
    <cellStyle name="Normal 9 2 3 3 3" xfId="2320"/>
    <cellStyle name="Normal 9 2 3 3 3 2" xfId="4450"/>
    <cellStyle name="Normal 9 2 3 3 4" xfId="4448"/>
    <cellStyle name="Normal 9 2 3 4" xfId="2321"/>
    <cellStyle name="Normal 9 2 3 4 2" xfId="4451"/>
    <cellStyle name="Normal 9 2 3 5" xfId="2322"/>
    <cellStyle name="Normal 9 2 3 5 2" xfId="4452"/>
    <cellStyle name="Normal 9 2 3 6" xfId="2323"/>
    <cellStyle name="Normal 9 2 3 6 2" xfId="4453"/>
    <cellStyle name="Normal 9 2 3 7" xfId="2324"/>
    <cellStyle name="Normal 9 2 3 8" xfId="4441"/>
    <cellStyle name="Normal 9 2 4" xfId="2325"/>
    <cellStyle name="Normal 9 2 4 2" xfId="2326"/>
    <cellStyle name="Normal 9 2 4 2 2" xfId="2327"/>
    <cellStyle name="Normal 9 2 4 2 2 2" xfId="4456"/>
    <cellStyle name="Normal 9 2 4 2 3" xfId="2328"/>
    <cellStyle name="Normal 9 2 4 2 3 2" xfId="4457"/>
    <cellStyle name="Normal 9 2 4 2 4" xfId="4455"/>
    <cellStyle name="Normal 9 2 4 3" xfId="2329"/>
    <cellStyle name="Normal 9 2 4 3 2" xfId="4458"/>
    <cellStyle name="Normal 9 2 4 4" xfId="2330"/>
    <cellStyle name="Normal 9 2 4 4 2" xfId="4459"/>
    <cellStyle name="Normal 9 2 4 5" xfId="2331"/>
    <cellStyle name="Normal 9 2 4 6" xfId="4454"/>
    <cellStyle name="Normal 9 2 5" xfId="2332"/>
    <cellStyle name="Normal 9 2 5 2" xfId="2333"/>
    <cellStyle name="Normal 9 2 5 2 2" xfId="4461"/>
    <cellStyle name="Normal 9 2 5 3" xfId="2334"/>
    <cellStyle name="Normal 9 2 5 3 2" xfId="4462"/>
    <cellStyle name="Normal 9 2 5 4" xfId="4460"/>
    <cellStyle name="Normal 9 2 6" xfId="2335"/>
    <cellStyle name="Normal 9 2 6 2" xfId="4463"/>
    <cellStyle name="Normal 9 2 7" xfId="2336"/>
    <cellStyle name="Normal 9 2 7 2" xfId="4464"/>
    <cellStyle name="Normal 9 2 8" xfId="2337"/>
    <cellStyle name="Normal 9 2 9" xfId="2642"/>
    <cellStyle name="Normal 9 2_DE1" xfId="2338"/>
    <cellStyle name="Normal 9 3" xfId="2339"/>
    <cellStyle name="Normal 9 3 2" xfId="2340"/>
    <cellStyle name="Normal 9 3 2 2" xfId="2341"/>
    <cellStyle name="Normal 9 3 2 2 2" xfId="2342"/>
    <cellStyle name="Normal 9 3 2 2 2 2" xfId="2343"/>
    <cellStyle name="Normal 9 3 2 2 2 2 2" xfId="2344"/>
    <cellStyle name="Normal 9 3 2 2 2 2 2 2" xfId="4470"/>
    <cellStyle name="Normal 9 3 2 2 2 2 3" xfId="2345"/>
    <cellStyle name="Normal 9 3 2 2 2 2 3 2" xfId="4471"/>
    <cellStyle name="Normal 9 3 2 2 2 2 4" xfId="4469"/>
    <cellStyle name="Normal 9 3 2 2 2 3" xfId="2346"/>
    <cellStyle name="Normal 9 3 2 2 2 3 2" xfId="4472"/>
    <cellStyle name="Normal 9 3 2 2 2 4" xfId="2347"/>
    <cellStyle name="Normal 9 3 2 2 2 4 2" xfId="4473"/>
    <cellStyle name="Normal 9 3 2 2 2 5" xfId="2348"/>
    <cellStyle name="Normal 9 3 2 2 2 6" xfId="4468"/>
    <cellStyle name="Normal 9 3 2 2 3" xfId="2349"/>
    <cellStyle name="Normal 9 3 2 2 3 2" xfId="2350"/>
    <cellStyle name="Normal 9 3 2 2 3 2 2" xfId="4475"/>
    <cellStyle name="Normal 9 3 2 2 3 3" xfId="2351"/>
    <cellStyle name="Normal 9 3 2 2 3 3 2" xfId="4476"/>
    <cellStyle name="Normal 9 3 2 2 3 4" xfId="4474"/>
    <cellStyle name="Normal 9 3 2 2 4" xfId="2352"/>
    <cellStyle name="Normal 9 3 2 2 4 2" xfId="4477"/>
    <cellStyle name="Normal 9 3 2 2 5" xfId="2353"/>
    <cellStyle name="Normal 9 3 2 2 5 2" xfId="4478"/>
    <cellStyle name="Normal 9 3 2 2 6" xfId="2354"/>
    <cellStyle name="Normal 9 3 2 2 7" xfId="4467"/>
    <cellStyle name="Normal 9 3 2 3" xfId="2355"/>
    <cellStyle name="Normal 9 3 2 3 2" xfId="2356"/>
    <cellStyle name="Normal 9 3 2 3 2 2" xfId="2357"/>
    <cellStyle name="Normal 9 3 2 3 2 2 2" xfId="4481"/>
    <cellStyle name="Normal 9 3 2 3 2 3" xfId="2358"/>
    <cellStyle name="Normal 9 3 2 3 2 3 2" xfId="4482"/>
    <cellStyle name="Normal 9 3 2 3 2 4" xfId="4480"/>
    <cellStyle name="Normal 9 3 2 3 3" xfId="2359"/>
    <cellStyle name="Normal 9 3 2 3 3 2" xfId="4483"/>
    <cellStyle name="Normal 9 3 2 3 4" xfId="2360"/>
    <cellStyle name="Normal 9 3 2 3 4 2" xfId="4484"/>
    <cellStyle name="Normal 9 3 2 3 5" xfId="2361"/>
    <cellStyle name="Normal 9 3 2 3 6" xfId="4479"/>
    <cellStyle name="Normal 9 3 2 4" xfId="2362"/>
    <cellStyle name="Normal 9 3 2 4 2" xfId="2363"/>
    <cellStyle name="Normal 9 3 2 4 2 2" xfId="4486"/>
    <cellStyle name="Normal 9 3 2 4 3" xfId="2364"/>
    <cellStyle name="Normal 9 3 2 4 3 2" xfId="4487"/>
    <cellStyle name="Normal 9 3 2 4 4" xfId="4485"/>
    <cellStyle name="Normal 9 3 2 5" xfId="2365"/>
    <cellStyle name="Normal 9 3 2 5 2" xfId="4488"/>
    <cellStyle name="Normal 9 3 2 6" xfId="2366"/>
    <cellStyle name="Normal 9 3 2 6 2" xfId="4489"/>
    <cellStyle name="Normal 9 3 2 7" xfId="2367"/>
    <cellStyle name="Normal 9 3 2 8" xfId="4466"/>
    <cellStyle name="Normal 9 3 2_Feuil1" xfId="2368"/>
    <cellStyle name="Normal 9 3 3" xfId="2369"/>
    <cellStyle name="Normal 9 3 3 2" xfId="2370"/>
    <cellStyle name="Normal 9 3 3 2 2" xfId="2371"/>
    <cellStyle name="Normal 9 3 3 2 2 2" xfId="2372"/>
    <cellStyle name="Normal 9 3 3 2 2 2 2" xfId="4493"/>
    <cellStyle name="Normal 9 3 3 2 2 3" xfId="2373"/>
    <cellStyle name="Normal 9 3 3 2 2 3 2" xfId="4494"/>
    <cellStyle name="Normal 9 3 3 2 2 4" xfId="4492"/>
    <cellStyle name="Normal 9 3 3 2 3" xfId="2374"/>
    <cellStyle name="Normal 9 3 3 2 3 2" xfId="4495"/>
    <cellStyle name="Normal 9 3 3 2 4" xfId="2375"/>
    <cellStyle name="Normal 9 3 3 2 4 2" xfId="4496"/>
    <cellStyle name="Normal 9 3 3 2 5" xfId="2376"/>
    <cellStyle name="Normal 9 3 3 2 6" xfId="4491"/>
    <cellStyle name="Normal 9 3 3 3" xfId="2377"/>
    <cellStyle name="Normal 9 3 3 3 2" xfId="2378"/>
    <cellStyle name="Normal 9 3 3 3 2 2" xfId="4498"/>
    <cellStyle name="Normal 9 3 3 3 3" xfId="2379"/>
    <cellStyle name="Normal 9 3 3 3 3 2" xfId="4499"/>
    <cellStyle name="Normal 9 3 3 3 4" xfId="4497"/>
    <cellStyle name="Normal 9 3 3 4" xfId="2380"/>
    <cellStyle name="Normal 9 3 3 4 2" xfId="4500"/>
    <cellStyle name="Normal 9 3 3 5" xfId="2381"/>
    <cellStyle name="Normal 9 3 3 5 2" xfId="4501"/>
    <cellStyle name="Normal 9 3 3 6" xfId="2382"/>
    <cellStyle name="Normal 9 3 3 7" xfId="4490"/>
    <cellStyle name="Normal 9 3 4" xfId="2383"/>
    <cellStyle name="Normal 9 3 4 2" xfId="2384"/>
    <cellStyle name="Normal 9 3 4 2 2" xfId="2385"/>
    <cellStyle name="Normal 9 3 4 2 2 2" xfId="4504"/>
    <cellStyle name="Normal 9 3 4 2 3" xfId="2386"/>
    <cellStyle name="Normal 9 3 4 2 3 2" xfId="4505"/>
    <cellStyle name="Normal 9 3 4 2 4" xfId="4503"/>
    <cellStyle name="Normal 9 3 4 3" xfId="2387"/>
    <cellStyle name="Normal 9 3 4 3 2" xfId="4506"/>
    <cellStyle name="Normal 9 3 4 4" xfId="2388"/>
    <cellStyle name="Normal 9 3 4 4 2" xfId="4507"/>
    <cellStyle name="Normal 9 3 4 5" xfId="2389"/>
    <cellStyle name="Normal 9 3 4 6" xfId="4502"/>
    <cellStyle name="Normal 9 3 5" xfId="2390"/>
    <cellStyle name="Normal 9 3 5 2" xfId="2391"/>
    <cellStyle name="Normal 9 3 5 2 2" xfId="4509"/>
    <cellStyle name="Normal 9 3 5 3" xfId="2392"/>
    <cellStyle name="Normal 9 3 5 3 2" xfId="4510"/>
    <cellStyle name="Normal 9 3 5 4" xfId="4508"/>
    <cellStyle name="Normal 9 3 6" xfId="2393"/>
    <cellStyle name="Normal 9 3 6 2" xfId="4511"/>
    <cellStyle name="Normal 9 3 7" xfId="2394"/>
    <cellStyle name="Normal 9 3 7 2" xfId="4512"/>
    <cellStyle name="Normal 9 3 8" xfId="2395"/>
    <cellStyle name="Normal 9 3 9" xfId="4465"/>
    <cellStyle name="Normal 9 3_DE1" xfId="2396"/>
    <cellStyle name="Normal 9 4" xfId="2397"/>
    <cellStyle name="Normal 9 4 2" xfId="2398"/>
    <cellStyle name="Normal 9 4 2 2" xfId="2399"/>
    <cellStyle name="Normal 9 4 2 2 2" xfId="2400"/>
    <cellStyle name="Normal 9 4 2 2 2 2" xfId="2401"/>
    <cellStyle name="Normal 9 4 2 2 2 2 2" xfId="4517"/>
    <cellStyle name="Normal 9 4 2 2 2 3" xfId="2402"/>
    <cellStyle name="Normal 9 4 2 2 2 3 2" xfId="4518"/>
    <cellStyle name="Normal 9 4 2 2 2 4" xfId="4516"/>
    <cellStyle name="Normal 9 4 2 2 3" xfId="2403"/>
    <cellStyle name="Normal 9 4 2 2 3 2" xfId="4519"/>
    <cellStyle name="Normal 9 4 2 2 4" xfId="2404"/>
    <cellStyle name="Normal 9 4 2 2 4 2" xfId="4520"/>
    <cellStyle name="Normal 9 4 2 2 5" xfId="2405"/>
    <cellStyle name="Normal 9 4 2 2 6" xfId="4515"/>
    <cellStyle name="Normal 9 4 2 3" xfId="2406"/>
    <cellStyle name="Normal 9 4 2 3 2" xfId="2407"/>
    <cellStyle name="Normal 9 4 2 3 2 2" xfId="4522"/>
    <cellStyle name="Normal 9 4 2 3 3" xfId="2408"/>
    <cellStyle name="Normal 9 4 2 3 3 2" xfId="4523"/>
    <cellStyle name="Normal 9 4 2 3 4" xfId="4521"/>
    <cellStyle name="Normal 9 4 2 4" xfId="2409"/>
    <cellStyle name="Normal 9 4 2 4 2" xfId="4524"/>
    <cellStyle name="Normal 9 4 2 5" xfId="2410"/>
    <cellStyle name="Normal 9 4 2 5 2" xfId="4525"/>
    <cellStyle name="Normal 9 4 2 6" xfId="2411"/>
    <cellStyle name="Normal 9 4 2 7" xfId="4514"/>
    <cellStyle name="Normal 9 4 3" xfId="2412"/>
    <cellStyle name="Normal 9 4 3 2" xfId="2413"/>
    <cellStyle name="Normal 9 4 3 2 2" xfId="2414"/>
    <cellStyle name="Normal 9 4 3 2 2 2" xfId="4528"/>
    <cellStyle name="Normal 9 4 3 2 3" xfId="2415"/>
    <cellStyle name="Normal 9 4 3 2 3 2" xfId="4529"/>
    <cellStyle name="Normal 9 4 3 2 4" xfId="4527"/>
    <cellStyle name="Normal 9 4 3 3" xfId="2416"/>
    <cellStyle name="Normal 9 4 3 3 2" xfId="4530"/>
    <cellStyle name="Normal 9 4 3 4" xfId="2417"/>
    <cellStyle name="Normal 9 4 3 4 2" xfId="4531"/>
    <cellStyle name="Normal 9 4 3 5" xfId="2418"/>
    <cellStyle name="Normal 9 4 3 6" xfId="4526"/>
    <cellStyle name="Normal 9 4 4" xfId="2419"/>
    <cellStyle name="Normal 9 4 4 2" xfId="2420"/>
    <cellStyle name="Normal 9 4 4 2 2" xfId="4533"/>
    <cellStyle name="Normal 9 4 4 3" xfId="2421"/>
    <cellStyle name="Normal 9 4 4 3 2" xfId="4534"/>
    <cellStyle name="Normal 9 4 4 4" xfId="4532"/>
    <cellStyle name="Normal 9 4 5" xfId="2422"/>
    <cellStyle name="Normal 9 4 5 2" xfId="4535"/>
    <cellStyle name="Normal 9 4 6" xfId="2423"/>
    <cellStyle name="Normal 9 4 6 2" xfId="4536"/>
    <cellStyle name="Normal 9 4 7" xfId="2424"/>
    <cellStyle name="Normal 9 4 8" xfId="4513"/>
    <cellStyle name="Normal 9 4_Feuil1" xfId="2425"/>
    <cellStyle name="Normal 9 5" xfId="2426"/>
    <cellStyle name="Normal 9 5 2" xfId="2427"/>
    <cellStyle name="Normal 9 5 2 2" xfId="2428"/>
    <cellStyle name="Normal 9 5 2 2 2" xfId="2429"/>
    <cellStyle name="Normal 9 5 2 2 2 2" xfId="2430"/>
    <cellStyle name="Normal 9 5 2 2 2 2 2" xfId="4541"/>
    <cellStyle name="Normal 9 5 2 2 2 3" xfId="2431"/>
    <cellStyle name="Normal 9 5 2 2 2 3 2" xfId="4542"/>
    <cellStyle name="Normal 9 5 2 2 2 4" xfId="4540"/>
    <cellStyle name="Normal 9 5 2 2 3" xfId="2432"/>
    <cellStyle name="Normal 9 5 2 2 3 2" xfId="4543"/>
    <cellStyle name="Normal 9 5 2 2 4" xfId="2433"/>
    <cellStyle name="Normal 9 5 2 2 4 2" xfId="4544"/>
    <cellStyle name="Normal 9 5 2 2 5" xfId="2434"/>
    <cellStyle name="Normal 9 5 2 2 6" xfId="4539"/>
    <cellStyle name="Normal 9 5 2 3" xfId="2435"/>
    <cellStyle name="Normal 9 5 2 3 2" xfId="2436"/>
    <cellStyle name="Normal 9 5 2 3 2 2" xfId="4546"/>
    <cellStyle name="Normal 9 5 2 3 3" xfId="2437"/>
    <cellStyle name="Normal 9 5 2 3 3 2" xfId="4547"/>
    <cellStyle name="Normal 9 5 2 3 4" xfId="4545"/>
    <cellStyle name="Normal 9 5 2 4" xfId="2438"/>
    <cellStyle name="Normal 9 5 2 4 2" xfId="4548"/>
    <cellStyle name="Normal 9 5 2 5" xfId="2439"/>
    <cellStyle name="Normal 9 5 2 5 2" xfId="4549"/>
    <cellStyle name="Normal 9 5 2 6" xfId="2440"/>
    <cellStyle name="Normal 9 5 2 7" xfId="4538"/>
    <cellStyle name="Normal 9 5 3" xfId="2441"/>
    <cellStyle name="Normal 9 5 3 2" xfId="2442"/>
    <cellStyle name="Normal 9 5 3 2 2" xfId="2443"/>
    <cellStyle name="Normal 9 5 3 2 2 2" xfId="4552"/>
    <cellStyle name="Normal 9 5 3 2 3" xfId="2444"/>
    <cellStyle name="Normal 9 5 3 2 3 2" xfId="4553"/>
    <cellStyle name="Normal 9 5 3 2 4" xfId="4551"/>
    <cellStyle name="Normal 9 5 3 3" xfId="2445"/>
    <cellStyle name="Normal 9 5 3 3 2" xfId="4554"/>
    <cellStyle name="Normal 9 5 3 4" xfId="2446"/>
    <cellStyle name="Normal 9 5 3 4 2" xfId="4555"/>
    <cellStyle name="Normal 9 5 3 5" xfId="2447"/>
    <cellStyle name="Normal 9 5 3 6" xfId="4550"/>
    <cellStyle name="Normal 9 5 4" xfId="2448"/>
    <cellStyle name="Normal 9 5 4 2" xfId="2449"/>
    <cellStyle name="Normal 9 5 4 2 2" xfId="4557"/>
    <cellStyle name="Normal 9 5 4 3" xfId="2450"/>
    <cellStyle name="Normal 9 5 4 3 2" xfId="4558"/>
    <cellStyle name="Normal 9 5 4 4" xfId="4556"/>
    <cellStyle name="Normal 9 5 5" xfId="2451"/>
    <cellStyle name="Normal 9 5 5 2" xfId="4559"/>
    <cellStyle name="Normal 9 5 6" xfId="2452"/>
    <cellStyle name="Normal 9 5 6 2" xfId="4560"/>
    <cellStyle name="Normal 9 5 7" xfId="2453"/>
    <cellStyle name="Normal 9 5 8" xfId="4537"/>
    <cellStyle name="Normal 9 5_Feuil1" xfId="2454"/>
    <cellStyle name="Normal 9 6" xfId="2455"/>
    <cellStyle name="Normal 9 6 2" xfId="2456"/>
    <cellStyle name="Normal 9 6 2 2" xfId="2457"/>
    <cellStyle name="Normal 9 6 2 2 2" xfId="2458"/>
    <cellStyle name="Normal 9 6 2 2 2 2" xfId="4564"/>
    <cellStyle name="Normal 9 6 2 2 3" xfId="2459"/>
    <cellStyle name="Normal 9 6 2 2 3 2" xfId="4565"/>
    <cellStyle name="Normal 9 6 2 2 4" xfId="4563"/>
    <cellStyle name="Normal 9 6 2 3" xfId="2460"/>
    <cellStyle name="Normal 9 6 2 3 2" xfId="4566"/>
    <cellStyle name="Normal 9 6 2 4" xfId="2461"/>
    <cellStyle name="Normal 9 6 2 4 2" xfId="4567"/>
    <cellStyle name="Normal 9 6 2 5" xfId="2462"/>
    <cellStyle name="Normal 9 6 2 6" xfId="4562"/>
    <cellStyle name="Normal 9 6 3" xfId="2463"/>
    <cellStyle name="Normal 9 6 3 2" xfId="2464"/>
    <cellStyle name="Normal 9 6 3 2 2" xfId="4569"/>
    <cellStyle name="Normal 9 6 3 3" xfId="2465"/>
    <cellStyle name="Normal 9 6 3 3 2" xfId="4570"/>
    <cellStyle name="Normal 9 6 3 4" xfId="4568"/>
    <cellStyle name="Normal 9 6 4" xfId="2466"/>
    <cellStyle name="Normal 9 6 4 2" xfId="4571"/>
    <cellStyle name="Normal 9 6 5" xfId="2467"/>
    <cellStyle name="Normal 9 6 5 2" xfId="4572"/>
    <cellStyle name="Normal 9 6 6" xfId="2468"/>
    <cellStyle name="Normal 9 6 6 2" xfId="4573"/>
    <cellStyle name="Normal 9 6 7" xfId="2469"/>
    <cellStyle name="Normal 9 6 8" xfId="4561"/>
    <cellStyle name="Normal 9 7" xfId="2470"/>
    <cellStyle name="Normal 9 7 2" xfId="2471"/>
    <cellStyle name="Normal 9 7 2 2" xfId="2472"/>
    <cellStyle name="Normal 9 7 2 2 2" xfId="4576"/>
    <cellStyle name="Normal 9 7 2 3" xfId="2473"/>
    <cellStyle name="Normal 9 7 2 3 2" xfId="4577"/>
    <cellStyle name="Normal 9 7 2 4" xfId="4575"/>
    <cellStyle name="Normal 9 7 3" xfId="2474"/>
    <cellStyle name="Normal 9 7 3 2" xfId="4578"/>
    <cellStyle name="Normal 9 7 4" xfId="2475"/>
    <cellStyle name="Normal 9 7 4 2" xfId="4579"/>
    <cellStyle name="Normal 9 7 5" xfId="2476"/>
    <cellStyle name="Normal 9 7 6" xfId="4574"/>
    <cellStyle name="Normal 9 8" xfId="2477"/>
    <cellStyle name="Normal 9 8 2" xfId="2478"/>
    <cellStyle name="Normal 9 8 2 2" xfId="2479"/>
    <cellStyle name="Normal 9 8 2 2 2" xfId="4582"/>
    <cellStyle name="Normal 9 8 2 3" xfId="2480"/>
    <cellStyle name="Normal 9 8 2 3 2" xfId="4583"/>
    <cellStyle name="Normal 9 8 2 4" xfId="4581"/>
    <cellStyle name="Normal 9 8 3" xfId="2481"/>
    <cellStyle name="Normal 9 8 3 2" xfId="4584"/>
    <cellStyle name="Normal 9 8 4" xfId="2482"/>
    <cellStyle name="Normal 9 8 4 2" xfId="4585"/>
    <cellStyle name="Normal 9 8 5" xfId="4580"/>
    <cellStyle name="Normal 9 9" xfId="2483"/>
    <cellStyle name="Normal 9 9 2" xfId="4586"/>
    <cellStyle name="Normal 9_DE1" xfId="2484"/>
    <cellStyle name="Normal GHG Numbers (0.00)" xfId="2485"/>
    <cellStyle name="Normal GHG Numbers (0.00) 2" xfId="2486"/>
    <cellStyle name="Normal GHG whole table" xfId="2487"/>
    <cellStyle name="Normal GHG whole table 2" xfId="2488"/>
    <cellStyle name="Normal GHG-Shade" xfId="2489"/>
    <cellStyle name="Normal GHG-Shade 2" xfId="2490"/>
    <cellStyle name="Normal_BG2" xfId="4602"/>
    <cellStyle name="Normal_biogaz" xfId="4603"/>
    <cellStyle name="Normal_Graphiques_biodiv" xfId="2491"/>
    <cellStyle name="Normal_Graphiques_biodiv 2" xfId="2492"/>
    <cellStyle name="Normal_IB_Dépenses Biodiversité_R3 2" xfId="2493"/>
    <cellStyle name="Normale" xfId="2494"/>
    <cellStyle name="Normale 2" xfId="2495"/>
    <cellStyle name="NumberCellStyle" xfId="2496"/>
    <cellStyle name="NumberCellStyle 2" xfId="4587"/>
    <cellStyle name="Output" xfId="2497"/>
    <cellStyle name="Pattern" xfId="2498"/>
    <cellStyle name="Pattern 2" xfId="2499"/>
    <cellStyle name="Percent" xfId="2500"/>
    <cellStyle name="Percent 2" xfId="2501"/>
    <cellStyle name="Percent 2 2" xfId="2502"/>
    <cellStyle name="Percent 2 3" xfId="2643"/>
    <cellStyle name="Pourcentage" xfId="2503" builtinId="5"/>
    <cellStyle name="Pourcentage 10" xfId="4609"/>
    <cellStyle name="Pourcentage 2" xfId="2504"/>
    <cellStyle name="Pourcentage 2 2" xfId="2505"/>
    <cellStyle name="Pourcentage 2 2 2" xfId="2506"/>
    <cellStyle name="Pourcentage 2 2 3" xfId="4588"/>
    <cellStyle name="Pourcentage 2 3" xfId="2507"/>
    <cellStyle name="Pourcentage 2 4" xfId="2645"/>
    <cellStyle name="Pourcentage 3" xfId="2508"/>
    <cellStyle name="Pourcentage 3 2" xfId="2509"/>
    <cellStyle name="Pourcentage 3 3" xfId="4589"/>
    <cellStyle name="Pourcentage 4" xfId="2510"/>
    <cellStyle name="Pourcentage 4 2" xfId="2511"/>
    <cellStyle name="Pourcentage 4 3" xfId="2512"/>
    <cellStyle name="Pourcentage 4 4" xfId="4590"/>
    <cellStyle name="Pourcentage 5" xfId="2513"/>
    <cellStyle name="Pourcentage 5 2" xfId="2514"/>
    <cellStyle name="Pourcentage 5 2 2" xfId="2515"/>
    <cellStyle name="Pourcentage 5 2 3" xfId="4592"/>
    <cellStyle name="Pourcentage 5 3" xfId="2516"/>
    <cellStyle name="Pourcentage 5 3 2" xfId="2517"/>
    <cellStyle name="Pourcentage 5 3 2 2" xfId="4594"/>
    <cellStyle name="Pourcentage 5 3 3" xfId="4593"/>
    <cellStyle name="Pourcentage 5 4" xfId="2518"/>
    <cellStyle name="Pourcentage 5 5" xfId="4591"/>
    <cellStyle name="Pourcentage 6" xfId="2519"/>
    <cellStyle name="Pourcentage 6 2" xfId="2520"/>
    <cellStyle name="Pourcentage 6 2 2" xfId="4595"/>
    <cellStyle name="Pourcentage 6 3" xfId="2521"/>
    <cellStyle name="Pourcentage 7" xfId="2522"/>
    <cellStyle name="Pourcentage 7 2" xfId="4596"/>
    <cellStyle name="Pourcentage 8" xfId="2523"/>
    <cellStyle name="Pourcentage 9" xfId="4606"/>
    <cellStyle name="Result" xfId="2524"/>
    <cellStyle name="Result 2" xfId="2525"/>
    <cellStyle name="Result2" xfId="2526"/>
    <cellStyle name="Result2 2" xfId="2527"/>
    <cellStyle name="Satisfaisant" xfId="2528" builtinId="26" customBuiltin="1"/>
    <cellStyle name="Satisfaisant 2" xfId="2529"/>
    <cellStyle name="Satisfaisant 2 2" xfId="2530"/>
    <cellStyle name="Satisfaisant 2 3" xfId="2531"/>
    <cellStyle name="Satisfaisant 3" xfId="2532"/>
    <cellStyle name="Satisfaisant 4" xfId="2533"/>
    <cellStyle name="Satisfaisant 5" xfId="2656"/>
    <cellStyle name="Sortie" xfId="2534" builtinId="21" customBuiltin="1"/>
    <cellStyle name="Sortie 2" xfId="2535"/>
    <cellStyle name="Sortie 2 2" xfId="2536"/>
    <cellStyle name="Sortie 2 3" xfId="2537"/>
    <cellStyle name="Sortie 3" xfId="2538"/>
    <cellStyle name="Sortie 4" xfId="2539"/>
    <cellStyle name="Sortie 5" xfId="2657"/>
    <cellStyle name="Standard_FI00EU01" xfId="2540"/>
    <cellStyle name="Texte explicatif" xfId="2541" builtinId="53" customBuiltin="1"/>
    <cellStyle name="Texte explicatif 2" xfId="2542"/>
    <cellStyle name="Texte explicatif 2 2" xfId="2543"/>
    <cellStyle name="Texte explicatif 2 3" xfId="2544"/>
    <cellStyle name="Texte explicatif 3" xfId="2545"/>
    <cellStyle name="Texte explicatif 4" xfId="2546"/>
    <cellStyle name="Title" xfId="2547"/>
    <cellStyle name="Titre" xfId="2705" builtinId="15" customBuiltin="1"/>
    <cellStyle name="Titre 1" xfId="2548"/>
    <cellStyle name="Titre 2" xfId="2549"/>
    <cellStyle name="Titre 2 2" xfId="2550"/>
    <cellStyle name="Titre 2 3" xfId="2551"/>
    <cellStyle name="Titre 3" xfId="2552"/>
    <cellStyle name="Titre 4" xfId="2651"/>
    <cellStyle name="Titre 1" xfId="2553" builtinId="16" customBuiltin="1"/>
    <cellStyle name="Titre 1 2" xfId="2554"/>
    <cellStyle name="Titre 1 2 2" xfId="2555"/>
    <cellStyle name="Titre 1 2 3" xfId="2556"/>
    <cellStyle name="Titre 1 3" xfId="2557"/>
    <cellStyle name="Titre 1 4" xfId="2558"/>
    <cellStyle name="Titre 1 5" xfId="2652"/>
    <cellStyle name="Titre 2" xfId="2559" builtinId="17" customBuiltin="1"/>
    <cellStyle name="Titre 2 2" xfId="2560"/>
    <cellStyle name="Titre 2 2 2" xfId="2561"/>
    <cellStyle name="Titre 2 2 3" xfId="2562"/>
    <cellStyle name="Titre 2 3" xfId="2563"/>
    <cellStyle name="Titre 2 4" xfId="2564"/>
    <cellStyle name="Titre 2 5" xfId="2653"/>
    <cellStyle name="Titre 3" xfId="2565" builtinId="18" customBuiltin="1"/>
    <cellStyle name="Titre 3 2" xfId="2566"/>
    <cellStyle name="Titre 3 2 2" xfId="2567"/>
    <cellStyle name="Titre 3 2 3" xfId="2568"/>
    <cellStyle name="Titre 3 3" xfId="2569"/>
    <cellStyle name="Titre 3 4" xfId="2570"/>
    <cellStyle name="Titre 3 5" xfId="2654"/>
    <cellStyle name="Titre 4" xfId="2571" builtinId="19" customBuiltin="1"/>
    <cellStyle name="Titre 4 2" xfId="2572"/>
    <cellStyle name="Titre 4 2 2" xfId="2573"/>
    <cellStyle name="Titre 4 2 3" xfId="2574"/>
    <cellStyle name="Titre 4 3" xfId="2575"/>
    <cellStyle name="Titre 4 4" xfId="2576"/>
    <cellStyle name="Titre 4 5" xfId="2655"/>
    <cellStyle name="Total" xfId="2577" builtinId="25" customBuiltin="1"/>
    <cellStyle name="Total 2" xfId="2578"/>
    <cellStyle name="Total 2 2" xfId="2579"/>
    <cellStyle name="Total 2 3" xfId="2580"/>
    <cellStyle name="Total 3" xfId="2581"/>
    <cellStyle name="Total 4" xfId="2582"/>
    <cellStyle name="Total 5" xfId="2660"/>
    <cellStyle name="Vérification" xfId="2583" builtinId="23" customBuiltin="1"/>
    <cellStyle name="Vérification 2" xfId="2584"/>
    <cellStyle name="Vérification 2 2" xfId="2585"/>
    <cellStyle name="Vérification 2 3" xfId="2586"/>
    <cellStyle name="Vérification 3" xfId="2587"/>
    <cellStyle name="Vérification 4" xfId="2588"/>
    <cellStyle name="Vérification 5" xfId="2659"/>
    <cellStyle name="Virgule fixe" xfId="2589"/>
    <cellStyle name="Virgule fixe 2" xfId="2590"/>
    <cellStyle name="Virgule fixe 2 2" xfId="2591"/>
    <cellStyle name="Virgule fixe 2 3" xfId="4598"/>
    <cellStyle name="Virgule fixe 3" xfId="2592"/>
    <cellStyle name="Virgule fixe 4" xfId="2593"/>
    <cellStyle name="Virgule fixe 5" xfId="4597"/>
    <cellStyle name="Virgule0" xfId="2594"/>
    <cellStyle name="Virgule0 2" xfId="2595"/>
    <cellStyle name="Virgule0 2 2" xfId="2596"/>
    <cellStyle name="Virgule0 2 3" xfId="4600"/>
    <cellStyle name="Virgule0 3" xfId="2597"/>
    <cellStyle name="Virgule0 4" xfId="4599"/>
    <cellStyle name="Warning Text" xfId="2598"/>
    <cellStyle name="Year" xfId="2599"/>
    <cellStyle name="Year 2" xfId="2600"/>
    <cellStyle name="Year 2 2" xfId="2601"/>
    <cellStyle name="Year 3" xfId="2602"/>
    <cellStyle name="Year 3 2" xfId="2603"/>
    <cellStyle name="Year 4" xfId="2604"/>
    <cellStyle name="Year 4 2" xfId="2605"/>
    <cellStyle name="Year 5" xfId="2606"/>
    <cellStyle name="Year 5 2" xfId="2607"/>
    <cellStyle name="Year 6" xfId="2608"/>
    <cellStyle name="Year 6 2" xfId="4601"/>
    <cellStyle name="Year 7" xfId="2609"/>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EA4BF"/>
      <rgbColor rgb="00A3CCC2"/>
      <rgbColor rgb="00800000"/>
      <rgbColor rgb="00008000"/>
      <rgbColor rgb="00000080"/>
      <rgbColor rgb="00808000"/>
      <rgbColor rgb="00800080"/>
      <rgbColor rgb="00338599"/>
      <rgbColor rgb="00C0C0C0"/>
      <rgbColor rgb="00808080"/>
      <rgbColor rgb="0095B2D7"/>
      <rgbColor rgb="00983735"/>
      <rgbColor rgb="00FFFFCC"/>
      <rgbColor rgb="00CCFFFF"/>
      <rgbColor rgb="00918B4F"/>
      <rgbColor rgb="00FF8080"/>
      <rgbColor rgb="000066CC"/>
      <rgbColor rgb="00CCCCFF"/>
      <rgbColor rgb="0093CF51"/>
      <rgbColor rgb="00BFBFBF"/>
      <rgbColor rgb="00FFC000"/>
      <rgbColor rgb="005C998D"/>
      <rgbColor rgb="008080FF"/>
      <rgbColor rgb="00A1BAC3"/>
      <rgbColor rgb="00376092"/>
      <rgbColor rgb="00D3E2B2"/>
      <rgbColor rgb="005083C2"/>
      <rgbColor rgb="00DADCDF"/>
      <rgbColor rgb="00CCFFCC"/>
      <rgbColor rgb="00FFFF99"/>
      <rgbColor rgb="0099CCFF"/>
      <rgbColor rgb="00FF99CC"/>
      <rgbColor rgb="00CC99FF"/>
      <rgbColor rgb="00FFCC99"/>
      <rgbColor rgb="003366FF"/>
      <rgbColor rgb="0033CCCC"/>
      <rgbColor rgb="0099CC00"/>
      <rgbColor rgb="00FFCC00"/>
      <rgbColor rgb="00FF9900"/>
      <rgbColor rgb="00FF6600"/>
      <rgbColor rgb="0068669A"/>
      <rgbColor rgb="00969696"/>
      <rgbColor rgb="00002F65"/>
      <rgbColor rgb="00339966"/>
      <rgbColor rgb="004F6228"/>
      <rgbColor rgb="003B3F41"/>
      <rgbColor rgb="00993400"/>
      <rgbColor rgb="00E46C0A"/>
      <rgbColor rgb="00333399"/>
      <rgbColor rgb="0030322E"/>
    </indexedColors>
    <mruColors>
      <color rgb="FFFF6600"/>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externalLink" Target="externalLinks/externalLink18.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9306270101712E-2"/>
          <c:y val="0.11254019292604502"/>
          <c:w val="0.36404186887788825"/>
          <c:h val="0.78778135048231512"/>
        </c:manualLayout>
      </c:layout>
      <c:doughnutChart>
        <c:varyColors val="1"/>
        <c:ser>
          <c:idx val="0"/>
          <c:order val="0"/>
          <c:spPr>
            <a:solidFill>
              <a:srgbClr val="8080FF"/>
            </a:solidFill>
            <a:ln w="25400">
              <a:noFill/>
            </a:ln>
          </c:spPr>
          <c:dPt>
            <c:idx val="0"/>
            <c:bubble3D val="0"/>
            <c:spPr>
              <a:solidFill>
                <a:srgbClr val="FFCC99"/>
              </a:solidFill>
              <a:ln w="25400">
                <a:noFill/>
              </a:ln>
            </c:spPr>
            <c:extLst>
              <c:ext xmlns:c16="http://schemas.microsoft.com/office/drawing/2014/chart" uri="{C3380CC4-5D6E-409C-BE32-E72D297353CC}">
                <c16:uniqueId val="{00000000-74ED-4380-896A-583AA06A100A}"/>
              </c:ext>
            </c:extLst>
          </c:dPt>
          <c:dPt>
            <c:idx val="1"/>
            <c:bubble3D val="0"/>
            <c:spPr>
              <a:solidFill>
                <a:srgbClr val="000000"/>
              </a:solidFill>
              <a:ln w="25400">
                <a:noFill/>
              </a:ln>
            </c:spPr>
            <c:extLst>
              <c:ext xmlns:c16="http://schemas.microsoft.com/office/drawing/2014/chart" uri="{C3380CC4-5D6E-409C-BE32-E72D297353CC}">
                <c16:uniqueId val="{00000001-74ED-4380-896A-583AA06A100A}"/>
              </c:ext>
            </c:extLst>
          </c:dPt>
          <c:dPt>
            <c:idx val="2"/>
            <c:bubble3D val="0"/>
            <c:spPr>
              <a:solidFill>
                <a:srgbClr val="99CC00"/>
              </a:solidFill>
              <a:ln w="25400">
                <a:noFill/>
              </a:ln>
            </c:spPr>
            <c:extLst>
              <c:ext xmlns:c16="http://schemas.microsoft.com/office/drawing/2014/chart" uri="{C3380CC4-5D6E-409C-BE32-E72D297353CC}">
                <c16:uniqueId val="{00000002-74ED-4380-896A-583AA06A100A}"/>
              </c:ext>
            </c:extLst>
          </c:dPt>
          <c:dPt>
            <c:idx val="3"/>
            <c:bubble3D val="0"/>
            <c:spPr>
              <a:solidFill>
                <a:srgbClr val="5C998D"/>
              </a:solidFill>
              <a:ln w="25400">
                <a:noFill/>
              </a:ln>
            </c:spPr>
            <c:extLst>
              <c:ext xmlns:c16="http://schemas.microsoft.com/office/drawing/2014/chart" uri="{C3380CC4-5D6E-409C-BE32-E72D297353CC}">
                <c16:uniqueId val="{00000003-74ED-4380-896A-583AA06A100A}"/>
              </c:ext>
            </c:extLst>
          </c:dPt>
          <c:dPt>
            <c:idx val="4"/>
            <c:bubble3D val="0"/>
            <c:spPr>
              <a:solidFill>
                <a:srgbClr val="FFC000"/>
              </a:solidFill>
              <a:ln w="25400">
                <a:noFill/>
              </a:ln>
            </c:spPr>
            <c:extLst>
              <c:ext xmlns:c16="http://schemas.microsoft.com/office/drawing/2014/chart" uri="{C3380CC4-5D6E-409C-BE32-E72D297353CC}">
                <c16:uniqueId val="{00000004-74ED-4380-896A-583AA06A100A}"/>
              </c:ext>
            </c:extLst>
          </c:dPt>
          <c:dPt>
            <c:idx val="5"/>
            <c:bubble3D val="0"/>
            <c:spPr>
              <a:solidFill>
                <a:srgbClr val="95B2D7"/>
              </a:solidFill>
              <a:ln w="25400">
                <a:noFill/>
              </a:ln>
            </c:spPr>
            <c:extLst>
              <c:ext xmlns:c16="http://schemas.microsoft.com/office/drawing/2014/chart" uri="{C3380CC4-5D6E-409C-BE32-E72D297353CC}">
                <c16:uniqueId val="{00000005-74ED-4380-896A-583AA06A100A}"/>
              </c:ext>
            </c:extLst>
          </c:dPt>
          <c:dLbls>
            <c:dLbl>
              <c:idx val="0"/>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0-74ED-4380-896A-583AA06A100A}"/>
                </c:ext>
              </c:extLst>
            </c:dLbl>
            <c:dLbl>
              <c:idx val="1"/>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1-74ED-4380-896A-583AA06A100A}"/>
                </c:ext>
              </c:extLst>
            </c:dLbl>
            <c:dLbl>
              <c:idx val="2"/>
              <c:spPr>
                <a:noFill/>
                <a:ln w="25400">
                  <a:noFill/>
                </a:ln>
              </c:spPr>
              <c:txPr>
                <a:bodyPr/>
                <a:lstStyle/>
                <a:p>
                  <a:pPr>
                    <a:defRPr sz="105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2-74ED-4380-896A-583AA06A100A}"/>
                </c:ext>
              </c:extLst>
            </c:dLbl>
            <c:dLbl>
              <c:idx val="3"/>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3-74ED-4380-896A-583AA06A100A}"/>
                </c:ext>
              </c:extLst>
            </c:dLbl>
            <c:dLbl>
              <c:idx val="4"/>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4-74ED-4380-896A-583AA06A100A}"/>
                </c:ext>
              </c:extLst>
            </c:dLbl>
            <c:dLbl>
              <c:idx val="5"/>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74ED-4380-896A-583AA06A100A}"/>
                </c:ext>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strRef>
              <c:f>P1_G1!$J$11:$J$16</c:f>
              <c:strCache>
                <c:ptCount val="6"/>
                <c:pt idx="0">
                  <c:v>Déchets non renouvelables</c:v>
                </c:pt>
                <c:pt idx="1">
                  <c:v>Charbon</c:v>
                </c:pt>
                <c:pt idx="2">
                  <c:v>Énergies renouvelables</c:v>
                </c:pt>
                <c:pt idx="3">
                  <c:v>Gaz naturel</c:v>
                </c:pt>
                <c:pt idx="4">
                  <c:v>Produits pétroliers</c:v>
                </c:pt>
                <c:pt idx="5">
                  <c:v>Nucléaire </c:v>
                </c:pt>
              </c:strCache>
            </c:strRef>
          </c:cat>
          <c:val>
            <c:numRef>
              <c:f>P1_G1!$K$11:$K$16</c:f>
              <c:numCache>
                <c:formatCode>0</c:formatCode>
                <c:ptCount val="6"/>
                <c:pt idx="0">
                  <c:v>0.70659247029795669</c:v>
                </c:pt>
                <c:pt idx="1">
                  <c:v>3.0090087710660187</c:v>
                </c:pt>
                <c:pt idx="2">
                  <c:v>13.003508124604874</c:v>
                </c:pt>
                <c:pt idx="3">
                  <c:v>15.421984323911699</c:v>
                </c:pt>
                <c:pt idx="4">
                  <c:v>27.778497566397093</c:v>
                </c:pt>
                <c:pt idx="5">
                  <c:v>40.080408743722352</c:v>
                </c:pt>
              </c:numCache>
            </c:numRef>
          </c:val>
          <c:extLst>
            <c:ext xmlns:c16="http://schemas.microsoft.com/office/drawing/2014/chart" uri="{C3380CC4-5D6E-409C-BE32-E72D297353CC}">
              <c16:uniqueId val="{00000006-74ED-4380-896A-583AA06A100A}"/>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560209505758292"/>
          <c:y val="0.18327974276527331"/>
          <c:w val="0.45170907871285781"/>
          <c:h val="0.53054662379421225"/>
        </c:manualLayout>
      </c:layout>
      <c:overlay val="0"/>
      <c:spPr>
        <a:noFill/>
        <a:ln w="25400">
          <a:noFill/>
        </a:ln>
      </c:spPr>
      <c:txPr>
        <a:bodyPr/>
        <a:lstStyle/>
        <a:p>
          <a:pPr>
            <a:defRPr sz="525"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91194968553458E-2"/>
          <c:y val="4.7562972538880394E-2"/>
          <c:w val="0.43580797689233569"/>
          <c:h val="0.86294315822462486"/>
        </c:manualLayout>
      </c:layout>
      <c:doughnutChart>
        <c:varyColors val="1"/>
        <c:ser>
          <c:idx val="0"/>
          <c:order val="0"/>
          <c:tx>
            <c:strRef>
              <c:f>P1_G7!$O$8:$O$15</c:f>
              <c:strCache>
                <c:ptCount val="8"/>
                <c:pt idx="0">
                  <c:v>12</c:v>
                </c:pt>
                <c:pt idx="1">
                  <c:v>11</c:v>
                </c:pt>
                <c:pt idx="2">
                  <c:v>1</c:v>
                </c:pt>
                <c:pt idx="3">
                  <c:v>8</c:v>
                </c:pt>
                <c:pt idx="4">
                  <c:v>13</c:v>
                </c:pt>
                <c:pt idx="5">
                  <c:v>5</c:v>
                </c:pt>
                <c:pt idx="6">
                  <c:v>49</c:v>
                </c:pt>
                <c:pt idx="7">
                  <c:v>2</c:v>
                </c:pt>
              </c:strCache>
            </c:strRef>
          </c:tx>
          <c:spPr>
            <a:solidFill>
              <a:srgbClr val="918B4F"/>
            </a:solidFill>
            <a:ln w="25400">
              <a:noFill/>
            </a:ln>
          </c:spPr>
          <c:dPt>
            <c:idx val="0"/>
            <c:bubble3D val="0"/>
            <c:extLst>
              <c:ext xmlns:c16="http://schemas.microsoft.com/office/drawing/2014/chart" uri="{C3380CC4-5D6E-409C-BE32-E72D297353CC}">
                <c16:uniqueId val="{00000000-5DBB-43E8-9A8B-692FA881ED7C}"/>
              </c:ext>
            </c:extLst>
          </c:dPt>
          <c:dPt>
            <c:idx val="1"/>
            <c:bubble3D val="0"/>
            <c:spPr>
              <a:solidFill>
                <a:srgbClr val="E46C0A"/>
              </a:solidFill>
              <a:ln w="25400">
                <a:noFill/>
              </a:ln>
            </c:spPr>
            <c:extLst>
              <c:ext xmlns:c16="http://schemas.microsoft.com/office/drawing/2014/chart" uri="{C3380CC4-5D6E-409C-BE32-E72D297353CC}">
                <c16:uniqueId val="{00000001-5DBB-43E8-9A8B-692FA881ED7C}"/>
              </c:ext>
            </c:extLst>
          </c:dPt>
          <c:dPt>
            <c:idx val="2"/>
            <c:bubble3D val="0"/>
            <c:spPr>
              <a:solidFill>
                <a:srgbClr val="D3E2B2"/>
              </a:solidFill>
              <a:ln w="25400">
                <a:noFill/>
              </a:ln>
            </c:spPr>
            <c:extLst>
              <c:ext xmlns:c16="http://schemas.microsoft.com/office/drawing/2014/chart" uri="{C3380CC4-5D6E-409C-BE32-E72D297353CC}">
                <c16:uniqueId val="{00000002-5DBB-43E8-9A8B-692FA881ED7C}"/>
              </c:ext>
            </c:extLst>
          </c:dPt>
          <c:dPt>
            <c:idx val="3"/>
            <c:bubble3D val="0"/>
            <c:spPr>
              <a:solidFill>
                <a:srgbClr val="AEA4BF"/>
              </a:solidFill>
              <a:ln w="25400">
                <a:noFill/>
              </a:ln>
            </c:spPr>
            <c:extLst>
              <c:ext xmlns:c16="http://schemas.microsoft.com/office/drawing/2014/chart" uri="{C3380CC4-5D6E-409C-BE32-E72D297353CC}">
                <c16:uniqueId val="{00000003-5DBB-43E8-9A8B-692FA881ED7C}"/>
              </c:ext>
            </c:extLst>
          </c:dPt>
          <c:dPt>
            <c:idx val="4"/>
            <c:bubble3D val="0"/>
            <c:spPr>
              <a:solidFill>
                <a:srgbClr val="983735"/>
              </a:solidFill>
              <a:ln w="25400">
                <a:noFill/>
              </a:ln>
            </c:spPr>
            <c:extLst>
              <c:ext xmlns:c16="http://schemas.microsoft.com/office/drawing/2014/chart" uri="{C3380CC4-5D6E-409C-BE32-E72D297353CC}">
                <c16:uniqueId val="{00000004-5DBB-43E8-9A8B-692FA881ED7C}"/>
              </c:ext>
            </c:extLst>
          </c:dPt>
          <c:dPt>
            <c:idx val="5"/>
            <c:bubble3D val="0"/>
            <c:spPr>
              <a:solidFill>
                <a:srgbClr val="4F6228"/>
              </a:solidFill>
              <a:ln w="25400">
                <a:noFill/>
              </a:ln>
            </c:spPr>
            <c:extLst>
              <c:ext xmlns:c16="http://schemas.microsoft.com/office/drawing/2014/chart" uri="{C3380CC4-5D6E-409C-BE32-E72D297353CC}">
                <c16:uniqueId val="{00000005-5DBB-43E8-9A8B-692FA881ED7C}"/>
              </c:ext>
            </c:extLst>
          </c:dPt>
          <c:dPt>
            <c:idx val="6"/>
            <c:bubble3D val="0"/>
            <c:spPr>
              <a:solidFill>
                <a:srgbClr val="FFC000"/>
              </a:solidFill>
              <a:ln w="25400">
                <a:noFill/>
              </a:ln>
            </c:spPr>
            <c:extLst>
              <c:ext xmlns:c16="http://schemas.microsoft.com/office/drawing/2014/chart" uri="{C3380CC4-5D6E-409C-BE32-E72D297353CC}">
                <c16:uniqueId val="{00000006-5DBB-43E8-9A8B-692FA881ED7C}"/>
              </c:ext>
            </c:extLst>
          </c:dPt>
          <c:dPt>
            <c:idx val="7"/>
            <c:bubble3D val="0"/>
            <c:spPr>
              <a:solidFill>
                <a:schemeClr val="accent6"/>
              </a:solidFill>
              <a:ln w="25400">
                <a:noFill/>
              </a:ln>
            </c:spPr>
            <c:extLst>
              <c:ext xmlns:c16="http://schemas.microsoft.com/office/drawing/2014/chart" uri="{C3380CC4-5D6E-409C-BE32-E72D297353CC}">
                <c16:uniqueId val="{00000020-6A96-4067-BF15-15330B88EFD6}"/>
              </c:ext>
            </c:extLst>
          </c:dPt>
          <c:cat>
            <c:strRef>
              <c:f>P1_G7!$P$8:$Q$15</c:f>
              <c:strCache>
                <c:ptCount val="8"/>
                <c:pt idx="0">
                  <c:v>Production d'électricité : 12</c:v>
                </c:pt>
                <c:pt idx="1">
                  <c:v>Production de chaleur commercialisée : 11</c:v>
                </c:pt>
                <c:pt idx="2">
                  <c:v>Autres transformations : 1</c:v>
                </c:pt>
                <c:pt idx="3">
                  <c:v>Industrie : 8</c:v>
                </c:pt>
                <c:pt idx="4">
                  <c:v>Transports : 13</c:v>
                </c:pt>
                <c:pt idx="5">
                  <c:v>Tertiaire : 5</c:v>
                </c:pt>
                <c:pt idx="6">
                  <c:v>Résidentiel : 49</c:v>
                </c:pt>
                <c:pt idx="7">
                  <c:v>Agriculture : 2</c:v>
                </c:pt>
              </c:strCache>
            </c:strRef>
          </c:cat>
          <c:val>
            <c:numRef>
              <c:f>P1_G7!$N$8:$N$15</c:f>
              <c:numCache>
                <c:formatCode>0.000</c:formatCode>
                <c:ptCount val="8"/>
                <c:pt idx="0">
                  <c:v>26.930661789453687</c:v>
                </c:pt>
                <c:pt idx="1">
                  <c:v>26.485802199898654</c:v>
                </c:pt>
                <c:pt idx="2">
                  <c:v>1.9873638888888889</c:v>
                </c:pt>
                <c:pt idx="3">
                  <c:v>17.679396881347788</c:v>
                </c:pt>
                <c:pt idx="4">
                  <c:v>30.751352031352688</c:v>
                </c:pt>
                <c:pt idx="5">
                  <c:v>11.324388219451032</c:v>
                </c:pt>
                <c:pt idx="6">
                  <c:v>112.76640169805152</c:v>
                </c:pt>
                <c:pt idx="7">
                  <c:v>4.4577561095281846</c:v>
                </c:pt>
              </c:numCache>
            </c:numRef>
          </c:val>
          <c:extLst>
            <c:ext xmlns:c16="http://schemas.microsoft.com/office/drawing/2014/chart" uri="{C3380CC4-5D6E-409C-BE32-E72D297353CC}">
              <c16:uniqueId val="{00000007-5DBB-43E8-9A8B-692FA881ED7C}"/>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3867924528301887"/>
          <c:y val="4.0447078946592357E-2"/>
          <c:w val="0.60062893081761004"/>
          <c:h val="0.93960895337521011"/>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395808935764836E-2"/>
          <c:y val="7.0346206724159477E-2"/>
          <c:w val="0.85717487561245864"/>
          <c:h val="0.78490588676415463"/>
        </c:manualLayout>
      </c:layout>
      <c:lineChart>
        <c:grouping val="standard"/>
        <c:varyColors val="0"/>
        <c:ser>
          <c:idx val="0"/>
          <c:order val="0"/>
          <c:tx>
            <c:strRef>
              <c:f>P1_G9!$A$26</c:f>
              <c:strCache>
                <c:ptCount val="1"/>
                <c:pt idx="0">
                  <c:v>Réalisé</c:v>
                </c:pt>
              </c:strCache>
            </c:strRef>
          </c:tx>
          <c:spPr>
            <a:ln w="25400">
              <a:solidFill>
                <a:schemeClr val="accent1">
                  <a:lumMod val="75000"/>
                </a:schemeClr>
              </a:solidFill>
            </a:ln>
          </c:spPr>
          <c:marker>
            <c:symbol val="square"/>
            <c:size val="5"/>
            <c:spPr>
              <a:solidFill>
                <a:schemeClr val="accent1">
                  <a:lumMod val="50000"/>
                </a:schemeClr>
              </a:solidFill>
            </c:spPr>
          </c:marker>
          <c:dPt>
            <c:idx val="16"/>
            <c:bubble3D val="0"/>
            <c:spPr>
              <a:ln w="25400">
                <a:solidFill>
                  <a:schemeClr val="accent1">
                    <a:lumMod val="75000"/>
                  </a:schemeClr>
                </a:solidFill>
                <a:prstDash val="solid"/>
              </a:ln>
            </c:spPr>
            <c:extLst>
              <c:ext xmlns:c16="http://schemas.microsoft.com/office/drawing/2014/chart" uri="{C3380CC4-5D6E-409C-BE32-E72D297353CC}">
                <c16:uniqueId val="{00000000-9E3D-4285-840E-4CBAC984257A}"/>
              </c:ext>
            </c:extLst>
          </c:dPt>
          <c:cat>
            <c:numRef>
              <c:f>P1_G9!$B$25:$AA$25</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P1_G9!$B$26:$AA$26</c:f>
              <c:numCache>
                <c:formatCode>0.0</c:formatCode>
                <c:ptCount val="26"/>
                <c:pt idx="0">
                  <c:v>9.2512795436574518</c:v>
                </c:pt>
                <c:pt idx="1">
                  <c:v>9.3274738988328281</c:v>
                </c:pt>
                <c:pt idx="2">
                  <c:v>10.340271469954276</c:v>
                </c:pt>
                <c:pt idx="3">
                  <c:v>11.27815855777512</c:v>
                </c:pt>
                <c:pt idx="4">
                  <c:v>12.280629707818349</c:v>
                </c:pt>
                <c:pt idx="5">
                  <c:v>12.729122872298682</c:v>
                </c:pt>
                <c:pt idx="6">
                  <c:v>12.656612498574606</c:v>
                </c:pt>
                <c:pt idx="7">
                  <c:v>13.239293281288353</c:v>
                </c:pt>
                <c:pt idx="8">
                  <c:v>13.880349024790348</c:v>
                </c:pt>
                <c:pt idx="9">
                  <c:v>14.362025218777941</c:v>
                </c:pt>
                <c:pt idx="10">
                  <c:v>14.804471189337375</c:v>
                </c:pt>
                <c:pt idx="11">
                  <c:v>15.453254790661603</c:v>
                </c:pt>
                <c:pt idx="12">
                  <c:v>15.851148419020669</c:v>
                </c:pt>
                <c:pt idx="13">
                  <c:v>16.391435443230733</c:v>
                </c:pt>
                <c:pt idx="14">
                  <c:v>17.184549112174878</c:v>
                </c:pt>
                <c:pt idx="15">
                  <c:v>19.134606272554453</c:v>
                </c:pt>
                <c:pt idx="16">
                  <c:v>19.288235850900303</c:v>
                </c:pt>
              </c:numCache>
            </c:numRef>
          </c:val>
          <c:smooth val="0"/>
          <c:extLst>
            <c:ext xmlns:c16="http://schemas.microsoft.com/office/drawing/2014/chart" uri="{C3380CC4-5D6E-409C-BE32-E72D297353CC}">
              <c16:uniqueId val="{00000000-FF26-4E73-A9CC-23BE943391AE}"/>
            </c:ext>
          </c:extLst>
        </c:ser>
        <c:ser>
          <c:idx val="1"/>
          <c:order val="1"/>
          <c:tx>
            <c:strRef>
              <c:f>P1_G9!$A$27</c:f>
              <c:strCache>
                <c:ptCount val="1"/>
                <c:pt idx="0">
                  <c:v>Objectifs</c:v>
                </c:pt>
              </c:strCache>
            </c:strRef>
          </c:tx>
          <c:cat>
            <c:numRef>
              <c:f>P1_G9!$B$25:$AA$25</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P1_G9!$B$27:$AA$27</c:f>
              <c:numCache>
                <c:formatCode>General</c:formatCode>
                <c:ptCount val="26"/>
                <c:pt idx="15">
                  <c:v>23</c:v>
                </c:pt>
                <c:pt idx="25">
                  <c:v>33</c:v>
                </c:pt>
              </c:numCache>
            </c:numRef>
          </c:val>
          <c:smooth val="0"/>
          <c:extLst>
            <c:ext xmlns:c16="http://schemas.microsoft.com/office/drawing/2014/chart" uri="{C3380CC4-5D6E-409C-BE32-E72D297353CC}">
              <c16:uniqueId val="{00000001-FF26-4E73-A9CC-23BE943391AE}"/>
            </c:ext>
          </c:extLst>
        </c:ser>
        <c:dLbls>
          <c:showLegendKey val="0"/>
          <c:showVal val="0"/>
          <c:showCatName val="0"/>
          <c:showSerName val="0"/>
          <c:showPercent val="0"/>
          <c:showBubbleSize val="0"/>
        </c:dLbls>
        <c:marker val="1"/>
        <c:smooth val="0"/>
        <c:axId val="186768384"/>
        <c:axId val="239801088"/>
      </c:lineChart>
      <c:catAx>
        <c:axId val="186768384"/>
        <c:scaling>
          <c:orientation val="minMax"/>
        </c:scaling>
        <c:delete val="0"/>
        <c:axPos val="b"/>
        <c:majorGridlines>
          <c:spPr>
            <a:ln>
              <a:solidFill>
                <a:schemeClr val="bg1">
                  <a:lumMod val="75000"/>
                </a:schemeClr>
              </a:solidFill>
              <a:prstDash val="sysDot"/>
            </a:ln>
          </c:spPr>
        </c:majorGridlines>
        <c:numFmt formatCode="General" sourceLinked="1"/>
        <c:majorTickMark val="out"/>
        <c:minorTickMark val="none"/>
        <c:tickLblPos val="nextTo"/>
        <c:spPr>
          <a:ln>
            <a:solidFill>
              <a:schemeClr val="bg1">
                <a:lumMod val="50000"/>
              </a:schemeClr>
            </a:solidFill>
          </a:ln>
        </c:spPr>
        <c:txPr>
          <a:bodyPr rot="-5400000" vert="horz"/>
          <a:lstStyle/>
          <a:p>
            <a:pPr>
              <a:defRPr/>
            </a:pPr>
            <a:endParaRPr lang="fr-FR"/>
          </a:p>
        </c:txPr>
        <c:crossAx val="239801088"/>
        <c:crosses val="autoZero"/>
        <c:auto val="1"/>
        <c:lblAlgn val="ctr"/>
        <c:lblOffset val="100"/>
        <c:noMultiLvlLbl val="1"/>
      </c:catAx>
      <c:valAx>
        <c:axId val="239801088"/>
        <c:scaling>
          <c:orientation val="minMax"/>
          <c:max val="34"/>
          <c:min val="0"/>
        </c:scaling>
        <c:delete val="0"/>
        <c:axPos val="l"/>
        <c:majorGridlines>
          <c:spPr>
            <a:ln>
              <a:solidFill>
                <a:schemeClr val="bg1">
                  <a:lumMod val="65000"/>
                </a:schemeClr>
              </a:solidFill>
              <a:prstDash val="sysDot"/>
            </a:ln>
          </c:spPr>
        </c:majorGridlines>
        <c:numFmt formatCode="#,##0" sourceLinked="0"/>
        <c:majorTickMark val="out"/>
        <c:minorTickMark val="none"/>
        <c:tickLblPos val="nextTo"/>
        <c:spPr>
          <a:ln>
            <a:solidFill>
              <a:schemeClr val="bg1">
                <a:lumMod val="50000"/>
              </a:schemeClr>
            </a:solidFill>
          </a:ln>
        </c:spPr>
        <c:crossAx val="186768384"/>
        <c:crosses val="autoZero"/>
        <c:crossBetween val="midCat"/>
        <c:majorUnit val="5"/>
      </c:valAx>
    </c:plotArea>
    <c:legend>
      <c:legendPos val="r"/>
      <c:layout>
        <c:manualLayout>
          <c:xMode val="edge"/>
          <c:yMode val="edge"/>
          <c:x val="0.73832245040199662"/>
          <c:y val="0.51548902096209992"/>
          <c:w val="0.14519208378833581"/>
          <c:h val="0.1547666575104184"/>
        </c:manualLayout>
      </c:layout>
      <c:overlay val="0"/>
    </c:legend>
    <c:plotVisOnly val="1"/>
    <c:dispBlanksAs val="gap"/>
    <c:showDLblsOverMax val="0"/>
  </c:chart>
  <c:spPr>
    <a:ln>
      <a:noFill/>
    </a:ln>
  </c:spPr>
  <c:txPr>
    <a:bodyPr/>
    <a:lstStyle/>
    <a:p>
      <a:pPr>
        <a:defRPr sz="1050">
          <a:latin typeface="Arial" pitchFamily="34" charset="0"/>
          <a:cs typeface="Arial" pitchFamily="34" charset="0"/>
        </a:defRPr>
      </a:pPr>
      <a:endParaRPr lang="fr-FR"/>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05410182725813E-2"/>
          <c:y val="3.353716547021026E-2"/>
          <c:w val="0.92449693788276466"/>
          <c:h val="0.76093004930675057"/>
        </c:manualLayout>
      </c:layout>
      <c:areaChart>
        <c:grouping val="stacked"/>
        <c:varyColors val="0"/>
        <c:ser>
          <c:idx val="0"/>
          <c:order val="0"/>
          <c:tx>
            <c:strRef>
              <c:f>P1_G10!$A$39</c:f>
              <c:strCache>
                <c:ptCount val="1"/>
                <c:pt idx="0">
                  <c:v>Hydraulique (normalisé)</c:v>
                </c:pt>
              </c:strCache>
            </c:strRef>
          </c:tx>
          <c:spPr>
            <a:solidFill>
              <a:schemeClr val="tx2">
                <a:lumMod val="60000"/>
                <a:lumOff val="40000"/>
              </a:schemeClr>
            </a:solidFill>
            <a:ln>
              <a:noFill/>
            </a:ln>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P1_G10!$B$39:$R$39</c:f>
              <c:numCache>
                <c:formatCode>0.0</c:formatCode>
                <c:ptCount val="17"/>
                <c:pt idx="0">
                  <c:v>3.4196343807308809</c:v>
                </c:pt>
                <c:pt idx="1">
                  <c:v>3.4643608430106174</c:v>
                </c:pt>
                <c:pt idx="2">
                  <c:v>3.4936457720783536</c:v>
                </c:pt>
                <c:pt idx="3">
                  <c:v>3.4487028392891528</c:v>
                </c:pt>
                <c:pt idx="4">
                  <c:v>3.5047425107539656</c:v>
                </c:pt>
                <c:pt idx="5">
                  <c:v>3.3829650419287316</c:v>
                </c:pt>
                <c:pt idx="6">
                  <c:v>3.485729651868863</c:v>
                </c:pt>
                <c:pt idx="7">
                  <c:v>3.3344396995306398</c:v>
                </c:pt>
                <c:pt idx="8">
                  <c:v>3.3026968191169543</c:v>
                </c:pt>
                <c:pt idx="9">
                  <c:v>3.505396880880244</c:v>
                </c:pt>
                <c:pt idx="10">
                  <c:v>3.3855677672820543</c:v>
                </c:pt>
                <c:pt idx="11">
                  <c:v>3.2858706428024584</c:v>
                </c:pt>
                <c:pt idx="12">
                  <c:v>3.2665312408849547</c:v>
                </c:pt>
                <c:pt idx="13">
                  <c:v>3.3211005222954775</c:v>
                </c:pt>
                <c:pt idx="14">
                  <c:v>3.3392972814970321</c:v>
                </c:pt>
                <c:pt idx="15">
                  <c:v>3.7679139911928874</c:v>
                </c:pt>
                <c:pt idx="16">
                  <c:v>3.415201240906899</c:v>
                </c:pt>
              </c:numCache>
            </c:numRef>
          </c:val>
          <c:extLst>
            <c:ext xmlns:c16="http://schemas.microsoft.com/office/drawing/2014/chart" uri="{C3380CC4-5D6E-409C-BE32-E72D297353CC}">
              <c16:uniqueId val="{00000000-71B9-49EB-941F-DC93A2BB4356}"/>
            </c:ext>
          </c:extLst>
        </c:ser>
        <c:ser>
          <c:idx val="1"/>
          <c:order val="1"/>
          <c:tx>
            <c:strRef>
              <c:f>P1_G10!$A$40</c:f>
              <c:strCache>
                <c:ptCount val="1"/>
                <c:pt idx="0">
                  <c:v>Éolien (normalisé)</c:v>
                </c:pt>
              </c:strCache>
            </c:strRef>
          </c:tx>
          <c:spPr>
            <a:solidFill>
              <a:schemeClr val="accent1">
                <a:lumMod val="40000"/>
                <a:lumOff val="60000"/>
              </a:schemeClr>
            </a:solidFill>
            <a:ln>
              <a:noFill/>
            </a:ln>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P1_G10!$B$40:$R$40</c:f>
              <c:numCache>
                <c:formatCode>0.0</c:formatCode>
                <c:ptCount val="17"/>
                <c:pt idx="0">
                  <c:v>5.7622853321926008E-2</c:v>
                </c:pt>
                <c:pt idx="1">
                  <c:v>0.11529974421871977</c:v>
                </c:pt>
                <c:pt idx="2">
                  <c:v>0.20856260664132323</c:v>
                </c:pt>
                <c:pt idx="3">
                  <c:v>0.31028357715720445</c:v>
                </c:pt>
                <c:pt idx="4">
                  <c:v>0.44660297415585959</c:v>
                </c:pt>
                <c:pt idx="5">
                  <c:v>0.55602021588439776</c:v>
                </c:pt>
                <c:pt idx="6">
                  <c:v>0.69442586633252301</c:v>
                </c:pt>
                <c:pt idx="7">
                  <c:v>0.771898899920615</c:v>
                </c:pt>
                <c:pt idx="8">
                  <c:v>0.83581673856627048</c:v>
                </c:pt>
                <c:pt idx="9">
                  <c:v>0.98730786918831237</c:v>
                </c:pt>
                <c:pt idx="10">
                  <c:v>1.11921066583451</c:v>
                </c:pt>
                <c:pt idx="11">
                  <c:v>1.2288895239199562</c:v>
                </c:pt>
                <c:pt idx="12">
                  <c:v>1.3931532123216941</c:v>
                </c:pt>
                <c:pt idx="13">
                  <c:v>1.5910410751148087</c:v>
                </c:pt>
                <c:pt idx="14">
                  <c:v>1.8153884343307503</c:v>
                </c:pt>
                <c:pt idx="15">
                  <c:v>2.2314225053819978</c:v>
                </c:pt>
                <c:pt idx="16">
                  <c:v>2.1845916371920224</c:v>
                </c:pt>
              </c:numCache>
            </c:numRef>
          </c:val>
          <c:extLst>
            <c:ext xmlns:c16="http://schemas.microsoft.com/office/drawing/2014/chart" uri="{C3380CC4-5D6E-409C-BE32-E72D297353CC}">
              <c16:uniqueId val="{00000001-71B9-49EB-941F-DC93A2BB4356}"/>
            </c:ext>
          </c:extLst>
        </c:ser>
        <c:ser>
          <c:idx val="2"/>
          <c:order val="2"/>
          <c:tx>
            <c:strRef>
              <c:f>P1_G10!$A$41</c:f>
              <c:strCache>
                <c:ptCount val="1"/>
                <c:pt idx="0">
                  <c:v>Autres filières électriques*</c:v>
                </c:pt>
              </c:strCache>
            </c:strRef>
          </c:tx>
          <c:spPr>
            <a:solidFill>
              <a:schemeClr val="accent1">
                <a:lumMod val="50000"/>
              </a:schemeClr>
            </a:solidFill>
            <a:ln>
              <a:noFill/>
            </a:ln>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P1_G10!$B$41:$R$41</c:f>
              <c:numCache>
                <c:formatCode>0.0</c:formatCode>
                <c:ptCount val="17"/>
                <c:pt idx="0">
                  <c:v>0.20683832307639735</c:v>
                </c:pt>
                <c:pt idx="1">
                  <c:v>0.215630145839043</c:v>
                </c:pt>
                <c:pt idx="2">
                  <c:v>0.25230543067384043</c:v>
                </c:pt>
                <c:pt idx="3">
                  <c:v>0.26155011878545753</c:v>
                </c:pt>
                <c:pt idx="4">
                  <c:v>0.28529723576530636</c:v>
                </c:pt>
                <c:pt idx="5">
                  <c:v>0.32053641705332542</c:v>
                </c:pt>
                <c:pt idx="6">
                  <c:v>0.46288233024678405</c:v>
                </c:pt>
                <c:pt idx="7">
                  <c:v>0.55075071259261676</c:v>
                </c:pt>
                <c:pt idx="8">
                  <c:v>0.60094787772256952</c:v>
                </c:pt>
                <c:pt idx="9">
                  <c:v>0.73311063222689477</c:v>
                </c:pt>
                <c:pt idx="10">
                  <c:v>0.82438926232279064</c:v>
                </c:pt>
                <c:pt idx="11">
                  <c:v>0.9172372865246744</c:v>
                </c:pt>
                <c:pt idx="12">
                  <c:v>0.99045516885600171</c:v>
                </c:pt>
                <c:pt idx="13">
                  <c:v>1.104803746591084</c:v>
                </c:pt>
                <c:pt idx="14">
                  <c:v>1.2052389336725069</c:v>
                </c:pt>
                <c:pt idx="15">
                  <c:v>1.427142716331828</c:v>
                </c:pt>
                <c:pt idx="16">
                  <c:v>1.4357240146170311</c:v>
                </c:pt>
              </c:numCache>
            </c:numRef>
          </c:val>
          <c:extLst>
            <c:ext xmlns:c16="http://schemas.microsoft.com/office/drawing/2014/chart" uri="{C3380CC4-5D6E-409C-BE32-E72D297353CC}">
              <c16:uniqueId val="{00000002-71B9-49EB-941F-DC93A2BB4356}"/>
            </c:ext>
          </c:extLst>
        </c:ser>
        <c:ser>
          <c:idx val="3"/>
          <c:order val="3"/>
          <c:tx>
            <c:strRef>
              <c:f>P1_G10!$A$42</c:f>
              <c:strCache>
                <c:ptCount val="1"/>
                <c:pt idx="0">
                  <c:v>Biomasse solide</c:v>
                </c:pt>
              </c:strCache>
            </c:strRef>
          </c:tx>
          <c:spPr>
            <a:solidFill>
              <a:srgbClr val="948A54"/>
            </a:solidFill>
            <a:ln>
              <a:noFill/>
            </a:ln>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P1_G10!$B$42:$R$42</c:f>
              <c:numCache>
                <c:formatCode>0.0</c:formatCode>
                <c:ptCount val="17"/>
                <c:pt idx="0">
                  <c:v>4.9665186664962047</c:v>
                </c:pt>
                <c:pt idx="1">
                  <c:v>4.7491806101635037</c:v>
                </c:pt>
                <c:pt idx="2">
                  <c:v>5.0058857576211846</c:v>
                </c:pt>
                <c:pt idx="3">
                  <c:v>5.2051623986798283</c:v>
                </c:pt>
                <c:pt idx="4">
                  <c:v>5.6813526821726423</c:v>
                </c:pt>
                <c:pt idx="5">
                  <c:v>6.089220158763526</c:v>
                </c:pt>
                <c:pt idx="6">
                  <c:v>5.3659285957418685</c:v>
                </c:pt>
                <c:pt idx="7">
                  <c:v>5.8074890768815406</c:v>
                </c:pt>
                <c:pt idx="8">
                  <c:v>6.2912075013708257</c:v>
                </c:pt>
                <c:pt idx="9">
                  <c:v>5.771792776826655</c:v>
                </c:pt>
                <c:pt idx="10">
                  <c:v>6.0212721480473759</c:v>
                </c:pt>
                <c:pt idx="11">
                  <c:v>6.384343555938365</c:v>
                </c:pt>
                <c:pt idx="12">
                  <c:v>6.246561897985937</c:v>
                </c:pt>
                <c:pt idx="13">
                  <c:v>6.2358800170664672</c:v>
                </c:pt>
                <c:pt idx="14">
                  <c:v>6.3490380074433084</c:v>
                </c:pt>
                <c:pt idx="15">
                  <c:v>6.6800717337705251</c:v>
                </c:pt>
                <c:pt idx="16">
                  <c:v>7.0532415187028183</c:v>
                </c:pt>
              </c:numCache>
            </c:numRef>
          </c:val>
          <c:extLst>
            <c:ext xmlns:c16="http://schemas.microsoft.com/office/drawing/2014/chart" uri="{C3380CC4-5D6E-409C-BE32-E72D297353CC}">
              <c16:uniqueId val="{00000003-71B9-49EB-941F-DC93A2BB4356}"/>
            </c:ext>
          </c:extLst>
        </c:ser>
        <c:ser>
          <c:idx val="4"/>
          <c:order val="4"/>
          <c:tx>
            <c:strRef>
              <c:f>P1_G10!$A$43</c:f>
              <c:strCache>
                <c:ptCount val="1"/>
                <c:pt idx="0">
                  <c:v>Pompes à chaleur</c:v>
                </c:pt>
              </c:strCache>
            </c:strRef>
          </c:tx>
          <c:spPr>
            <a:solidFill>
              <a:srgbClr val="FFC000"/>
            </a:solidFill>
            <a:ln>
              <a:noFill/>
            </a:ln>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P1_G10!$B$43:$R$43</c:f>
              <c:numCache>
                <c:formatCode>0.0</c:formatCode>
                <c:ptCount val="17"/>
                <c:pt idx="0">
                  <c:v>0.12216306037107852</c:v>
                </c:pt>
                <c:pt idx="1">
                  <c:v>0.21711933956828142</c:v>
                </c:pt>
                <c:pt idx="2">
                  <c:v>0.34832207060982395</c:v>
                </c:pt>
                <c:pt idx="3">
                  <c:v>0.48528412239604762</c:v>
                </c:pt>
                <c:pt idx="4">
                  <c:v>0.63752825412891012</c:v>
                </c:pt>
                <c:pt idx="5">
                  <c:v>0.72194000470873143</c:v>
                </c:pt>
                <c:pt idx="6">
                  <c:v>0.86890535611299569</c:v>
                </c:pt>
                <c:pt idx="7">
                  <c:v>0.89350336801742802</c:v>
                </c:pt>
                <c:pt idx="8">
                  <c:v>0.96889681091577395</c:v>
                </c:pt>
                <c:pt idx="9">
                  <c:v>1.1425841439024438</c:v>
                </c:pt>
                <c:pt idx="10">
                  <c:v>1.22851009280204</c:v>
                </c:pt>
                <c:pt idx="11">
                  <c:v>1.3263347425283336</c:v>
                </c:pt>
                <c:pt idx="12">
                  <c:v>1.4598926851038336</c:v>
                </c:pt>
                <c:pt idx="13">
                  <c:v>1.627657631176006</c:v>
                </c:pt>
                <c:pt idx="14">
                  <c:v>1.8602141560358185</c:v>
                </c:pt>
                <c:pt idx="15">
                  <c:v>2.3110510603722916</c:v>
                </c:pt>
                <c:pt idx="16">
                  <c:v>2.3986461723873114</c:v>
                </c:pt>
              </c:numCache>
            </c:numRef>
          </c:val>
          <c:extLst>
            <c:ext xmlns:c16="http://schemas.microsoft.com/office/drawing/2014/chart" uri="{C3380CC4-5D6E-409C-BE32-E72D297353CC}">
              <c16:uniqueId val="{00000004-71B9-49EB-941F-DC93A2BB4356}"/>
            </c:ext>
          </c:extLst>
        </c:ser>
        <c:ser>
          <c:idx val="14"/>
          <c:order val="5"/>
          <c:tx>
            <c:strRef>
              <c:f>P1_G10!$A$44</c:f>
              <c:strCache>
                <c:ptCount val="1"/>
                <c:pt idx="0">
                  <c:v>Froid renouvelable</c:v>
                </c:pt>
              </c:strCache>
            </c:strRef>
          </c:tx>
          <c:spPr>
            <a:solidFill>
              <a:schemeClr val="accent1">
                <a:lumMod val="75000"/>
              </a:schemeClr>
            </a:solidFill>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P1_G10!$B$44:$R$44</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6.859348392303842E-2</c:v>
                </c:pt>
              </c:numCache>
            </c:numRef>
          </c:val>
          <c:extLst>
            <c:ext xmlns:c16="http://schemas.microsoft.com/office/drawing/2014/chart" uri="{C3380CC4-5D6E-409C-BE32-E72D297353CC}">
              <c16:uniqueId val="{00000005-71B9-49EB-941F-DC93A2BB4356}"/>
            </c:ext>
          </c:extLst>
        </c:ser>
        <c:ser>
          <c:idx val="6"/>
          <c:order val="6"/>
          <c:tx>
            <c:strRef>
              <c:f>P1_G10!$A$45</c:f>
              <c:strCache>
                <c:ptCount val="1"/>
                <c:pt idx="0">
                  <c:v>Autres filières chaleur**</c:v>
                </c:pt>
              </c:strCache>
            </c:strRef>
          </c:tx>
          <c:spPr>
            <a:solidFill>
              <a:schemeClr val="accent2">
                <a:lumMod val="60000"/>
                <a:lumOff val="40000"/>
              </a:schemeClr>
            </a:solidFill>
            <a:ln>
              <a:noFill/>
            </a:ln>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P1_G10!$B$45:$R$45</c:f>
              <c:numCache>
                <c:formatCode>0.0</c:formatCode>
                <c:ptCount val="17"/>
                <c:pt idx="0">
                  <c:v>0.12223139294473979</c:v>
                </c:pt>
                <c:pt idx="1">
                  <c:v>0.13157127034945201</c:v>
                </c:pt>
                <c:pt idx="2">
                  <c:v>0.14012872499893717</c:v>
                </c:pt>
                <c:pt idx="3">
                  <c:v>0.1479761188470837</c:v>
                </c:pt>
                <c:pt idx="4">
                  <c:v>0.16094166296901802</c:v>
                </c:pt>
                <c:pt idx="5">
                  <c:v>0.17082169131313096</c:v>
                </c:pt>
                <c:pt idx="6">
                  <c:v>0.2010266726279466</c:v>
                </c:pt>
                <c:pt idx="7">
                  <c:v>0.20635022590451305</c:v>
                </c:pt>
                <c:pt idx="8">
                  <c:v>0.23057543754268003</c:v>
                </c:pt>
                <c:pt idx="9">
                  <c:v>0.27491823162131951</c:v>
                </c:pt>
                <c:pt idx="10">
                  <c:v>0.29252239557199672</c:v>
                </c:pt>
                <c:pt idx="11">
                  <c:v>0.33170308611824195</c:v>
                </c:pt>
                <c:pt idx="12">
                  <c:v>0.39345256509499599</c:v>
                </c:pt>
                <c:pt idx="13">
                  <c:v>0.43290968392539148</c:v>
                </c:pt>
                <c:pt idx="14">
                  <c:v>0.48278649822645536</c:v>
                </c:pt>
                <c:pt idx="15">
                  <c:v>0.61824423268895667</c:v>
                </c:pt>
                <c:pt idx="16">
                  <c:v>0.67847999743628529</c:v>
                </c:pt>
              </c:numCache>
            </c:numRef>
          </c:val>
          <c:extLst>
            <c:ext xmlns:c16="http://schemas.microsoft.com/office/drawing/2014/chart" uri="{C3380CC4-5D6E-409C-BE32-E72D297353CC}">
              <c16:uniqueId val="{00000006-71B9-49EB-941F-DC93A2BB4356}"/>
            </c:ext>
          </c:extLst>
        </c:ser>
        <c:ser>
          <c:idx val="7"/>
          <c:order val="7"/>
          <c:tx>
            <c:strRef>
              <c:f>P1_G10!$A$46</c:f>
              <c:strCache>
                <c:ptCount val="1"/>
                <c:pt idx="0">
                  <c:v>Biocarburants</c:v>
                </c:pt>
              </c:strCache>
            </c:strRef>
          </c:tx>
          <c:spPr>
            <a:solidFill>
              <a:srgbClr val="92D050"/>
            </a:solidFill>
            <a:ln>
              <a:noFill/>
            </a:ln>
            <a:effectLst>
              <a:outerShdw blurRad="50800" dist="50800" dir="5400000" algn="ctr" rotWithShape="0">
                <a:srgbClr val="000000"/>
              </a:outerShdw>
            </a:effectLst>
          </c:spP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P1_G10!$B$46:$R$46</c:f>
              <c:numCache>
                <c:formatCode>0.0</c:formatCode>
                <c:ptCount val="17"/>
                <c:pt idx="0">
                  <c:v>0.35560772951594311</c:v>
                </c:pt>
                <c:pt idx="1">
                  <c:v>0.4336287933512587</c:v>
                </c:pt>
                <c:pt idx="2">
                  <c:v>0.8907092948451214</c:v>
                </c:pt>
                <c:pt idx="3">
                  <c:v>1.4184756860440029</c:v>
                </c:pt>
                <c:pt idx="4">
                  <c:v>1.5634017921829235</c:v>
                </c:pt>
                <c:pt idx="5">
                  <c:v>1.4868526287453634</c:v>
                </c:pt>
                <c:pt idx="6">
                  <c:v>1.5768782788309035</c:v>
                </c:pt>
                <c:pt idx="7">
                  <c:v>1.6748612984409974</c:v>
                </c:pt>
                <c:pt idx="8">
                  <c:v>1.6502078395552719</c:v>
                </c:pt>
                <c:pt idx="9">
                  <c:v>1.9469146841320697</c:v>
                </c:pt>
                <c:pt idx="10">
                  <c:v>1.9329988574766102</c:v>
                </c:pt>
                <c:pt idx="11">
                  <c:v>1.9788759528295712</c:v>
                </c:pt>
                <c:pt idx="12">
                  <c:v>2.1011016487732532</c:v>
                </c:pt>
                <c:pt idx="13">
                  <c:v>2.0780427670615</c:v>
                </c:pt>
                <c:pt idx="14">
                  <c:v>2.13258580096901</c:v>
                </c:pt>
                <c:pt idx="15">
                  <c:v>2.0987600328159663</c:v>
                </c:pt>
                <c:pt idx="16">
                  <c:v>2.0537577857348981</c:v>
                </c:pt>
              </c:numCache>
            </c:numRef>
          </c:val>
          <c:extLst>
            <c:ext xmlns:c16="http://schemas.microsoft.com/office/drawing/2014/chart" uri="{C3380CC4-5D6E-409C-BE32-E72D297353CC}">
              <c16:uniqueId val="{00000007-71B9-49EB-941F-DC93A2BB4356}"/>
            </c:ext>
          </c:extLst>
        </c:ser>
        <c:dLbls>
          <c:showLegendKey val="0"/>
          <c:showVal val="0"/>
          <c:showCatName val="0"/>
          <c:showSerName val="0"/>
          <c:showPercent val="0"/>
          <c:showBubbleSize val="0"/>
        </c:dLbls>
        <c:axId val="242436736"/>
        <c:axId val="242471296"/>
        <c:extLst>
          <c:ext xmlns:c15="http://schemas.microsoft.com/office/drawing/2012/chart" uri="{02D57815-91ED-43cb-92C2-25804820EDAC}">
            <c15:filteredAreaSeries>
              <c15:ser>
                <c:idx val="5"/>
                <c:order val="8"/>
                <c:tx>
                  <c:strRef>
                    <c:extLst>
                      <c:ext uri="{02D57815-91ED-43cb-92C2-25804820EDAC}">
                        <c15:formulaRef>
                          <c15:sqref>#REF!</c15:sqref>
                        </c15:formulaRef>
                      </c:ext>
                    </c:extLst>
                    <c:strCache>
                      <c:ptCount val="1"/>
                      <c:pt idx="0">
                        <c:v>#REF!</c:v>
                      </c:pt>
                    </c:strCache>
                  </c:strRef>
                </c:tx>
                <c:spPr>
                  <a:ln w="25400">
                    <a:noFill/>
                  </a:ln>
                </c:spPr>
                <c:cat>
                  <c:numRef>
                    <c:extLst>
                      <c:ext uri="{02D57815-91ED-43cb-92C2-25804820EDAC}">
                        <c15:formulaRef>
                          <c15:sqref>P1_G10!$B$38:$R$38</c15:sqref>
                        </c15:formulaRef>
                      </c:ext>
                    </c:extLst>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extLst>
                      <c:ext uri="{02D57815-91ED-43cb-92C2-25804820EDAC}">
                        <c15:formulaRef>
                          <c15:sqref>#REF!</c15:sqref>
                        </c15:formulaRef>
                      </c:ext>
                    </c:extLst>
                    <c:numCache>
                      <c:formatCode>General</c:formatCode>
                      <c:ptCount val="1"/>
                      <c:pt idx="0">
                        <c:v>1</c:v>
                      </c:pt>
                    </c:numCache>
                  </c:numRef>
                </c:val>
                <c:extLst>
                  <c:ext xmlns:c16="http://schemas.microsoft.com/office/drawing/2014/chart" uri="{C3380CC4-5D6E-409C-BE32-E72D297353CC}">
                    <c16:uniqueId val="{00000011-71B9-49EB-941F-DC93A2BB4356}"/>
                  </c:ext>
                </c:extLst>
              </c15:ser>
            </c15:filteredAreaSeries>
            <c15:filteredAreaSeries>
              <c15:ser>
                <c:idx val="8"/>
                <c:order val="9"/>
                <c:tx>
                  <c:strRef>
                    <c:extLst xmlns:c15="http://schemas.microsoft.com/office/drawing/2012/chart">
                      <c:ext xmlns:c15="http://schemas.microsoft.com/office/drawing/2012/chart" uri="{02D57815-91ED-43cb-92C2-25804820EDAC}">
                        <c15:formulaRef>
                          <c15:sqref>#REF!</c15:sqref>
                        </c15:formulaRef>
                      </c:ext>
                    </c:extLst>
                    <c:strCache>
                      <c:ptCount val="1"/>
                      <c:pt idx="0">
                        <c:v>#REF!</c:v>
                      </c:pt>
                    </c:strCache>
                  </c:strRef>
                </c:tx>
                <c:spPr>
                  <a:ln w="25400">
                    <a:noFill/>
                  </a:ln>
                </c:spPr>
                <c:cat>
                  <c:numRef>
                    <c:extLst xmlns:c15="http://schemas.microsoft.com/office/drawing/2012/chart">
                      <c:ext xmlns:c15="http://schemas.microsoft.com/office/drawing/2012/chart" uri="{02D57815-91ED-43cb-92C2-25804820EDAC}">
                        <c15:formulaRef>
                          <c15:sqref>P1_G10!$B$38:$R$38</c15:sqref>
                        </c15:formulaRef>
                      </c:ext>
                    </c:extLst>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2-71B9-49EB-941F-DC93A2BB4356}"/>
                  </c:ext>
                </c:extLst>
              </c15:ser>
            </c15:filteredAreaSeries>
            <c15:filteredAreaSeries>
              <c15:ser>
                <c:idx val="9"/>
                <c:order val="10"/>
                <c:tx>
                  <c:strRef>
                    <c:extLst xmlns:c15="http://schemas.microsoft.com/office/drawing/2012/chart">
                      <c:ext xmlns:c15="http://schemas.microsoft.com/office/drawing/2012/chart" uri="{02D57815-91ED-43cb-92C2-25804820EDAC}">
                        <c15:formulaRef>
                          <c15:sqref>#REF!</c15:sqref>
                        </c15:formulaRef>
                      </c:ext>
                    </c:extLst>
                    <c:strCache>
                      <c:ptCount val="1"/>
                      <c:pt idx="0">
                        <c:v>#REF!</c:v>
                      </c:pt>
                    </c:strCache>
                  </c:strRef>
                </c:tx>
                <c:spPr>
                  <a:ln w="25400">
                    <a:noFill/>
                  </a:ln>
                </c:spPr>
                <c:cat>
                  <c:numRef>
                    <c:extLst xmlns:c15="http://schemas.microsoft.com/office/drawing/2012/chart">
                      <c:ext xmlns:c15="http://schemas.microsoft.com/office/drawing/2012/chart" uri="{02D57815-91ED-43cb-92C2-25804820EDAC}">
                        <c15:formulaRef>
                          <c15:sqref>P1_G10!$B$38:$R$38</c15:sqref>
                        </c15:formulaRef>
                      </c:ext>
                    </c:extLst>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3-71B9-49EB-941F-DC93A2BB4356}"/>
                  </c:ext>
                </c:extLst>
              </c15:ser>
            </c15:filteredAreaSeries>
            <c15:filteredAreaSeries>
              <c15:ser>
                <c:idx val="10"/>
                <c:order val="11"/>
                <c:tx>
                  <c:strRef>
                    <c:extLst xmlns:c15="http://schemas.microsoft.com/office/drawing/2012/chart">
                      <c:ext xmlns:c15="http://schemas.microsoft.com/office/drawing/2012/chart" uri="{02D57815-91ED-43cb-92C2-25804820EDAC}">
                        <c15:formulaRef>
                          <c15:sqref>#REF!</c15:sqref>
                        </c15:formulaRef>
                      </c:ext>
                    </c:extLst>
                    <c:strCache>
                      <c:ptCount val="1"/>
                      <c:pt idx="0">
                        <c:v>#REF!</c:v>
                      </c:pt>
                    </c:strCache>
                  </c:strRef>
                </c:tx>
                <c:spPr>
                  <a:ln w="25400">
                    <a:noFill/>
                  </a:ln>
                </c:spPr>
                <c:cat>
                  <c:numRef>
                    <c:extLst xmlns:c15="http://schemas.microsoft.com/office/drawing/2012/chart">
                      <c:ext xmlns:c15="http://schemas.microsoft.com/office/drawing/2012/chart" uri="{02D57815-91ED-43cb-92C2-25804820EDAC}">
                        <c15:formulaRef>
                          <c15:sqref>P1_G10!$B$38:$R$38</c15:sqref>
                        </c15:formulaRef>
                      </c:ext>
                    </c:extLst>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4-71B9-49EB-941F-DC93A2BB4356}"/>
                  </c:ext>
                </c:extLst>
              </c15:ser>
            </c15:filteredAreaSeries>
          </c:ext>
        </c:extLst>
      </c:areaChart>
      <c:lineChart>
        <c:grouping val="standard"/>
        <c:varyColors val="0"/>
        <c:ser>
          <c:idx val="13"/>
          <c:order val="12"/>
          <c:tx>
            <c:strRef>
              <c:f>P1_G10!$A$51</c:f>
              <c:strCache>
                <c:ptCount val="1"/>
                <c:pt idx="0">
                  <c:v>Objectif 2020</c:v>
                </c:pt>
              </c:strCache>
            </c:strRef>
          </c:tx>
          <c:spPr>
            <a:ln w="19050">
              <a:solidFill>
                <a:srgbClr val="C00000"/>
              </a:solidFill>
              <a:prstDash val="sysDash"/>
            </a:ln>
          </c:spPr>
          <c:marker>
            <c:symbol val="none"/>
          </c:marker>
          <c:dPt>
            <c:idx val="0"/>
            <c:bubble3D val="0"/>
            <c:spPr>
              <a:ln w="19050">
                <a:solidFill>
                  <a:srgbClr val="C00000"/>
                </a:solidFill>
                <a:prstDash val="dash"/>
              </a:ln>
            </c:spPr>
            <c:extLst>
              <c:ext xmlns:c16="http://schemas.microsoft.com/office/drawing/2014/chart" uri="{C3380CC4-5D6E-409C-BE32-E72D297353CC}">
                <c16:uniqueId val="{00000009-71B9-49EB-941F-DC93A2BB4356}"/>
              </c:ext>
            </c:extLst>
          </c:dPt>
          <c:dPt>
            <c:idx val="17"/>
            <c:bubble3D val="0"/>
            <c:spPr>
              <a:ln w="19050">
                <a:noFill/>
                <a:prstDash val="sysDash"/>
              </a:ln>
            </c:spPr>
            <c:extLst>
              <c:ext xmlns:c16="http://schemas.microsoft.com/office/drawing/2014/chart" uri="{C3380CC4-5D6E-409C-BE32-E72D297353CC}">
                <c16:uniqueId val="{0000000B-71B9-49EB-941F-DC93A2BB4356}"/>
              </c:ext>
            </c:extLst>
          </c:dPt>
          <c:dPt>
            <c:idx val="18"/>
            <c:bubble3D val="0"/>
            <c:spPr>
              <a:ln w="19050">
                <a:noFill/>
                <a:prstDash val="sysDash"/>
              </a:ln>
            </c:spPr>
            <c:extLst>
              <c:ext xmlns:c16="http://schemas.microsoft.com/office/drawing/2014/chart" uri="{C3380CC4-5D6E-409C-BE32-E72D297353CC}">
                <c16:uniqueId val="{0000000D-71B9-49EB-941F-DC93A2BB4356}"/>
              </c:ext>
            </c:extLst>
          </c:dPt>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P1_G10!$B$51:$R$51</c:f>
              <c:numCache>
                <c:formatCode>#\ ##0.0</c:formatCode>
                <c:ptCount val="17"/>
                <c:pt idx="0">
                  <c:v>23</c:v>
                </c:pt>
                <c:pt idx="1">
                  <c:v>23</c:v>
                </c:pt>
                <c:pt idx="2">
                  <c:v>23</c:v>
                </c:pt>
                <c:pt idx="3">
                  <c:v>23</c:v>
                </c:pt>
                <c:pt idx="4">
                  <c:v>23</c:v>
                </c:pt>
                <c:pt idx="5">
                  <c:v>23</c:v>
                </c:pt>
                <c:pt idx="6">
                  <c:v>23</c:v>
                </c:pt>
                <c:pt idx="7">
                  <c:v>23</c:v>
                </c:pt>
                <c:pt idx="8">
                  <c:v>23</c:v>
                </c:pt>
                <c:pt idx="9">
                  <c:v>23</c:v>
                </c:pt>
                <c:pt idx="10">
                  <c:v>23</c:v>
                </c:pt>
                <c:pt idx="11">
                  <c:v>23</c:v>
                </c:pt>
                <c:pt idx="12">
                  <c:v>23</c:v>
                </c:pt>
                <c:pt idx="13">
                  <c:v>23</c:v>
                </c:pt>
                <c:pt idx="14">
                  <c:v>23</c:v>
                </c:pt>
                <c:pt idx="15">
                  <c:v>23</c:v>
                </c:pt>
                <c:pt idx="16">
                  <c:v>23</c:v>
                </c:pt>
              </c:numCache>
            </c:numRef>
          </c:val>
          <c:smooth val="0"/>
          <c:extLst>
            <c:ext xmlns:c16="http://schemas.microsoft.com/office/drawing/2014/chart" uri="{C3380CC4-5D6E-409C-BE32-E72D297353CC}">
              <c16:uniqueId val="{0000000E-71B9-49EB-941F-DC93A2BB4356}"/>
            </c:ext>
          </c:extLst>
        </c:ser>
        <c:ser>
          <c:idx val="12"/>
          <c:order val="13"/>
          <c:tx>
            <c:strRef>
              <c:f>P1_G10!$A$52</c:f>
              <c:strCache>
                <c:ptCount val="1"/>
                <c:pt idx="0">
                  <c:v>Objectif 2030</c:v>
                </c:pt>
              </c:strCache>
            </c:strRef>
          </c:tx>
          <c:spPr>
            <a:ln cmpd="sng">
              <a:solidFill>
                <a:srgbClr val="C00000"/>
              </a:solidFill>
              <a:prstDash val="sysDash"/>
            </a:ln>
          </c:spPr>
          <c:marker>
            <c:symbol val="none"/>
          </c:marke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P1_G10!$B$52:$R$52</c:f>
              <c:numCache>
                <c:formatCode>#\ ##0.0</c:formatCode>
                <c:ptCount val="17"/>
                <c:pt idx="0">
                  <c:v>33</c:v>
                </c:pt>
                <c:pt idx="1">
                  <c:v>33</c:v>
                </c:pt>
                <c:pt idx="2">
                  <c:v>33</c:v>
                </c:pt>
                <c:pt idx="3">
                  <c:v>33</c:v>
                </c:pt>
                <c:pt idx="4">
                  <c:v>33</c:v>
                </c:pt>
                <c:pt idx="5">
                  <c:v>33</c:v>
                </c:pt>
                <c:pt idx="6">
                  <c:v>33</c:v>
                </c:pt>
                <c:pt idx="7">
                  <c:v>33</c:v>
                </c:pt>
                <c:pt idx="8">
                  <c:v>33</c:v>
                </c:pt>
                <c:pt idx="9">
                  <c:v>33</c:v>
                </c:pt>
                <c:pt idx="10">
                  <c:v>33</c:v>
                </c:pt>
                <c:pt idx="11">
                  <c:v>33</c:v>
                </c:pt>
                <c:pt idx="12">
                  <c:v>33</c:v>
                </c:pt>
                <c:pt idx="13">
                  <c:v>33</c:v>
                </c:pt>
                <c:pt idx="14">
                  <c:v>33</c:v>
                </c:pt>
                <c:pt idx="15">
                  <c:v>33</c:v>
                </c:pt>
                <c:pt idx="16">
                  <c:v>33</c:v>
                </c:pt>
              </c:numCache>
            </c:numRef>
          </c:val>
          <c:smooth val="0"/>
          <c:extLst>
            <c:ext xmlns:c16="http://schemas.microsoft.com/office/drawing/2014/chart" uri="{C3380CC4-5D6E-409C-BE32-E72D297353CC}">
              <c16:uniqueId val="{0000000F-71B9-49EB-941F-DC93A2BB4356}"/>
            </c:ext>
          </c:extLst>
        </c:ser>
        <c:ser>
          <c:idx val="15"/>
          <c:order val="14"/>
          <c:tx>
            <c:v>Rupture</c:v>
          </c:tx>
          <c:marker>
            <c:symbol val="none"/>
          </c:marke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P1_G10!$Q$38</c:f>
              <c:numCache>
                <c:formatCode>General</c:formatCode>
                <c:ptCount val="1"/>
                <c:pt idx="0">
                  <c:v>2020</c:v>
                </c:pt>
              </c:numCache>
            </c:numRef>
          </c:val>
          <c:smooth val="0"/>
          <c:extLst>
            <c:ext xmlns:c16="http://schemas.microsoft.com/office/drawing/2014/chart" uri="{C3380CC4-5D6E-409C-BE32-E72D297353CC}">
              <c16:uniqueId val="{00000010-71B9-49EB-941F-DC93A2BB4356}"/>
            </c:ext>
          </c:extLst>
        </c:ser>
        <c:ser>
          <c:idx val="11"/>
          <c:order val="15"/>
          <c:tx>
            <c:strRef>
              <c:f>P1_G10!$A$50</c:f>
              <c:strCache>
                <c:ptCount val="1"/>
                <c:pt idx="0">
                  <c:v>Part atteinte 2021</c:v>
                </c:pt>
              </c:strCache>
            </c:strRef>
          </c:tx>
          <c:spPr>
            <a:ln>
              <a:solidFill>
                <a:schemeClr val="accent6">
                  <a:lumMod val="50000"/>
                </a:schemeClr>
              </a:solidFill>
              <a:prstDash val="dash"/>
            </a:ln>
          </c:spPr>
          <c:marker>
            <c:symbol val="none"/>
          </c:marker>
          <c:cat>
            <c:numRef>
              <c:f>P1_G10!$B$38:$R$38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P1_G10!$B$50:$R$50</c:f>
              <c:numCache>
                <c:formatCode>#,##0</c:formatCode>
                <c:ptCount val="17"/>
                <c:pt idx="0">
                  <c:v>19.288235850900303</c:v>
                </c:pt>
                <c:pt idx="1">
                  <c:v>19.288235850900303</c:v>
                </c:pt>
                <c:pt idx="2">
                  <c:v>19.288235850900303</c:v>
                </c:pt>
                <c:pt idx="3">
                  <c:v>19.288235850900303</c:v>
                </c:pt>
                <c:pt idx="4">
                  <c:v>19.288235850900303</c:v>
                </c:pt>
                <c:pt idx="5">
                  <c:v>19.288235850900303</c:v>
                </c:pt>
                <c:pt idx="6">
                  <c:v>19.288235850900303</c:v>
                </c:pt>
                <c:pt idx="7">
                  <c:v>19.288235850900303</c:v>
                </c:pt>
                <c:pt idx="8">
                  <c:v>19.288235850900303</c:v>
                </c:pt>
                <c:pt idx="9">
                  <c:v>19.288235850900303</c:v>
                </c:pt>
                <c:pt idx="10">
                  <c:v>19.288235850900303</c:v>
                </c:pt>
                <c:pt idx="11">
                  <c:v>19.288235850900303</c:v>
                </c:pt>
                <c:pt idx="12">
                  <c:v>19.288235850900303</c:v>
                </c:pt>
                <c:pt idx="13">
                  <c:v>19.288235850900303</c:v>
                </c:pt>
                <c:pt idx="14">
                  <c:v>19.288235850900303</c:v>
                </c:pt>
                <c:pt idx="15">
                  <c:v>19.288235850900303</c:v>
                </c:pt>
                <c:pt idx="16">
                  <c:v>19.288235850900303</c:v>
                </c:pt>
              </c:numCache>
            </c:numRef>
          </c:val>
          <c:smooth val="0"/>
          <c:extLst>
            <c:ext xmlns:c16="http://schemas.microsoft.com/office/drawing/2014/chart" uri="{C3380CC4-5D6E-409C-BE32-E72D297353CC}">
              <c16:uniqueId val="{00000006-62B7-405B-B84E-BCD01435F4B5}"/>
            </c:ext>
          </c:extLst>
        </c:ser>
        <c:dLbls>
          <c:showLegendKey val="0"/>
          <c:showVal val="0"/>
          <c:showCatName val="0"/>
          <c:showSerName val="0"/>
          <c:showPercent val="0"/>
          <c:showBubbleSize val="0"/>
        </c:dLbls>
        <c:marker val="1"/>
        <c:smooth val="0"/>
        <c:axId val="242436736"/>
        <c:axId val="242471296"/>
      </c:lineChart>
      <c:catAx>
        <c:axId val="242436736"/>
        <c:scaling>
          <c:orientation val="minMax"/>
        </c:scaling>
        <c:delete val="0"/>
        <c:axPos val="b"/>
        <c:majorGridlines>
          <c:spPr>
            <a:ln>
              <a:solidFill>
                <a:schemeClr val="bg1">
                  <a:lumMod val="65000"/>
                </a:schemeClr>
              </a:solidFill>
              <a:prstDash val="sysDot"/>
            </a:ln>
          </c:spPr>
        </c:majorGridlines>
        <c:numFmt formatCode="General" sourceLinked="1"/>
        <c:majorTickMark val="out"/>
        <c:minorTickMark val="none"/>
        <c:tickLblPos val="nextTo"/>
        <c:spPr>
          <a:ln>
            <a:solidFill>
              <a:schemeClr val="bg1">
                <a:lumMod val="50000"/>
              </a:schemeClr>
            </a:solidFill>
          </a:ln>
        </c:spPr>
        <c:txPr>
          <a:bodyPr rot="-5400000" vert="horz"/>
          <a:lstStyle/>
          <a:p>
            <a:pPr>
              <a:defRPr/>
            </a:pPr>
            <a:endParaRPr lang="fr-FR"/>
          </a:p>
        </c:txPr>
        <c:crossAx val="242471296"/>
        <c:crossesAt val="0"/>
        <c:auto val="1"/>
        <c:lblAlgn val="ctr"/>
        <c:lblOffset val="100"/>
        <c:noMultiLvlLbl val="0"/>
      </c:catAx>
      <c:valAx>
        <c:axId val="242471296"/>
        <c:scaling>
          <c:orientation val="minMax"/>
          <c:max val="34"/>
          <c:min val="0"/>
        </c:scaling>
        <c:delete val="0"/>
        <c:axPos val="l"/>
        <c:majorGridlines>
          <c:spPr>
            <a:ln w="6350">
              <a:solidFill>
                <a:schemeClr val="bg1">
                  <a:lumMod val="65000"/>
                </a:schemeClr>
              </a:solidFill>
              <a:prstDash val="sysDot"/>
            </a:ln>
          </c:spPr>
        </c:majorGridlines>
        <c:numFmt formatCode="#,##0" sourceLinked="0"/>
        <c:majorTickMark val="out"/>
        <c:minorTickMark val="none"/>
        <c:tickLblPos val="nextTo"/>
        <c:spPr>
          <a:ln>
            <a:solidFill>
              <a:schemeClr val="bg1">
                <a:lumMod val="50000"/>
              </a:schemeClr>
            </a:solidFill>
          </a:ln>
        </c:spPr>
        <c:crossAx val="242436736"/>
        <c:crossesAt val="1"/>
        <c:crossBetween val="midCat"/>
        <c:majorUnit val="5"/>
      </c:valAx>
      <c:spPr>
        <a:solidFill>
          <a:schemeClr val="bg1"/>
        </a:solidFill>
        <a:ln w="3175">
          <a:noFill/>
          <a:prstDash val="solid"/>
        </a:ln>
      </c:spPr>
    </c:plotArea>
    <c:legend>
      <c:legendPos val="b"/>
      <c:legendEntry>
        <c:idx val="8"/>
        <c:delete val="1"/>
      </c:legendEntry>
      <c:legendEntry>
        <c:idx val="9"/>
        <c:delete val="1"/>
      </c:legendEntry>
      <c:legendEntry>
        <c:idx val="10"/>
        <c:delete val="1"/>
      </c:legendEntry>
      <c:legendEntry>
        <c:idx val="11"/>
        <c:delete val="1"/>
      </c:legendEntry>
      <c:layout>
        <c:manualLayout>
          <c:xMode val="edge"/>
          <c:yMode val="edge"/>
          <c:x val="9.7334408472648792E-2"/>
          <c:y val="0.88412953180987142"/>
          <c:w val="0.78864418534408587"/>
          <c:h val="0.11587046819012854"/>
        </c:manualLayout>
      </c:layout>
      <c:overlay val="0"/>
      <c:spPr>
        <a:solidFill>
          <a:schemeClr val="bg1"/>
        </a:solidFill>
        <a:ln>
          <a:noFill/>
        </a:ln>
      </c:spPr>
    </c:legend>
    <c:plotVisOnly val="1"/>
    <c:dispBlanksAs val="zero"/>
    <c:showDLblsOverMax val="0"/>
  </c:chart>
  <c:spPr>
    <a:ln>
      <a:noFill/>
    </a:ln>
  </c:spPr>
  <c:txPr>
    <a:bodyPr/>
    <a:lstStyle/>
    <a:p>
      <a:pPr>
        <a:defRPr sz="1050">
          <a:latin typeface="Arial" pitchFamily="34" charset="0"/>
          <a:cs typeface="Arial" pitchFamily="34" charset="0"/>
        </a:defRPr>
      </a:pPr>
      <a:endParaRPr lang="fr-FR"/>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02301635372504"/>
          <c:y val="2.3915303819619999E-2"/>
          <c:w val="0.75091230702935952"/>
          <c:h val="0.80774934241911267"/>
        </c:manualLayout>
      </c:layout>
      <c:barChart>
        <c:barDir val="bar"/>
        <c:grouping val="clustered"/>
        <c:varyColors val="0"/>
        <c:ser>
          <c:idx val="0"/>
          <c:order val="0"/>
          <c:spPr>
            <a:solidFill>
              <a:srgbClr val="376092"/>
            </a:solidFill>
            <a:ln w="25400">
              <a:noFill/>
            </a:ln>
          </c:spPr>
          <c:invertIfNegative val="0"/>
          <c:dPt>
            <c:idx val="0"/>
            <c:invertIfNegative val="0"/>
            <c:bubble3D val="0"/>
            <c:spPr>
              <a:solidFill>
                <a:srgbClr val="4F6228"/>
              </a:solidFill>
              <a:ln w="25400">
                <a:noFill/>
              </a:ln>
            </c:spPr>
            <c:extLst>
              <c:ext xmlns:c16="http://schemas.microsoft.com/office/drawing/2014/chart" uri="{C3380CC4-5D6E-409C-BE32-E72D297353CC}">
                <c16:uniqueId val="{00000000-EB28-4AA0-8063-37C834E5622A}"/>
              </c:ext>
            </c:extLst>
          </c:dPt>
          <c:dPt>
            <c:idx val="1"/>
            <c:invertIfNegative val="0"/>
            <c:bubble3D val="0"/>
            <c:spPr>
              <a:solidFill>
                <a:srgbClr val="820000"/>
              </a:solidFill>
              <a:ln w="25400">
                <a:noFill/>
              </a:ln>
            </c:spPr>
            <c:extLst>
              <c:ext xmlns:c16="http://schemas.microsoft.com/office/drawing/2014/chart" uri="{C3380CC4-5D6E-409C-BE32-E72D297353CC}">
                <c16:uniqueId val="{00000001-EB28-4AA0-8063-37C834E5622A}"/>
              </c:ext>
            </c:extLst>
          </c:dPt>
          <c:dPt>
            <c:idx val="2"/>
            <c:invertIfNegative val="0"/>
            <c:bubble3D val="0"/>
            <c:spPr>
              <a:solidFill>
                <a:srgbClr val="983735"/>
              </a:solidFill>
              <a:ln w="25400">
                <a:noFill/>
              </a:ln>
            </c:spPr>
            <c:extLst>
              <c:ext xmlns:c16="http://schemas.microsoft.com/office/drawing/2014/chart" uri="{C3380CC4-5D6E-409C-BE32-E72D297353CC}">
                <c16:uniqueId val="{00000002-EB28-4AA0-8063-37C834E5622A}"/>
              </c:ext>
            </c:extLst>
          </c:dPt>
          <c:dPt>
            <c:idx val="3"/>
            <c:invertIfNegative val="0"/>
            <c:bubble3D val="0"/>
            <c:spPr>
              <a:solidFill>
                <a:srgbClr val="983735"/>
              </a:solidFill>
              <a:ln w="25400">
                <a:noFill/>
              </a:ln>
            </c:spPr>
            <c:extLst>
              <c:ext xmlns:c16="http://schemas.microsoft.com/office/drawing/2014/chart" uri="{C3380CC4-5D6E-409C-BE32-E72D297353CC}">
                <c16:uniqueId val="{00000003-EB28-4AA0-8063-37C834E5622A}"/>
              </c:ext>
            </c:extLst>
          </c:dPt>
          <c:dPt>
            <c:idx val="4"/>
            <c:invertIfNegative val="0"/>
            <c:bubble3D val="0"/>
            <c:spPr>
              <a:solidFill>
                <a:srgbClr val="983735"/>
              </a:solidFill>
              <a:ln w="25400">
                <a:noFill/>
              </a:ln>
            </c:spPr>
            <c:extLst>
              <c:ext xmlns:c16="http://schemas.microsoft.com/office/drawing/2014/chart" uri="{C3380CC4-5D6E-409C-BE32-E72D297353CC}">
                <c16:uniqueId val="{00000004-EB28-4AA0-8063-37C834E5622A}"/>
              </c:ext>
            </c:extLst>
          </c:dPt>
          <c:dPt>
            <c:idx val="5"/>
            <c:invertIfNegative val="0"/>
            <c:bubble3D val="0"/>
            <c:spPr>
              <a:solidFill>
                <a:srgbClr val="983735"/>
              </a:solidFill>
              <a:ln w="25400">
                <a:noFill/>
              </a:ln>
            </c:spPr>
            <c:extLst>
              <c:ext xmlns:c16="http://schemas.microsoft.com/office/drawing/2014/chart" uri="{C3380CC4-5D6E-409C-BE32-E72D297353CC}">
                <c16:uniqueId val="{00000005-EB28-4AA0-8063-37C834E5622A}"/>
              </c:ext>
            </c:extLst>
          </c:dPt>
          <c:dPt>
            <c:idx val="6"/>
            <c:invertIfNegative val="0"/>
            <c:bubble3D val="0"/>
            <c:spPr>
              <a:solidFill>
                <a:srgbClr val="A50021"/>
              </a:solidFill>
              <a:ln w="25400">
                <a:noFill/>
              </a:ln>
            </c:spPr>
            <c:extLst>
              <c:ext xmlns:c16="http://schemas.microsoft.com/office/drawing/2014/chart" uri="{C3380CC4-5D6E-409C-BE32-E72D297353CC}">
                <c16:uniqueId val="{00000006-EB28-4AA0-8063-37C834E5622A}"/>
              </c:ext>
            </c:extLst>
          </c:dPt>
          <c:dPt>
            <c:idx val="7"/>
            <c:invertIfNegative val="0"/>
            <c:bubble3D val="0"/>
            <c:spPr>
              <a:solidFill>
                <a:srgbClr val="27467D"/>
              </a:solidFill>
              <a:ln w="25400">
                <a:noFill/>
              </a:ln>
            </c:spPr>
            <c:extLst>
              <c:ext xmlns:c16="http://schemas.microsoft.com/office/drawing/2014/chart" uri="{C3380CC4-5D6E-409C-BE32-E72D297353CC}">
                <c16:uniqueId val="{00000007-EB28-4AA0-8063-37C834E5622A}"/>
              </c:ext>
            </c:extLst>
          </c:dPt>
          <c:dLbls>
            <c:dLbl>
              <c:idx val="0"/>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0-EB28-4AA0-8063-37C834E5622A}"/>
                </c:ext>
              </c:extLst>
            </c:dLbl>
            <c:dLbl>
              <c:idx val="2"/>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2-EB28-4AA0-8063-37C834E5622A}"/>
                </c:ext>
              </c:extLst>
            </c:dLbl>
            <c:dLbl>
              <c:idx val="3"/>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3-EB28-4AA0-8063-37C834E5622A}"/>
                </c:ext>
              </c:extLst>
            </c:dLbl>
            <c:dLbl>
              <c:idx val="4"/>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4-EB28-4AA0-8063-37C834E5622A}"/>
                </c:ext>
              </c:extLst>
            </c:dLbl>
            <c:dLbl>
              <c:idx val="5"/>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EB28-4AA0-8063-37C834E5622A}"/>
                </c:ext>
              </c:extLst>
            </c:dLbl>
            <c:dLbl>
              <c:idx val="6"/>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EB28-4AA0-8063-37C834E5622A}"/>
                </c:ext>
              </c:extLst>
            </c:dLbl>
            <c:dLbl>
              <c:idx val="7"/>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7-EB28-4AA0-8063-37C834E5622A}"/>
                </c:ext>
              </c:extLst>
            </c:dLbl>
            <c:dLbl>
              <c:idx val="8"/>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10-C33C-405A-9C93-FC868C08040F}"/>
                </c:ext>
              </c:extLst>
            </c:dLbl>
            <c:dLbl>
              <c:idx val="14"/>
              <c:spPr>
                <a:noFill/>
                <a:ln w="25400">
                  <a:noFill/>
                </a:ln>
              </c:spPr>
              <c:txPr>
                <a:bodyPr/>
                <a:lstStyle/>
                <a:p>
                  <a:pPr>
                    <a:defRPr sz="105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11-C33C-405A-9C93-FC868C08040F}"/>
                </c:ext>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P1_G11!$B$38:$B$51</c:f>
              <c:strCache>
                <c:ptCount val="14"/>
                <c:pt idx="0">
                  <c:v>Biocarburants</c:v>
                </c:pt>
                <c:pt idx="1">
                  <c:v>Biogaz</c:v>
                </c:pt>
                <c:pt idx="2">
                  <c:v>Biomasse solide*</c:v>
                </c:pt>
                <c:pt idx="3">
                  <c:v>Pompes à chaleur</c:v>
                </c:pt>
                <c:pt idx="4">
                  <c:v>Géothermie</c:v>
                </c:pt>
                <c:pt idx="5">
                  <c:v>Solaire thermique</c:v>
                </c:pt>
                <c:pt idx="6">
                  <c:v>Froid renouvelable</c:v>
                </c:pt>
                <c:pt idx="7">
                  <c:v>Biogaz</c:v>
                </c:pt>
                <c:pt idx="8">
                  <c:v>Biomasse solide*</c:v>
                </c:pt>
                <c:pt idx="9">
                  <c:v>Géothermie</c:v>
                </c:pt>
                <c:pt idx="10">
                  <c:v>Énergies marines</c:v>
                </c:pt>
                <c:pt idx="11">
                  <c:v>Solaire photovoltaïque</c:v>
                </c:pt>
                <c:pt idx="12">
                  <c:v>Éolien (normalisé)</c:v>
                </c:pt>
                <c:pt idx="13">
                  <c:v>Hydraulique (normalisé)</c:v>
                </c:pt>
              </c:strCache>
            </c:strRef>
          </c:cat>
          <c:val>
            <c:numRef>
              <c:f>P1_G11!$E$38:$E$51</c:f>
              <c:numCache>
                <c:formatCode>0</c:formatCode>
                <c:ptCount val="14"/>
                <c:pt idx="0">
                  <c:v>29.168937474997058</c:v>
                </c:pt>
                <c:pt idx="1">
                  <c:v>6.6441782663363007</c:v>
                </c:pt>
                <c:pt idx="2">
                  <c:v>27.766290624229711</c:v>
                </c:pt>
                <c:pt idx="3">
                  <c:v>39.73514284571587</c:v>
                </c:pt>
                <c:pt idx="4">
                  <c:v>1.1138811271905247</c:v>
                </c:pt>
                <c:pt idx="5">
                  <c:v>1.786312082222222</c:v>
                </c:pt>
                <c:pt idx="6">
                  <c:v>1.2038369323059193</c:v>
                </c:pt>
                <c:pt idx="7">
                  <c:v>2.7409007132939691</c:v>
                </c:pt>
                <c:pt idx="8">
                  <c:v>3.3571939999999985</c:v>
                </c:pt>
                <c:pt idx="9">
                  <c:v>2.7436000000000016E-2</c:v>
                </c:pt>
                <c:pt idx="10">
                  <c:v>2.8954640000000698E-3</c:v>
                </c:pt>
                <c:pt idx="11">
                  <c:v>15.070063064927428</c:v>
                </c:pt>
                <c:pt idx="12">
                  <c:v>37.226208689820851</c:v>
                </c:pt>
                <c:pt idx="13">
                  <c:v>-6.175727372271119</c:v>
                </c:pt>
              </c:numCache>
            </c:numRef>
          </c:val>
          <c:extLst>
            <c:ext xmlns:c16="http://schemas.microsoft.com/office/drawing/2014/chart" uri="{C3380CC4-5D6E-409C-BE32-E72D297353CC}">
              <c16:uniqueId val="{0000000A-EB28-4AA0-8063-37C834E5622A}"/>
            </c:ext>
          </c:extLst>
        </c:ser>
        <c:dLbls>
          <c:showLegendKey val="0"/>
          <c:showVal val="0"/>
          <c:showCatName val="0"/>
          <c:showSerName val="0"/>
          <c:showPercent val="0"/>
          <c:showBubbleSize val="0"/>
        </c:dLbls>
        <c:gapWidth val="40"/>
        <c:axId val="161479680"/>
        <c:axId val="161497856"/>
      </c:barChart>
      <c:catAx>
        <c:axId val="161479680"/>
        <c:scaling>
          <c:orientation val="minMax"/>
        </c:scaling>
        <c:delete val="0"/>
        <c:axPos val="l"/>
        <c:numFmt formatCode="General" sourceLinked="0"/>
        <c:majorTickMark val="out"/>
        <c:minorTickMark val="none"/>
        <c:tickLblPos val="low"/>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1497856"/>
        <c:crossesAt val="0"/>
        <c:auto val="1"/>
        <c:lblAlgn val="ctr"/>
        <c:lblOffset val="100"/>
        <c:tickLblSkip val="1"/>
        <c:tickMarkSkip val="1"/>
        <c:noMultiLvlLbl val="0"/>
      </c:catAx>
      <c:valAx>
        <c:axId val="161497856"/>
        <c:scaling>
          <c:orientation val="minMax"/>
        </c:scaling>
        <c:delete val="0"/>
        <c:axPos val="b"/>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1479680"/>
        <c:crossesAt val="1"/>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53310002916303E-2"/>
          <c:y val="4.034747522231362E-2"/>
          <c:w val="0.91515781693200704"/>
          <c:h val="0.74011383408534603"/>
        </c:manualLayout>
      </c:layout>
      <c:lineChart>
        <c:grouping val="standard"/>
        <c:varyColors val="0"/>
        <c:ser>
          <c:idx val="0"/>
          <c:order val="0"/>
          <c:tx>
            <c:strRef>
              <c:f>P1_G12!$C$27</c:f>
              <c:strCache>
                <c:ptCount val="1"/>
                <c:pt idx="0">
                  <c:v>Électricité</c:v>
                </c:pt>
              </c:strCache>
            </c:strRef>
          </c:tx>
          <c:spPr>
            <a:ln w="28575" cap="rnd">
              <a:solidFill>
                <a:schemeClr val="accent1">
                  <a:lumMod val="75000"/>
                </a:schemeClr>
              </a:solidFill>
              <a:round/>
            </a:ln>
            <a:effectLst/>
          </c:spPr>
          <c:marker>
            <c:symbol val="none"/>
          </c:marker>
          <c:cat>
            <c:numRef>
              <c:f>P1_G12!$B$28:$B$44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formatCode="0">
                  <c:v>2015</c:v>
                </c:pt>
                <c:pt idx="11">
                  <c:v>2016</c:v>
                </c:pt>
                <c:pt idx="12">
                  <c:v>2017</c:v>
                </c:pt>
                <c:pt idx="13">
                  <c:v>2018</c:v>
                </c:pt>
                <c:pt idx="14">
                  <c:v>2019</c:v>
                </c:pt>
                <c:pt idx="15">
                  <c:v>2020</c:v>
                </c:pt>
                <c:pt idx="16">
                  <c:v>2021</c:v>
                </c:pt>
              </c:numCache>
            </c:numRef>
          </c:cat>
          <c:val>
            <c:numRef>
              <c:f>P1_G12!$C$28:$C$44</c:f>
              <c:numCache>
                <c:formatCode>#,##0</c:formatCode>
                <c:ptCount val="17"/>
                <c:pt idx="0">
                  <c:v>13.769146537354866</c:v>
                </c:pt>
                <c:pt idx="1">
                  <c:v>14.115983980089148</c:v>
                </c:pt>
                <c:pt idx="2">
                  <c:v>14.381287573453241</c:v>
                </c:pt>
                <c:pt idx="3">
                  <c:v>14.45037632340396</c:v>
                </c:pt>
                <c:pt idx="4">
                  <c:v>15.178654969159242</c:v>
                </c:pt>
                <c:pt idx="5">
                  <c:v>14.909577519906343</c:v>
                </c:pt>
                <c:pt idx="6">
                  <c:v>16.289368708038516</c:v>
                </c:pt>
                <c:pt idx="7">
                  <c:v>16.548362153037267</c:v>
                </c:pt>
                <c:pt idx="8">
                  <c:v>16.97732314112444</c:v>
                </c:pt>
                <c:pt idx="9">
                  <c:v>18.465270179056738</c:v>
                </c:pt>
                <c:pt idx="10">
                  <c:v>18.821108724391898</c:v>
                </c:pt>
                <c:pt idx="11">
                  <c:v>19.209417779871611</c:v>
                </c:pt>
                <c:pt idx="12">
                  <c:v>19.93300110748908</c:v>
                </c:pt>
                <c:pt idx="13">
                  <c:v>21.130763945829099</c:v>
                </c:pt>
                <c:pt idx="14">
                  <c:v>22.389054249186955</c:v>
                </c:pt>
                <c:pt idx="15">
                  <c:v>24.845856772005305</c:v>
                </c:pt>
                <c:pt idx="16">
                  <c:v>24.358775077435798</c:v>
                </c:pt>
              </c:numCache>
            </c:numRef>
          </c:val>
          <c:smooth val="0"/>
          <c:extLst>
            <c:ext xmlns:c16="http://schemas.microsoft.com/office/drawing/2014/chart" uri="{C3380CC4-5D6E-409C-BE32-E72D297353CC}">
              <c16:uniqueId val="{00000000-1BA2-4753-BFDE-C7227F61BB4E}"/>
            </c:ext>
          </c:extLst>
        </c:ser>
        <c:ser>
          <c:idx val="1"/>
          <c:order val="1"/>
          <c:tx>
            <c:strRef>
              <c:f>P1_G12!$D$27</c:f>
              <c:strCache>
                <c:ptCount val="1"/>
                <c:pt idx="0">
                  <c:v>Chauffage et refroidissement</c:v>
                </c:pt>
              </c:strCache>
            </c:strRef>
          </c:tx>
          <c:spPr>
            <a:ln w="28575" cap="rnd">
              <a:solidFill>
                <a:srgbClr val="C00000"/>
              </a:solidFill>
              <a:round/>
            </a:ln>
            <a:effectLst/>
          </c:spPr>
          <c:marker>
            <c:symbol val="none"/>
          </c:marker>
          <c:cat>
            <c:numRef>
              <c:f>P1_G12!$B$28:$B$44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formatCode="0">
                  <c:v>2015</c:v>
                </c:pt>
                <c:pt idx="11">
                  <c:v>2016</c:v>
                </c:pt>
                <c:pt idx="12">
                  <c:v>2017</c:v>
                </c:pt>
                <c:pt idx="13">
                  <c:v>2018</c:v>
                </c:pt>
                <c:pt idx="14">
                  <c:v>2019</c:v>
                </c:pt>
                <c:pt idx="15">
                  <c:v>2020</c:v>
                </c:pt>
                <c:pt idx="16">
                  <c:v>2021</c:v>
                </c:pt>
              </c:numCache>
            </c:numRef>
          </c:cat>
          <c:val>
            <c:numRef>
              <c:f>P1_G12!$D$28:$D$44</c:f>
              <c:numCache>
                <c:formatCode>#,##0</c:formatCode>
                <c:ptCount val="17"/>
                <c:pt idx="0">
                  <c:v>11.687798022934714</c:v>
                </c:pt>
                <c:pt idx="1">
                  <c:v>11.75334836413413</c:v>
                </c:pt>
                <c:pt idx="2">
                  <c:v>13.108521332172963</c:v>
                </c:pt>
                <c:pt idx="3">
                  <c:v>13.600723796332815</c:v>
                </c:pt>
                <c:pt idx="4">
                  <c:v>15.346508265973316</c:v>
                </c:pt>
                <c:pt idx="5">
                  <c:v>16.424160361522652</c:v>
                </c:pt>
                <c:pt idx="6">
                  <c:v>15.981426326827176</c:v>
                </c:pt>
                <c:pt idx="7">
                  <c:v>16.588778213395937</c:v>
                </c:pt>
                <c:pt idx="8">
                  <c:v>17.608489144819284</c:v>
                </c:pt>
                <c:pt idx="9">
                  <c:v>18.048468610219544</c:v>
                </c:pt>
                <c:pt idx="10">
                  <c:v>18.882638168665807</c:v>
                </c:pt>
                <c:pt idx="11">
                  <c:v>20.125745200910576</c:v>
                </c:pt>
                <c:pt idx="12">
                  <c:v>20.610339447519259</c:v>
                </c:pt>
                <c:pt idx="13">
                  <c:v>21.233035285889873</c:v>
                </c:pt>
                <c:pt idx="14">
                  <c:v>22.384016785012388</c:v>
                </c:pt>
                <c:pt idx="15">
                  <c:v>23.398915775084681</c:v>
                </c:pt>
                <c:pt idx="16">
                  <c:v>24.357011603394355</c:v>
                </c:pt>
              </c:numCache>
            </c:numRef>
          </c:val>
          <c:smooth val="0"/>
          <c:extLst>
            <c:ext xmlns:c16="http://schemas.microsoft.com/office/drawing/2014/chart" uri="{C3380CC4-5D6E-409C-BE32-E72D297353CC}">
              <c16:uniqueId val="{00000001-1BA2-4753-BFDE-C7227F61BB4E}"/>
            </c:ext>
          </c:extLst>
        </c:ser>
        <c:ser>
          <c:idx val="2"/>
          <c:order val="2"/>
          <c:tx>
            <c:strRef>
              <c:f>P1_G12!$E$27</c:f>
              <c:strCache>
                <c:ptCount val="1"/>
                <c:pt idx="0">
                  <c:v>Transports</c:v>
                </c:pt>
              </c:strCache>
            </c:strRef>
          </c:tx>
          <c:spPr>
            <a:ln w="28575" cap="rnd">
              <a:solidFill>
                <a:schemeClr val="accent6">
                  <a:lumMod val="75000"/>
                </a:schemeClr>
              </a:solidFill>
              <a:round/>
            </a:ln>
            <a:effectLst/>
          </c:spPr>
          <c:marker>
            <c:symbol val="none"/>
          </c:marker>
          <c:cat>
            <c:numRef>
              <c:f>P1_G12!$B$28:$B$44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formatCode="0">
                  <c:v>2015</c:v>
                </c:pt>
                <c:pt idx="11">
                  <c:v>2016</c:v>
                </c:pt>
                <c:pt idx="12">
                  <c:v>2017</c:v>
                </c:pt>
                <c:pt idx="13">
                  <c:v>2018</c:v>
                </c:pt>
                <c:pt idx="14">
                  <c:v>2019</c:v>
                </c:pt>
                <c:pt idx="15">
                  <c:v>2020</c:v>
                </c:pt>
                <c:pt idx="16">
                  <c:v>2021</c:v>
                </c:pt>
              </c:numCache>
            </c:numRef>
          </c:cat>
          <c:val>
            <c:numRef>
              <c:f>P1_G12!$E$28:$E$44</c:f>
              <c:numCache>
                <c:formatCode>#,##0</c:formatCode>
                <c:ptCount val="17"/>
                <c:pt idx="0">
                  <c:v>2.0045140521553741</c:v>
                </c:pt>
                <c:pt idx="1">
                  <c:v>2.2700328207264966</c:v>
                </c:pt>
                <c:pt idx="2">
                  <c:v>3.8694227782672277</c:v>
                </c:pt>
                <c:pt idx="3">
                  <c:v>5.99804853755602</c:v>
                </c:pt>
                <c:pt idx="4">
                  <c:v>6.3694611159745937</c:v>
                </c:pt>
                <c:pt idx="5">
                  <c:v>6.3168243003511524</c:v>
                </c:pt>
                <c:pt idx="6">
                  <c:v>7.2155644786303945</c:v>
                </c:pt>
                <c:pt idx="7">
                  <c:v>7.414453942912262</c:v>
                </c:pt>
                <c:pt idx="8">
                  <c:v>7.5997618556082021</c:v>
                </c:pt>
                <c:pt idx="9">
                  <c:v>8.2487056899540292</c:v>
                </c:pt>
                <c:pt idx="10">
                  <c:v>8.3658052037828217</c:v>
                </c:pt>
                <c:pt idx="11">
                  <c:v>8.4054482206803485</c:v>
                </c:pt>
                <c:pt idx="12">
                  <c:v>8.7646795048089814</c:v>
                </c:pt>
                <c:pt idx="13">
                  <c:v>8.963053008825284</c:v>
                </c:pt>
                <c:pt idx="14">
                  <c:v>9.2483940535166038</c:v>
                </c:pt>
                <c:pt idx="15">
                  <c:v>9.2198264865512272</c:v>
                </c:pt>
                <c:pt idx="16">
                  <c:v>7.9348512416521837</c:v>
                </c:pt>
              </c:numCache>
            </c:numRef>
          </c:val>
          <c:smooth val="0"/>
          <c:extLst>
            <c:ext xmlns:c16="http://schemas.microsoft.com/office/drawing/2014/chart" uri="{C3380CC4-5D6E-409C-BE32-E72D297353CC}">
              <c16:uniqueId val="{00000002-1BA2-4753-BFDE-C7227F61BB4E}"/>
            </c:ext>
          </c:extLst>
        </c:ser>
        <c:dLbls>
          <c:showLegendKey val="0"/>
          <c:showVal val="0"/>
          <c:showCatName val="0"/>
          <c:showSerName val="0"/>
          <c:showPercent val="0"/>
          <c:showBubbleSize val="0"/>
        </c:dLbls>
        <c:smooth val="0"/>
        <c:axId val="162588544"/>
        <c:axId val="162590080"/>
      </c:lineChart>
      <c:catAx>
        <c:axId val="162588544"/>
        <c:scaling>
          <c:orientation val="minMax"/>
        </c:scaling>
        <c:delete val="0"/>
        <c:axPos val="b"/>
        <c:minorGridlines>
          <c:spPr>
            <a:ln w="9525" cap="flat" cmpd="sng" algn="ctr">
              <a:solidFill>
                <a:schemeClr val="tx1">
                  <a:lumMod val="5000"/>
                  <a:lumOff val="95000"/>
                </a:schemeClr>
              </a:solidFill>
              <a:round/>
            </a:ln>
            <a:effectLst/>
          </c:spPr>
        </c:minorGridlines>
        <c:numFmt formatCode="0" sourceLinked="0"/>
        <c:majorTickMark val="out"/>
        <c:minorTickMark val="out"/>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2590080"/>
        <c:crosses val="autoZero"/>
        <c:auto val="1"/>
        <c:lblAlgn val="ctr"/>
        <c:lblOffset val="100"/>
        <c:tickMarkSkip val="2"/>
        <c:noMultiLvlLbl val="0"/>
      </c:catAx>
      <c:valAx>
        <c:axId val="162590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2588544"/>
        <c:crossesAt val="1"/>
        <c:crossBetween val="midCat"/>
      </c:valAx>
      <c:spPr>
        <a:noFill/>
        <a:ln w="25400">
          <a:noFill/>
        </a:ln>
        <a:effectLst>
          <a:glow rad="127000">
            <a:schemeClr val="accent1">
              <a:alpha val="95000"/>
            </a:schemeClr>
          </a:glow>
        </a:effectLst>
      </c:spPr>
    </c:plotArea>
    <c:legend>
      <c:legendPos val="b"/>
      <c:legendEntry>
        <c:idx val="0"/>
        <c:txPr>
          <a:bodyPr/>
          <a:lstStyle/>
          <a:p>
            <a:pPr>
              <a:defRPr sz="900" b="0" i="0" u="none" strike="noStrike" baseline="0">
                <a:solidFill>
                  <a:srgbClr val="808080"/>
                </a:solidFill>
                <a:latin typeface="Calibri"/>
                <a:ea typeface="Calibri"/>
                <a:cs typeface="Calibri"/>
              </a:defRPr>
            </a:pPr>
            <a:endParaRPr lang="fr-FR"/>
          </a:p>
        </c:txPr>
      </c:legendEntry>
      <c:legendEntry>
        <c:idx val="1"/>
        <c:txPr>
          <a:bodyPr/>
          <a:lstStyle/>
          <a:p>
            <a:pPr>
              <a:defRPr sz="900" b="0" i="0" u="none" strike="noStrike" baseline="0">
                <a:solidFill>
                  <a:srgbClr val="808080"/>
                </a:solidFill>
                <a:latin typeface="Calibri"/>
                <a:ea typeface="Calibri"/>
                <a:cs typeface="Calibri"/>
              </a:defRPr>
            </a:pPr>
            <a:endParaRPr lang="fr-FR"/>
          </a:p>
        </c:txPr>
      </c:legendEntry>
      <c:legendEntry>
        <c:idx val="2"/>
        <c:txPr>
          <a:bodyPr/>
          <a:lstStyle/>
          <a:p>
            <a:pPr>
              <a:defRPr sz="900" b="0" i="0" u="none" strike="noStrike" baseline="0">
                <a:solidFill>
                  <a:srgbClr val="808080"/>
                </a:solidFill>
                <a:latin typeface="Calibri"/>
                <a:ea typeface="Calibri"/>
                <a:cs typeface="Calibri"/>
              </a:defRPr>
            </a:pPr>
            <a:endParaRPr lang="fr-FR"/>
          </a:p>
        </c:txPr>
      </c:legendEntry>
      <c:layout>
        <c:manualLayout>
          <c:xMode val="edge"/>
          <c:yMode val="edge"/>
          <c:x val="0.14588772236803735"/>
          <c:y val="0.91368981862341836"/>
          <c:w val="0.71880507302999341"/>
          <c:h val="6.9030438359384175E-2"/>
        </c:manualLayout>
      </c:layout>
      <c:overlay val="0"/>
      <c:spPr>
        <a:noFill/>
        <a:ln w="25400">
          <a:noFill/>
        </a:ln>
      </c:spPr>
      <c:txPr>
        <a:bodyPr/>
        <a:lstStyle/>
        <a:p>
          <a:pPr>
            <a:defRPr sz="690" b="0" i="0" u="none" strike="noStrike" baseline="0">
              <a:solidFill>
                <a:srgbClr val="808080"/>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Part</a:t>
            </a:r>
            <a:r>
              <a:rPr lang="fr-FR" sz="1200" b="0" i="0" u="none" strike="noStrike" baseline="0"/>
              <a:t> de l'accroissement prévu entre 2018 et 2023 réalisée </a:t>
            </a:r>
            <a:br>
              <a:rPr lang="fr-FR" sz="1200" b="0" i="0" u="none" strike="noStrike" baseline="0"/>
            </a:br>
            <a:r>
              <a:rPr lang="fr-FR" sz="1200" b="0" i="0" u="none" strike="noStrike" baseline="0"/>
              <a:t>en 2021</a:t>
            </a:r>
            <a:endParaRPr lang="fr-FR"/>
          </a:p>
        </c:rich>
      </c:tx>
      <c:overlay val="0"/>
    </c:title>
    <c:autoTitleDeleted val="0"/>
    <c:plotArea>
      <c:layout>
        <c:manualLayout>
          <c:layoutTarget val="inner"/>
          <c:xMode val="edge"/>
          <c:yMode val="edge"/>
          <c:x val="0.10845070422535211"/>
          <c:y val="1.1286672480269233E-2"/>
          <c:w val="0.82401707628389509"/>
          <c:h val="0.63898619054726402"/>
        </c:manualLayout>
      </c:layout>
      <c:barChart>
        <c:barDir val="col"/>
        <c:grouping val="stacked"/>
        <c:varyColors val="0"/>
        <c:ser>
          <c:idx val="0"/>
          <c:order val="0"/>
          <c:spPr>
            <a:gradFill rotWithShape="0">
              <a:gsLst>
                <a:gs pos="0">
                  <a:srgbClr val="376092"/>
                </a:gs>
                <a:gs pos="50000">
                  <a:srgbClr val="DADCDF"/>
                </a:gs>
                <a:gs pos="100000">
                  <a:srgbClr val="376092"/>
                </a:gs>
              </a:gsLst>
              <a:lin ang="0" scaled="1"/>
            </a:gradFill>
            <a:ln w="25400">
              <a:noFill/>
            </a:ln>
          </c:spPr>
          <c:invertIfNegative val="0"/>
          <c:dPt>
            <c:idx val="0"/>
            <c:invertIfNegative val="0"/>
            <c:bubble3D val="0"/>
            <c:spPr>
              <a:gradFill rotWithShape="0">
                <a:gsLst>
                  <a:gs pos="0">
                    <a:srgbClr val="FF0000"/>
                  </a:gs>
                  <a:gs pos="50000">
                    <a:srgbClr val="DADCDF"/>
                  </a:gs>
                  <a:gs pos="100000">
                    <a:srgbClr val="FF0000"/>
                  </a:gs>
                </a:gsLst>
                <a:lin ang="0" scaled="1"/>
              </a:gradFill>
              <a:ln w="25400">
                <a:noFill/>
              </a:ln>
            </c:spPr>
            <c:extLst>
              <c:ext xmlns:c16="http://schemas.microsoft.com/office/drawing/2014/chart" uri="{C3380CC4-5D6E-409C-BE32-E72D297353CC}">
                <c16:uniqueId val="{00000001-62C2-4126-B9BC-788822CDE8A3}"/>
              </c:ext>
            </c:extLst>
          </c:dPt>
          <c:dPt>
            <c:idx val="1"/>
            <c:invertIfNegative val="0"/>
            <c:bubble3D val="0"/>
            <c:spPr>
              <a:gradFill rotWithShape="0">
                <a:gsLst>
                  <a:gs pos="0">
                    <a:srgbClr val="FF0000"/>
                  </a:gs>
                  <a:gs pos="50000">
                    <a:srgbClr val="DADCDF"/>
                  </a:gs>
                  <a:gs pos="100000">
                    <a:srgbClr val="FF0000"/>
                  </a:gs>
                </a:gsLst>
                <a:lin ang="0" scaled="1"/>
              </a:gradFill>
              <a:ln w="25400">
                <a:noFill/>
              </a:ln>
            </c:spPr>
            <c:extLst>
              <c:ext xmlns:c16="http://schemas.microsoft.com/office/drawing/2014/chart" uri="{C3380CC4-5D6E-409C-BE32-E72D297353CC}">
                <c16:uniqueId val="{00000003-62C2-4126-B9BC-788822CDE8A3}"/>
              </c:ext>
            </c:extLst>
          </c:dPt>
          <c:dPt>
            <c:idx val="2"/>
            <c:invertIfNegative val="0"/>
            <c:bubble3D val="0"/>
            <c:spPr>
              <a:gradFill rotWithShape="0">
                <a:gsLst>
                  <a:gs pos="0">
                    <a:srgbClr val="FF0000"/>
                  </a:gs>
                  <a:gs pos="50000">
                    <a:srgbClr val="DADCDF"/>
                  </a:gs>
                  <a:gs pos="100000">
                    <a:srgbClr val="FF0000"/>
                  </a:gs>
                </a:gsLst>
                <a:lin ang="0" scaled="1"/>
              </a:gradFill>
              <a:ln w="25400">
                <a:noFill/>
              </a:ln>
            </c:spPr>
            <c:extLst>
              <c:ext xmlns:c16="http://schemas.microsoft.com/office/drawing/2014/chart" uri="{C3380CC4-5D6E-409C-BE32-E72D297353CC}">
                <c16:uniqueId val="{00000005-62C2-4126-B9BC-788822CDE8A3}"/>
              </c:ext>
            </c:extLst>
          </c:dPt>
          <c:dPt>
            <c:idx val="3"/>
            <c:invertIfNegative val="0"/>
            <c:bubble3D val="0"/>
            <c:spPr>
              <a:gradFill rotWithShape="0">
                <a:gsLst>
                  <a:gs pos="0">
                    <a:srgbClr val="FF0000"/>
                  </a:gs>
                  <a:gs pos="50000">
                    <a:srgbClr val="DADCDF"/>
                  </a:gs>
                  <a:gs pos="100000">
                    <a:srgbClr val="FF0000"/>
                  </a:gs>
                </a:gsLst>
                <a:lin ang="0" scaled="1"/>
              </a:gradFill>
              <a:ln w="25400">
                <a:noFill/>
              </a:ln>
            </c:spPr>
            <c:extLst>
              <c:ext xmlns:c16="http://schemas.microsoft.com/office/drawing/2014/chart" uri="{C3380CC4-5D6E-409C-BE32-E72D297353CC}">
                <c16:uniqueId val="{00000007-62C2-4126-B9BC-788822CDE8A3}"/>
              </c:ext>
            </c:extLst>
          </c:dPt>
          <c:dPt>
            <c:idx val="4"/>
            <c:invertIfNegative val="0"/>
            <c:bubble3D val="0"/>
            <c:spPr>
              <a:gradFill rotWithShape="0">
                <a:gsLst>
                  <a:gs pos="0">
                    <a:srgbClr val="00B050"/>
                  </a:gs>
                  <a:gs pos="50000">
                    <a:srgbClr val="DADCDF"/>
                  </a:gs>
                  <a:gs pos="100000">
                    <a:srgbClr val="00B050"/>
                  </a:gs>
                </a:gsLst>
                <a:lin ang="0" scaled="1"/>
              </a:gradFill>
              <a:ln w="25400">
                <a:noFill/>
              </a:ln>
            </c:spPr>
            <c:extLst>
              <c:ext xmlns:c16="http://schemas.microsoft.com/office/drawing/2014/chart" uri="{C3380CC4-5D6E-409C-BE32-E72D297353CC}">
                <c16:uniqueId val="{00000009-62C2-4126-B9BC-788822CDE8A3}"/>
              </c:ext>
            </c:extLst>
          </c:dPt>
          <c:dPt>
            <c:idx val="6"/>
            <c:invertIfNegative val="0"/>
            <c:bubble3D val="0"/>
            <c:spPr>
              <a:gradFill rotWithShape="0">
                <a:gsLst>
                  <a:gs pos="0">
                    <a:schemeClr val="tx2">
                      <a:lumMod val="60000"/>
                      <a:lumOff val="40000"/>
                    </a:schemeClr>
                  </a:gs>
                  <a:gs pos="50000">
                    <a:srgbClr val="DADCDF"/>
                  </a:gs>
                  <a:gs pos="100000">
                    <a:schemeClr val="tx2">
                      <a:lumMod val="60000"/>
                      <a:lumOff val="40000"/>
                    </a:schemeClr>
                  </a:gs>
                </a:gsLst>
                <a:lin ang="0" scaled="1"/>
              </a:gradFill>
              <a:ln w="25400">
                <a:noFill/>
              </a:ln>
            </c:spPr>
            <c:extLst>
              <c:ext xmlns:c16="http://schemas.microsoft.com/office/drawing/2014/chart" uri="{C3380CC4-5D6E-409C-BE32-E72D297353CC}">
                <c16:uniqueId val="{0000000B-62C2-4126-B9BC-788822CDE8A3}"/>
              </c:ext>
            </c:extLst>
          </c:dPt>
          <c:dPt>
            <c:idx val="7"/>
            <c:invertIfNegative val="0"/>
            <c:bubble3D val="0"/>
            <c:spPr>
              <a:gradFill rotWithShape="0">
                <a:gsLst>
                  <a:gs pos="0">
                    <a:schemeClr val="tx2">
                      <a:lumMod val="60000"/>
                      <a:lumOff val="40000"/>
                    </a:schemeClr>
                  </a:gs>
                  <a:gs pos="50000">
                    <a:srgbClr val="DADCDF"/>
                  </a:gs>
                  <a:gs pos="100000">
                    <a:schemeClr val="tx2">
                      <a:lumMod val="60000"/>
                      <a:lumOff val="40000"/>
                    </a:schemeClr>
                  </a:gs>
                </a:gsLst>
                <a:lin ang="0" scaled="1"/>
              </a:gradFill>
              <a:ln w="25400">
                <a:noFill/>
              </a:ln>
            </c:spPr>
            <c:extLst>
              <c:ext xmlns:c16="http://schemas.microsoft.com/office/drawing/2014/chart" uri="{C3380CC4-5D6E-409C-BE32-E72D297353CC}">
                <c16:uniqueId val="{0000000D-62C2-4126-B9BC-788822CDE8A3}"/>
              </c:ext>
            </c:extLst>
          </c:dPt>
          <c:dPt>
            <c:idx val="8"/>
            <c:invertIfNegative val="0"/>
            <c:bubble3D val="0"/>
            <c:spPr>
              <a:gradFill rotWithShape="0">
                <a:gsLst>
                  <a:gs pos="0">
                    <a:schemeClr val="tx2">
                      <a:lumMod val="60000"/>
                      <a:lumOff val="40000"/>
                    </a:schemeClr>
                  </a:gs>
                  <a:gs pos="50000">
                    <a:srgbClr val="DADCDF"/>
                  </a:gs>
                  <a:gs pos="100000">
                    <a:schemeClr val="tx2">
                      <a:lumMod val="60000"/>
                      <a:lumOff val="40000"/>
                    </a:schemeClr>
                  </a:gs>
                </a:gsLst>
                <a:lin ang="0" scaled="1"/>
              </a:gradFill>
              <a:ln w="25400">
                <a:noFill/>
              </a:ln>
            </c:spPr>
            <c:extLst>
              <c:ext xmlns:c16="http://schemas.microsoft.com/office/drawing/2014/chart" uri="{C3380CC4-5D6E-409C-BE32-E72D297353CC}">
                <c16:uniqueId val="{0000000F-62C2-4126-B9BC-788822CDE8A3}"/>
              </c:ext>
            </c:extLst>
          </c:dPt>
          <c:dPt>
            <c:idx val="9"/>
            <c:invertIfNegative val="0"/>
            <c:bubble3D val="0"/>
            <c:spPr>
              <a:gradFill rotWithShape="0">
                <a:gsLst>
                  <a:gs pos="0">
                    <a:schemeClr val="tx2">
                      <a:lumMod val="60000"/>
                      <a:lumOff val="40000"/>
                    </a:schemeClr>
                  </a:gs>
                  <a:gs pos="50000">
                    <a:srgbClr val="DADCDF"/>
                  </a:gs>
                  <a:gs pos="100000">
                    <a:schemeClr val="tx2">
                      <a:lumMod val="60000"/>
                      <a:lumOff val="40000"/>
                    </a:schemeClr>
                  </a:gs>
                </a:gsLst>
                <a:lin ang="0" scaled="1"/>
              </a:gradFill>
              <a:ln w="25400">
                <a:noFill/>
              </a:ln>
            </c:spPr>
            <c:extLst>
              <c:ext xmlns:c16="http://schemas.microsoft.com/office/drawing/2014/chart" uri="{C3380CC4-5D6E-409C-BE32-E72D297353CC}">
                <c16:uniqueId val="{00000011-62C2-4126-B9BC-788822CDE8A3}"/>
              </c:ext>
            </c:extLst>
          </c:dPt>
          <c:dPt>
            <c:idx val="10"/>
            <c:invertIfNegative val="0"/>
            <c:bubble3D val="0"/>
            <c:spPr>
              <a:gradFill rotWithShape="0">
                <a:gsLst>
                  <a:gs pos="0">
                    <a:srgbClr val="00B050"/>
                  </a:gs>
                  <a:gs pos="50000">
                    <a:srgbClr val="DADCDF"/>
                  </a:gs>
                  <a:gs pos="100000">
                    <a:srgbClr val="00B050"/>
                  </a:gs>
                </a:gsLst>
                <a:lin ang="0" scaled="1"/>
              </a:gradFill>
              <a:ln w="25400">
                <a:noFill/>
              </a:ln>
            </c:spPr>
            <c:extLst>
              <c:ext xmlns:c16="http://schemas.microsoft.com/office/drawing/2014/chart" uri="{C3380CC4-5D6E-409C-BE32-E72D297353CC}">
                <c16:uniqueId val="{00000013-62C2-4126-B9BC-788822CDE8A3}"/>
              </c:ext>
            </c:extLst>
          </c:dPt>
          <c:dPt>
            <c:idx val="11"/>
            <c:invertIfNegative val="0"/>
            <c:bubble3D val="0"/>
            <c:spPr>
              <a:gradFill rotWithShape="0">
                <a:gsLst>
                  <a:gs pos="0">
                    <a:srgbClr val="00B050"/>
                  </a:gs>
                  <a:gs pos="50000">
                    <a:srgbClr val="DADCDF"/>
                  </a:gs>
                  <a:gs pos="100000">
                    <a:srgbClr val="00B050"/>
                  </a:gs>
                </a:gsLst>
                <a:lin ang="0" scaled="1"/>
              </a:gradFill>
              <a:ln w="25400">
                <a:noFill/>
              </a:ln>
            </c:spPr>
            <c:extLst>
              <c:ext xmlns:c16="http://schemas.microsoft.com/office/drawing/2014/chart" uri="{C3380CC4-5D6E-409C-BE32-E72D297353CC}">
                <c16:uniqueId val="{00000015-62C2-4126-B9BC-788822CDE8A3}"/>
              </c:ext>
            </c:extLst>
          </c:dPt>
          <c:dPt>
            <c:idx val="12"/>
            <c:invertIfNegative val="0"/>
            <c:bubble3D val="0"/>
            <c:spPr>
              <a:gradFill rotWithShape="0">
                <a:gsLst>
                  <a:gs pos="0">
                    <a:schemeClr val="tx2">
                      <a:lumMod val="60000"/>
                      <a:lumOff val="40000"/>
                    </a:schemeClr>
                  </a:gs>
                  <a:gs pos="50000">
                    <a:srgbClr val="DADCDF"/>
                  </a:gs>
                  <a:gs pos="100000">
                    <a:schemeClr val="tx2">
                      <a:lumMod val="60000"/>
                      <a:lumOff val="40000"/>
                    </a:schemeClr>
                  </a:gs>
                </a:gsLst>
                <a:lin ang="0" scaled="1"/>
              </a:gradFill>
              <a:ln w="25400">
                <a:noFill/>
              </a:ln>
            </c:spPr>
            <c:extLst>
              <c:ext xmlns:c16="http://schemas.microsoft.com/office/drawing/2014/chart" uri="{C3380CC4-5D6E-409C-BE32-E72D297353CC}">
                <c16:uniqueId val="{00000017-62C2-4126-B9BC-788822CDE8A3}"/>
              </c:ext>
            </c:extLst>
          </c:dPt>
          <c:dPt>
            <c:idx val="13"/>
            <c:invertIfNegative val="0"/>
            <c:bubble3D val="0"/>
            <c:spPr>
              <a:gradFill rotWithShape="0">
                <a:gsLst>
                  <a:gs pos="0">
                    <a:schemeClr val="tx2">
                      <a:lumMod val="60000"/>
                      <a:lumOff val="40000"/>
                    </a:schemeClr>
                  </a:gs>
                  <a:gs pos="50000">
                    <a:srgbClr val="DADCDF"/>
                  </a:gs>
                  <a:gs pos="100000">
                    <a:schemeClr val="tx2">
                      <a:lumMod val="60000"/>
                      <a:lumOff val="40000"/>
                    </a:schemeClr>
                  </a:gs>
                </a:gsLst>
                <a:lin ang="0" scaled="1"/>
              </a:gradFill>
              <a:ln w="25400">
                <a:noFill/>
              </a:ln>
            </c:spPr>
            <c:extLst>
              <c:ext xmlns:c16="http://schemas.microsoft.com/office/drawing/2014/chart" uri="{C3380CC4-5D6E-409C-BE32-E72D297353CC}">
                <c16:uniqueId val="{00000019-62C2-4126-B9BC-788822CDE8A3}"/>
              </c:ext>
            </c:extLst>
          </c:dPt>
          <c:dPt>
            <c:idx val="14"/>
            <c:invertIfNegative val="0"/>
            <c:bubble3D val="0"/>
            <c:spPr>
              <a:gradFill rotWithShape="0">
                <a:gsLst>
                  <a:gs pos="0">
                    <a:srgbClr val="4F6228"/>
                  </a:gs>
                  <a:gs pos="50000">
                    <a:srgbClr val="DADCDF"/>
                  </a:gs>
                  <a:gs pos="100000">
                    <a:srgbClr val="4F6228"/>
                  </a:gs>
                </a:gsLst>
                <a:lin ang="0" scaled="1"/>
              </a:gradFill>
              <a:ln w="25400">
                <a:noFill/>
              </a:ln>
            </c:spPr>
            <c:extLst>
              <c:ext xmlns:c16="http://schemas.microsoft.com/office/drawing/2014/chart" uri="{C3380CC4-5D6E-409C-BE32-E72D297353CC}">
                <c16:uniqueId val="{0000001B-62C2-4126-B9BC-788822CDE8A3}"/>
              </c:ext>
            </c:extLst>
          </c:dPt>
          <c:dLbls>
            <c:dLbl>
              <c:idx val="0"/>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1-62C2-4126-B9BC-788822CDE8A3}"/>
                </c:ext>
              </c:extLst>
            </c:dLbl>
            <c:dLbl>
              <c:idx val="1"/>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3-62C2-4126-B9BC-788822CDE8A3}"/>
                </c:ext>
              </c:extLst>
            </c:dLbl>
            <c:dLbl>
              <c:idx val="9"/>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1-62C2-4126-B9BC-788822CDE8A3}"/>
                </c:ext>
              </c:extLst>
            </c:dLbl>
            <c:dLbl>
              <c:idx val="11"/>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5-62C2-4126-B9BC-788822CDE8A3}"/>
                </c:ext>
              </c:extLst>
            </c:dLbl>
            <c:dLbl>
              <c:idx val="12"/>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7-62C2-4126-B9BC-788822CDE8A3}"/>
                </c:ext>
              </c:extLst>
            </c:dLbl>
            <c:dLbl>
              <c:idx val="13"/>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9-62C2-4126-B9BC-788822CDE8A3}"/>
                </c:ext>
              </c:extLst>
            </c:dLbl>
            <c:dLbl>
              <c:idx val="14"/>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B-62C2-4126-B9BC-788822CDE8A3}"/>
                </c:ext>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'P1_T2-G13'!$B$36:$B$45</c:f>
              <c:strCache>
                <c:ptCount val="10"/>
                <c:pt idx="0">
                  <c:v>Biomasse</c:v>
                </c:pt>
                <c:pt idx="1">
                  <c:v>Pompes à chaleur y compris PAC géothermiques</c:v>
                </c:pt>
                <c:pt idx="2">
                  <c:v>Solaire thermique</c:v>
                </c:pt>
                <c:pt idx="3">
                  <c:v>Livraisons de chaleur renouvelable et de récupération des réseaux de chaleur (2020)</c:v>
                </c:pt>
                <c:pt idx="4">
                  <c:v>Biogaz injecté dans les réseaux</c:v>
                </c:pt>
                <c:pt idx="5">
                  <c:v>Hydroélectricité (2020)</c:v>
                </c:pt>
                <c:pt idx="6">
                  <c:v>Éolien terrestre</c:v>
                </c:pt>
                <c:pt idx="7">
                  <c:v>Photovoltaïque</c:v>
                </c:pt>
                <c:pt idx="8">
                  <c:v>Éolien en mer</c:v>
                </c:pt>
                <c:pt idx="9">
                  <c:v>Électricité à partir de méthanisation</c:v>
                </c:pt>
              </c:strCache>
            </c:strRef>
          </c:cat>
          <c:val>
            <c:numRef>
              <c:f>'P1_T2-G13'!$C$36:$C$45</c:f>
              <c:numCache>
                <c:formatCode>0%</c:formatCode>
                <c:ptCount val="10"/>
                <c:pt idx="0">
                  <c:v>0.34270226529686798</c:v>
                </c:pt>
                <c:pt idx="1">
                  <c:v>1.2814375597951697</c:v>
                </c:pt>
                <c:pt idx="2">
                  <c:v>0.14150296428640588</c:v>
                </c:pt>
                <c:pt idx="3">
                  <c:v>7.6260695188437241E-2</c:v>
                </c:pt>
                <c:pt idx="4">
                  <c:v>0.68564881131918798</c:v>
                </c:pt>
                <c:pt idx="5">
                  <c:v>1</c:v>
                </c:pt>
                <c:pt idx="6">
                  <c:v>0.40345497162246985</c:v>
                </c:pt>
                <c:pt idx="7">
                  <c:v>0.4171311838179817</c:v>
                </c:pt>
                <c:pt idx="8">
                  <c:v>0</c:v>
                </c:pt>
                <c:pt idx="9">
                  <c:v>1.0934676280291862</c:v>
                </c:pt>
              </c:numCache>
            </c:numRef>
          </c:val>
          <c:extLst>
            <c:ext xmlns:c16="http://schemas.microsoft.com/office/drawing/2014/chart" uri="{C3380CC4-5D6E-409C-BE32-E72D297353CC}">
              <c16:uniqueId val="{0000001C-62C2-4126-B9BC-788822CDE8A3}"/>
            </c:ext>
          </c:extLst>
        </c:ser>
        <c:dLbls>
          <c:showLegendKey val="0"/>
          <c:showVal val="0"/>
          <c:showCatName val="0"/>
          <c:showSerName val="0"/>
          <c:showPercent val="0"/>
          <c:showBubbleSize val="0"/>
        </c:dLbls>
        <c:gapWidth val="50"/>
        <c:overlap val="100"/>
        <c:axId val="262397312"/>
        <c:axId val="265820032"/>
      </c:barChart>
      <c:catAx>
        <c:axId val="262397312"/>
        <c:scaling>
          <c:orientation val="minMax"/>
        </c:scaling>
        <c:delete val="0"/>
        <c:axPos val="b"/>
        <c:numFmt formatCode="General" sourceLinked="0"/>
        <c:majorTickMark val="out"/>
        <c:minorTickMark val="none"/>
        <c:tickLblPos val="nextTo"/>
        <c:spPr>
          <a:ln w="3175">
            <a:solidFill>
              <a:srgbClr val="808080"/>
            </a:solidFill>
            <a:prstDash val="solid"/>
          </a:ln>
        </c:spPr>
        <c:txPr>
          <a:bodyPr rot="-5400000" vert="horz"/>
          <a:lstStyle/>
          <a:p>
            <a:pPr>
              <a:defRPr sz="1050" b="0" i="0" u="none" strike="noStrike" baseline="0">
                <a:solidFill>
                  <a:srgbClr val="000000"/>
                </a:solidFill>
                <a:latin typeface="Arial"/>
                <a:ea typeface="Arial"/>
                <a:cs typeface="Arial"/>
              </a:defRPr>
            </a:pPr>
            <a:endParaRPr lang="fr-FR"/>
          </a:p>
        </c:txPr>
        <c:crossAx val="265820032"/>
        <c:crosses val="autoZero"/>
        <c:auto val="1"/>
        <c:lblAlgn val="ctr"/>
        <c:lblOffset val="100"/>
        <c:tickLblSkip val="1"/>
        <c:tickMarkSkip val="1"/>
        <c:noMultiLvlLbl val="0"/>
      </c:catAx>
      <c:valAx>
        <c:axId val="265820032"/>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262397312"/>
        <c:crossesAt val="1"/>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018557974370847E-2"/>
          <c:y val="3.3257747543461828E-2"/>
          <c:w val="0.73127954299830167"/>
          <c:h val="0.86901399229858167"/>
        </c:manualLayout>
      </c:layout>
      <c:areaChart>
        <c:grouping val="stacked"/>
        <c:varyColors val="0"/>
        <c:ser>
          <c:idx val="0"/>
          <c:order val="0"/>
          <c:tx>
            <c:strRef>
              <c:f>'P2_G1-G2'!$A$38</c:f>
              <c:strCache>
                <c:ptCount val="1"/>
                <c:pt idx="0">
                  <c:v>Pompes à chaleur *</c:v>
                </c:pt>
              </c:strCache>
            </c:strRef>
          </c:tx>
          <c:spPr>
            <a:solidFill>
              <a:srgbClr val="5B9BD5"/>
            </a:solidFill>
            <a:ln w="25400">
              <a:noFill/>
            </a:ln>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'P2_G1-G2'!$B$38:$O$38</c:f>
              <c:numCache>
                <c:formatCode>_-* #\ ##0\ _€_-;\-* #\ ##0\ _€_-;_-* "-"\ _€_-;_-@_-</c:formatCode>
                <c:ptCount val="14"/>
                <c:pt idx="0">
                  <c:v>1680.9219731896876</c:v>
                </c:pt>
                <c:pt idx="1">
                  <c:v>2053.085511839924</c:v>
                </c:pt>
                <c:pt idx="2">
                  <c:v>3880.9104052866414</c:v>
                </c:pt>
                <c:pt idx="3">
                  <c:v>3144.6773536481505</c:v>
                </c:pt>
                <c:pt idx="4">
                  <c:v>2627.7485494769066</c:v>
                </c:pt>
                <c:pt idx="5">
                  <c:v>1926.4509719793202</c:v>
                </c:pt>
                <c:pt idx="6">
                  <c:v>1737.5392676930546</c:v>
                </c:pt>
                <c:pt idx="7">
                  <c:v>1711.6661613190579</c:v>
                </c:pt>
                <c:pt idx="8">
                  <c:v>1806.6863338602877</c:v>
                </c:pt>
                <c:pt idx="9">
                  <c:v>1770.5283820623995</c:v>
                </c:pt>
                <c:pt idx="10">
                  <c:v>1761.7629231856301</c:v>
                </c:pt>
                <c:pt idx="11">
                  <c:v>1981.4444286433941</c:v>
                </c:pt>
                <c:pt idx="12">
                  <c:v>2307.548362308748</c:v>
                </c:pt>
                <c:pt idx="13">
                  <c:v>3787.0449812191191</c:v>
                </c:pt>
              </c:numCache>
            </c:numRef>
          </c:val>
          <c:extLst>
            <c:ext xmlns:c16="http://schemas.microsoft.com/office/drawing/2014/chart" uri="{C3380CC4-5D6E-409C-BE32-E72D297353CC}">
              <c16:uniqueId val="{00000000-ACFE-4BC6-B51E-130373D26CFF}"/>
            </c:ext>
          </c:extLst>
        </c:ser>
        <c:ser>
          <c:idx val="1"/>
          <c:order val="1"/>
          <c:tx>
            <c:strRef>
              <c:f>'P2_G1-G2'!$A$39</c:f>
              <c:strCache>
                <c:ptCount val="1"/>
                <c:pt idx="0">
                  <c:v>Éolien terrestre</c:v>
                </c:pt>
              </c:strCache>
            </c:strRef>
          </c:tx>
          <c:spPr>
            <a:solidFill>
              <a:srgbClr val="ED7D31"/>
            </a:solidFill>
            <a:ln w="25400">
              <a:noFill/>
            </a:ln>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'P2_G1-G2'!$B$39:$O$39</c:f>
              <c:numCache>
                <c:formatCode>_-* #\ ##0\ _€_-;\-* #\ ##0\ _€_-;_-* "-"\ _€_-;_-@_-</c:formatCode>
                <c:ptCount val="14"/>
                <c:pt idx="0">
                  <c:v>1278.0769150193817</c:v>
                </c:pt>
                <c:pt idx="1">
                  <c:v>1153.8554555344735</c:v>
                </c:pt>
                <c:pt idx="2">
                  <c:v>1769.7968354938564</c:v>
                </c:pt>
                <c:pt idx="3">
                  <c:v>1510.956529381164</c:v>
                </c:pt>
                <c:pt idx="4">
                  <c:v>1837.1172465752149</c:v>
                </c:pt>
                <c:pt idx="5">
                  <c:v>1119.8866415036048</c:v>
                </c:pt>
                <c:pt idx="6">
                  <c:v>1106.4773206331267</c:v>
                </c:pt>
                <c:pt idx="7">
                  <c:v>951.5273321556657</c:v>
                </c:pt>
                <c:pt idx="8">
                  <c:v>1715.2283794823604</c:v>
                </c:pt>
                <c:pt idx="9">
                  <c:v>1421.6740244068415</c:v>
                </c:pt>
                <c:pt idx="10">
                  <c:v>2286.2155967523631</c:v>
                </c:pt>
                <c:pt idx="11">
                  <c:v>2476.6740852346247</c:v>
                </c:pt>
                <c:pt idx="12">
                  <c:v>2509.2615583656388</c:v>
                </c:pt>
                <c:pt idx="13">
                  <c:v>1990.5809295067122</c:v>
                </c:pt>
              </c:numCache>
            </c:numRef>
          </c:val>
          <c:extLst>
            <c:ext xmlns:c16="http://schemas.microsoft.com/office/drawing/2014/chart" uri="{C3380CC4-5D6E-409C-BE32-E72D297353CC}">
              <c16:uniqueId val="{00000001-ACFE-4BC6-B51E-130373D26CFF}"/>
            </c:ext>
          </c:extLst>
        </c:ser>
        <c:ser>
          <c:idx val="2"/>
          <c:order val="2"/>
          <c:tx>
            <c:strRef>
              <c:f>'P2_G1-G2'!$A$40</c:f>
              <c:strCache>
                <c:ptCount val="1"/>
                <c:pt idx="0">
                  <c:v>Bois énergie</c:v>
                </c:pt>
              </c:strCache>
            </c:strRef>
          </c:tx>
          <c:spPr>
            <a:solidFill>
              <a:schemeClr val="accent4"/>
            </a:solidFill>
            <a:ln w="25400">
              <a:noFill/>
            </a:ln>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'P2_G1-G2'!$B$40:$O$40</c:f>
              <c:numCache>
                <c:formatCode>_-* #\ ##0\ _€_-;\-* #\ ##0\ _€_-;_-* "-"\ _€_-;_-@_-</c:formatCode>
                <c:ptCount val="14"/>
                <c:pt idx="0">
                  <c:v>1572.7813337704224</c:v>
                </c:pt>
                <c:pt idx="1">
                  <c:v>1308.0220321138929</c:v>
                </c:pt>
                <c:pt idx="2">
                  <c:v>1467.8329647601645</c:v>
                </c:pt>
                <c:pt idx="3">
                  <c:v>1476.3855616343687</c:v>
                </c:pt>
                <c:pt idx="4">
                  <c:v>1443.7960250051606</c:v>
                </c:pt>
                <c:pt idx="5">
                  <c:v>1570.1225753762158</c:v>
                </c:pt>
                <c:pt idx="6">
                  <c:v>1756.7177938936786</c:v>
                </c:pt>
                <c:pt idx="7">
                  <c:v>1676.9141011864917</c:v>
                </c:pt>
                <c:pt idx="8">
                  <c:v>1357.6607787898342</c:v>
                </c:pt>
                <c:pt idx="9">
                  <c:v>1408.7459006078816</c:v>
                </c:pt>
                <c:pt idx="10">
                  <c:v>1325.4372921913721</c:v>
                </c:pt>
                <c:pt idx="11">
                  <c:v>1214.5010635544365</c:v>
                </c:pt>
                <c:pt idx="12">
                  <c:v>1240.5528641496553</c:v>
                </c:pt>
                <c:pt idx="13">
                  <c:v>1270.8688058313126</c:v>
                </c:pt>
              </c:numCache>
            </c:numRef>
          </c:val>
          <c:extLst>
            <c:ext xmlns:c16="http://schemas.microsoft.com/office/drawing/2014/chart" uri="{C3380CC4-5D6E-409C-BE32-E72D297353CC}">
              <c16:uniqueId val="{00000002-ACFE-4BC6-B51E-130373D26CFF}"/>
            </c:ext>
          </c:extLst>
        </c:ser>
        <c:ser>
          <c:idx val="3"/>
          <c:order val="3"/>
          <c:tx>
            <c:strRef>
              <c:f>'P2_G1-G2'!$A$41</c:f>
              <c:strCache>
                <c:ptCount val="1"/>
                <c:pt idx="0">
                  <c:v>Photovoltaïque</c:v>
                </c:pt>
              </c:strCache>
            </c:strRef>
          </c:tx>
          <c:spPr>
            <a:solidFill>
              <a:schemeClr val="accent3"/>
            </a:solidFill>
            <a:ln w="25400">
              <a:noFill/>
            </a:ln>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'P2_G1-G2'!$B$41:$O$41</c:f>
              <c:numCache>
                <c:formatCode>_-* #\ ##0\ _€_-;\-* #\ ##0\ _€_-;_-* "-"\ _€_-;_-@_-</c:formatCode>
                <c:ptCount val="14"/>
                <c:pt idx="0">
                  <c:v>144.62431162063814</c:v>
                </c:pt>
                <c:pt idx="1">
                  <c:v>339.97853205133129</c:v>
                </c:pt>
                <c:pt idx="2">
                  <c:v>886.5984794420649</c:v>
                </c:pt>
                <c:pt idx="3">
                  <c:v>1951.7924677030749</c:v>
                </c:pt>
                <c:pt idx="4">
                  <c:v>6409.5893386699872</c:v>
                </c:pt>
                <c:pt idx="5">
                  <c:v>4806.3086270852782</c:v>
                </c:pt>
                <c:pt idx="6">
                  <c:v>1767.503857222782</c:v>
                </c:pt>
                <c:pt idx="7">
                  <c:v>1419.6688401062304</c:v>
                </c:pt>
                <c:pt idx="8">
                  <c:v>1625.4882994167065</c:v>
                </c:pt>
                <c:pt idx="9">
                  <c:v>1177.1586328571552</c:v>
                </c:pt>
                <c:pt idx="10">
                  <c:v>677.67381263633376</c:v>
                </c:pt>
                <c:pt idx="11">
                  <c:v>1295.2861822840307</c:v>
                </c:pt>
                <c:pt idx="12">
                  <c:v>919.95581321177565</c:v>
                </c:pt>
                <c:pt idx="13">
                  <c:v>1138.8070677546471</c:v>
                </c:pt>
              </c:numCache>
            </c:numRef>
          </c:val>
          <c:extLst>
            <c:ext xmlns:c16="http://schemas.microsoft.com/office/drawing/2014/chart" uri="{C3380CC4-5D6E-409C-BE32-E72D297353CC}">
              <c16:uniqueId val="{00000003-ACFE-4BC6-B51E-130373D26CFF}"/>
            </c:ext>
          </c:extLst>
        </c:ser>
        <c:ser>
          <c:idx val="4"/>
          <c:order val="4"/>
          <c:tx>
            <c:strRef>
              <c:f>'P2_G1-G2'!$A$42</c:f>
              <c:strCache>
                <c:ptCount val="1"/>
                <c:pt idx="0">
                  <c:v>Hydroélectricité yc énergie marémotrice</c:v>
                </c:pt>
              </c:strCache>
            </c:strRef>
          </c:tx>
          <c:spPr>
            <a:solidFill>
              <a:srgbClr val="4472C4"/>
            </a:solidFill>
            <a:ln w="25400">
              <a:noFill/>
            </a:ln>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'P2_G1-G2'!$B$42:$O$42</c:f>
              <c:numCache>
                <c:formatCode>_-* #\ ##0\ _€_-;\-* #\ ##0\ _€_-;_-* "-"\ _€_-;_-@_-</c:formatCode>
                <c:ptCount val="14"/>
                <c:pt idx="0">
                  <c:v>177.60501461063939</c:v>
                </c:pt>
                <c:pt idx="1">
                  <c:v>207.48338559249618</c:v>
                </c:pt>
                <c:pt idx="2">
                  <c:v>205.67746504374435</c:v>
                </c:pt>
                <c:pt idx="3">
                  <c:v>342.96294622104961</c:v>
                </c:pt>
                <c:pt idx="4">
                  <c:v>656.16650011492925</c:v>
                </c:pt>
                <c:pt idx="5">
                  <c:v>607.1850952035918</c:v>
                </c:pt>
                <c:pt idx="6">
                  <c:v>730.53244770031574</c:v>
                </c:pt>
                <c:pt idx="7">
                  <c:v>778.51036200442832</c:v>
                </c:pt>
                <c:pt idx="8">
                  <c:v>778.57066186291445</c:v>
                </c:pt>
                <c:pt idx="9">
                  <c:v>778.25237054156401</c:v>
                </c:pt>
                <c:pt idx="10">
                  <c:v>674.98828813134617</c:v>
                </c:pt>
                <c:pt idx="11">
                  <c:v>674.55439232475771</c:v>
                </c:pt>
                <c:pt idx="12">
                  <c:v>626.40304501381797</c:v>
                </c:pt>
                <c:pt idx="13">
                  <c:v>738.79046569999991</c:v>
                </c:pt>
              </c:numCache>
            </c:numRef>
          </c:val>
          <c:extLst>
            <c:ext xmlns:c16="http://schemas.microsoft.com/office/drawing/2014/chart" uri="{C3380CC4-5D6E-409C-BE32-E72D297353CC}">
              <c16:uniqueId val="{00000004-ACFE-4BC6-B51E-130373D26CFF}"/>
            </c:ext>
          </c:extLst>
        </c:ser>
        <c:ser>
          <c:idx val="5"/>
          <c:order val="5"/>
          <c:tx>
            <c:strRef>
              <c:f>'P2_G1-G2'!$A$43</c:f>
              <c:strCache>
                <c:ptCount val="1"/>
                <c:pt idx="0">
                  <c:v>Biogaz</c:v>
                </c:pt>
              </c:strCache>
            </c:strRef>
          </c:tx>
          <c:spPr>
            <a:solidFill>
              <a:srgbClr val="70AD47"/>
            </a:solidFill>
            <a:ln w="25400">
              <a:noFill/>
            </a:ln>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'P2_G1-G2'!$B$43:$O$43</c:f>
              <c:numCache>
                <c:formatCode>_-* #\ ##0\ _€_-;\-* #\ ##0\ _€_-;_-* "-"\ _€_-;_-@_-</c:formatCode>
                <c:ptCount val="14"/>
                <c:pt idx="0">
                  <c:v>36.304850648329833</c:v>
                </c:pt>
                <c:pt idx="1">
                  <c:v>46.540404977648549</c:v>
                </c:pt>
                <c:pt idx="2">
                  <c:v>60.042379346752945</c:v>
                </c:pt>
                <c:pt idx="3">
                  <c:v>86.428860507528185</c:v>
                </c:pt>
                <c:pt idx="4">
                  <c:v>104.9685708108729</c:v>
                </c:pt>
                <c:pt idx="5">
                  <c:v>155.78374121090363</c:v>
                </c:pt>
                <c:pt idx="6">
                  <c:v>193.00499970330841</c:v>
                </c:pt>
                <c:pt idx="7">
                  <c:v>226.48233642911831</c:v>
                </c:pt>
                <c:pt idx="8">
                  <c:v>273.75854240561773</c:v>
                </c:pt>
                <c:pt idx="9">
                  <c:v>222.02974422037454</c:v>
                </c:pt>
                <c:pt idx="10">
                  <c:v>180.52449926910271</c:v>
                </c:pt>
                <c:pt idx="11">
                  <c:v>331.58996691261467</c:v>
                </c:pt>
                <c:pt idx="12">
                  <c:v>585.56751208186915</c:v>
                </c:pt>
                <c:pt idx="13">
                  <c:v>650.2285164450002</c:v>
                </c:pt>
              </c:numCache>
            </c:numRef>
          </c:val>
          <c:extLst>
            <c:ext xmlns:c16="http://schemas.microsoft.com/office/drawing/2014/chart" uri="{C3380CC4-5D6E-409C-BE32-E72D297353CC}">
              <c16:uniqueId val="{00000005-ACFE-4BC6-B51E-130373D26CFF}"/>
            </c:ext>
          </c:extLst>
        </c:ser>
        <c:ser>
          <c:idx val="6"/>
          <c:order val="6"/>
          <c:tx>
            <c:strRef>
              <c:f>'P2_G1-G2'!$A$44</c:f>
              <c:strCache>
                <c:ptCount val="1"/>
                <c:pt idx="0">
                  <c:v>Géothermie</c:v>
                </c:pt>
              </c:strCache>
            </c:strRef>
          </c:tx>
          <c:spPr>
            <a:solidFill>
              <a:schemeClr val="accent1">
                <a:lumMod val="60000"/>
              </a:schemeClr>
            </a:solidFill>
            <a:ln>
              <a:noFill/>
            </a:ln>
            <a:effectLst/>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'P2_G1-G2'!$B$44:$O$44</c:f>
              <c:numCache>
                <c:formatCode>_-* #\ ##0\ _€_-;\-* #\ ##0\ _€_-;_-* "-"\ _€_-;_-@_-</c:formatCode>
                <c:ptCount val="14"/>
                <c:pt idx="0">
                  <c:v>14.418700269439794</c:v>
                </c:pt>
                <c:pt idx="1">
                  <c:v>29.160655610821049</c:v>
                </c:pt>
                <c:pt idx="2">
                  <c:v>53.823400644297003</c:v>
                </c:pt>
                <c:pt idx="3">
                  <c:v>76.255223230584576</c:v>
                </c:pt>
                <c:pt idx="4">
                  <c:v>119.58754663681053</c:v>
                </c:pt>
                <c:pt idx="5">
                  <c:v>202.52408096005476</c:v>
                </c:pt>
                <c:pt idx="6">
                  <c:v>208.36410627789746</c:v>
                </c:pt>
                <c:pt idx="7">
                  <c:v>182.9589858359974</c:v>
                </c:pt>
                <c:pt idx="8">
                  <c:v>218.35619980480098</c:v>
                </c:pt>
                <c:pt idx="9">
                  <c:v>271.95074638125431</c:v>
                </c:pt>
                <c:pt idx="10">
                  <c:v>280.82673302987644</c:v>
                </c:pt>
                <c:pt idx="11">
                  <c:v>300.56615448834174</c:v>
                </c:pt>
                <c:pt idx="12">
                  <c:v>335.07666250021288</c:v>
                </c:pt>
                <c:pt idx="13">
                  <c:v>373.09333211163846</c:v>
                </c:pt>
              </c:numCache>
            </c:numRef>
          </c:val>
          <c:extLst>
            <c:ext xmlns:c16="http://schemas.microsoft.com/office/drawing/2014/chart" uri="{C3380CC4-5D6E-409C-BE32-E72D297353CC}">
              <c16:uniqueId val="{00000006-ACFE-4BC6-B51E-130373D26CFF}"/>
            </c:ext>
          </c:extLst>
        </c:ser>
        <c:ser>
          <c:idx val="7"/>
          <c:order val="7"/>
          <c:tx>
            <c:strRef>
              <c:f>'P2_G1-G2'!$A$45</c:f>
              <c:strCache>
                <c:ptCount val="1"/>
                <c:pt idx="0">
                  <c:v>Solaire thermique</c:v>
                </c:pt>
              </c:strCache>
            </c:strRef>
          </c:tx>
          <c:spPr>
            <a:solidFill>
              <a:schemeClr val="accent2">
                <a:lumMod val="60000"/>
              </a:schemeClr>
            </a:solidFill>
            <a:ln>
              <a:noFill/>
            </a:ln>
            <a:effectLst/>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'P2_G1-G2'!$B$45:$O$45</c:f>
              <c:numCache>
                <c:formatCode>_-* #\ ##0\ _€_-;\-* #\ ##0\ _€_-;_-* "-"\ _€_-;_-@_-</c:formatCode>
                <c:ptCount val="14"/>
                <c:pt idx="0">
                  <c:v>390.93767920132592</c:v>
                </c:pt>
                <c:pt idx="1">
                  <c:v>405.79352924175066</c:v>
                </c:pt>
                <c:pt idx="2">
                  <c:v>485.29606770255231</c:v>
                </c:pt>
                <c:pt idx="3">
                  <c:v>367.7237503477985</c:v>
                </c:pt>
                <c:pt idx="4">
                  <c:v>335.87664972603432</c:v>
                </c:pt>
                <c:pt idx="5">
                  <c:v>338.47083464678303</c:v>
                </c:pt>
                <c:pt idx="6">
                  <c:v>387.89426315066282</c:v>
                </c:pt>
                <c:pt idx="7">
                  <c:v>295.61622026666316</c:v>
                </c:pt>
                <c:pt idx="8">
                  <c:v>246.81269238326502</c:v>
                </c:pt>
                <c:pt idx="9">
                  <c:v>183.75123065129759</c:v>
                </c:pt>
                <c:pt idx="10">
                  <c:v>167.17686432173443</c:v>
                </c:pt>
                <c:pt idx="11">
                  <c:v>145.93070857494459</c:v>
                </c:pt>
                <c:pt idx="12">
                  <c:v>177.77704950660643</c:v>
                </c:pt>
                <c:pt idx="13">
                  <c:v>141.28836018679371</c:v>
                </c:pt>
              </c:numCache>
            </c:numRef>
          </c:val>
          <c:extLst>
            <c:ext xmlns:c16="http://schemas.microsoft.com/office/drawing/2014/chart" uri="{C3380CC4-5D6E-409C-BE32-E72D297353CC}">
              <c16:uniqueId val="{00000007-ACFE-4BC6-B51E-130373D26CFF}"/>
            </c:ext>
          </c:extLst>
        </c:ser>
        <c:ser>
          <c:idx val="8"/>
          <c:order val="8"/>
          <c:tx>
            <c:strRef>
              <c:f>'P2_G1-G2'!$A$46</c:f>
              <c:strCache>
                <c:ptCount val="1"/>
                <c:pt idx="0">
                  <c:v>Biocarburants</c:v>
                </c:pt>
              </c:strCache>
            </c:strRef>
          </c:tx>
          <c:spPr>
            <a:solidFill>
              <a:schemeClr val="accent3">
                <a:lumMod val="60000"/>
              </a:schemeClr>
            </a:solidFill>
            <a:ln>
              <a:noFill/>
            </a:ln>
            <a:effectLst/>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'P2_G1-G2'!$B$46:$O$46</c:f>
              <c:numCache>
                <c:formatCode>_-* #\ ##0\ _€_-;\-* #\ ##0\ _€_-;_-* "-"\ _€_-;_-@_-</c:formatCode>
                <c:ptCount val="14"/>
                <c:pt idx="0">
                  <c:v>441.31447062868523</c:v>
                </c:pt>
                <c:pt idx="1">
                  <c:v>470.24107918738036</c:v>
                </c:pt>
                <c:pt idx="2">
                  <c:v>324.04656914042749</c:v>
                </c:pt>
                <c:pt idx="3">
                  <c:v>26.133873628443311</c:v>
                </c:pt>
                <c:pt idx="4">
                  <c:v>0</c:v>
                </c:pt>
                <c:pt idx="5">
                  <c:v>0</c:v>
                </c:pt>
                <c:pt idx="6">
                  <c:v>21.190362444987006</c:v>
                </c:pt>
                <c:pt idx="7">
                  <c:v>21.026755400223589</c:v>
                </c:pt>
                <c:pt idx="8">
                  <c:v>0</c:v>
                </c:pt>
                <c:pt idx="9">
                  <c:v>13.436053117272133</c:v>
                </c:pt>
                <c:pt idx="10">
                  <c:v>0</c:v>
                </c:pt>
                <c:pt idx="11">
                  <c:v>39.050085741544095</c:v>
                </c:pt>
                <c:pt idx="12">
                  <c:v>38.666440269306548</c:v>
                </c:pt>
                <c:pt idx="13">
                  <c:v>38.178294573643406</c:v>
                </c:pt>
              </c:numCache>
            </c:numRef>
          </c:val>
          <c:extLst>
            <c:ext xmlns:c16="http://schemas.microsoft.com/office/drawing/2014/chart" uri="{C3380CC4-5D6E-409C-BE32-E72D297353CC}">
              <c16:uniqueId val="{00000008-ACFE-4BC6-B51E-130373D26CFF}"/>
            </c:ext>
          </c:extLst>
        </c:ser>
        <c:ser>
          <c:idx val="9"/>
          <c:order val="9"/>
          <c:tx>
            <c:strRef>
              <c:f>'P2_G1-G2'!$A$47</c:f>
              <c:strCache>
                <c:ptCount val="1"/>
                <c:pt idx="0">
                  <c:v>Déchets ménagers</c:v>
                </c:pt>
              </c:strCache>
            </c:strRef>
          </c:tx>
          <c:spPr>
            <a:solidFill>
              <a:schemeClr val="accent4">
                <a:lumMod val="60000"/>
              </a:schemeClr>
            </a:solidFill>
            <a:ln>
              <a:noFill/>
            </a:ln>
            <a:effectLst/>
          </c:spPr>
          <c:cat>
            <c:strRef>
              <c:f>'P2_G1-G2'!$B$37:$O$37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2018sd</c:v>
                </c:pt>
                <c:pt idx="13">
                  <c:v>2019p</c:v>
                </c:pt>
              </c:strCache>
            </c:strRef>
          </c:cat>
          <c:val>
            <c:numRef>
              <c:f>'P2_G1-G2'!$B$47:$O$47</c:f>
              <c:numCache>
                <c:formatCode>_-* #\ ##0\ _€_-;\-* #\ ##0\ _€_-;_-* "-"\ _€_-;_-@_-</c:formatCode>
                <c:ptCount val="14"/>
                <c:pt idx="0">
                  <c:v>90.682716411875745</c:v>
                </c:pt>
                <c:pt idx="1">
                  <c:v>58.296767183238877</c:v>
                </c:pt>
                <c:pt idx="2">
                  <c:v>31.958768676558506</c:v>
                </c:pt>
                <c:pt idx="3">
                  <c:v>19.162488701713702</c:v>
                </c:pt>
                <c:pt idx="4">
                  <c:v>6.3198946766339938</c:v>
                </c:pt>
                <c:pt idx="5">
                  <c:v>13.673206887809329</c:v>
                </c:pt>
                <c:pt idx="6">
                  <c:v>20.843701359363546</c:v>
                </c:pt>
                <c:pt idx="7">
                  <c:v>10.341385411799028</c:v>
                </c:pt>
                <c:pt idx="8">
                  <c:v>0</c:v>
                </c:pt>
                <c:pt idx="9">
                  <c:v>3.4796147753273949</c:v>
                </c:pt>
                <c:pt idx="10">
                  <c:v>9.800706666116298</c:v>
                </c:pt>
                <c:pt idx="11">
                  <c:v>9.1690101836203901</c:v>
                </c:pt>
                <c:pt idx="12">
                  <c:v>2.8345979715644209</c:v>
                </c:pt>
                <c:pt idx="13">
                  <c:v>0</c:v>
                </c:pt>
              </c:numCache>
            </c:numRef>
          </c:val>
          <c:extLst>
            <c:ext xmlns:c16="http://schemas.microsoft.com/office/drawing/2014/chart" uri="{C3380CC4-5D6E-409C-BE32-E72D297353CC}">
              <c16:uniqueId val="{00000009-ACFE-4BC6-B51E-130373D26CFF}"/>
            </c:ext>
          </c:extLst>
        </c:ser>
        <c:dLbls>
          <c:showLegendKey val="0"/>
          <c:showVal val="0"/>
          <c:showCatName val="0"/>
          <c:showSerName val="0"/>
          <c:showPercent val="0"/>
          <c:showBubbleSize val="0"/>
        </c:dLbls>
        <c:axId val="162774400"/>
        <c:axId val="162784384"/>
      </c:areaChart>
      <c:catAx>
        <c:axId val="162774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2784384"/>
        <c:crosses val="autoZero"/>
        <c:auto val="1"/>
        <c:lblAlgn val="ctr"/>
        <c:lblOffset val="100"/>
        <c:noMultiLvlLbl val="0"/>
      </c:catAx>
      <c:valAx>
        <c:axId val="16278438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2774400"/>
        <c:crosses val="autoZero"/>
        <c:crossBetween val="midCat"/>
      </c:valAx>
      <c:spPr>
        <a:noFill/>
        <a:ln w="25400">
          <a:noFill/>
        </a:ln>
      </c:spPr>
    </c:plotArea>
    <c:legend>
      <c:legendPos val="b"/>
      <c:layout>
        <c:manualLayout>
          <c:xMode val="edge"/>
          <c:yMode val="edge"/>
          <c:x val="0.81367216054514924"/>
          <c:y val="8.0497734393370324E-2"/>
          <c:w val="0.17579302587176604"/>
          <c:h val="0.7653073026888588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62706088435186E-2"/>
          <c:y val="4.8391791332172147E-2"/>
          <c:w val="0.59046998447096932"/>
          <c:h val="0.83482238290270749"/>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8E9B-4C41-972B-E530FB1485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8E9B-4C41-972B-E530FB14854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2-8E9B-4C41-972B-E530FB14854C}"/>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3-8E9B-4C41-972B-E530FB14854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8E9B-4C41-972B-E530FB14854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8E9B-4C41-972B-E530FB14854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8E9B-4C41-972B-E530FB14854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8E9B-4C41-972B-E530FB14854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8E9B-4C41-972B-E530FB14854C}"/>
              </c:ext>
            </c:extLst>
          </c:dPt>
          <c:cat>
            <c:strRef>
              <c:f>'P2_G1-G2'!$C$11:$C$19</c:f>
              <c:strCache>
                <c:ptCount val="9"/>
                <c:pt idx="0">
                  <c:v>Pompes à chaleur * : 37</c:v>
                </c:pt>
                <c:pt idx="1">
                  <c:v>Éolien terrestre : 20</c:v>
                </c:pt>
                <c:pt idx="2">
                  <c:v>Bois énergie : 13</c:v>
                </c:pt>
                <c:pt idx="3">
                  <c:v>Photovoltaïque : 11</c:v>
                </c:pt>
                <c:pt idx="4">
                  <c:v>Hydroélectricité yc énergie marémotrice : 7</c:v>
                </c:pt>
                <c:pt idx="5">
                  <c:v>Biogaz : 6</c:v>
                </c:pt>
                <c:pt idx="6">
                  <c:v>Géothermie : 4</c:v>
                </c:pt>
                <c:pt idx="7">
                  <c:v>Solaire thermique : 1</c:v>
                </c:pt>
                <c:pt idx="8">
                  <c:v>Biocarburants : 0,4</c:v>
                </c:pt>
              </c:strCache>
            </c:strRef>
          </c:cat>
          <c:val>
            <c:numRef>
              <c:f>'P2_G1-G2'!$B$11:$B$19</c:f>
              <c:numCache>
                <c:formatCode>0</c:formatCode>
                <c:ptCount val="9"/>
                <c:pt idx="0">
                  <c:v>37.388582938687506</c:v>
                </c:pt>
                <c:pt idx="1">
                  <c:v>19.652526058740555</c:v>
                </c:pt>
                <c:pt idx="2">
                  <c:v>12.546981614070637</c:v>
                </c:pt>
                <c:pt idx="3">
                  <c:v>11.243167882891472</c:v>
                </c:pt>
                <c:pt idx="4">
                  <c:v>7.2939003202026607</c:v>
                </c:pt>
                <c:pt idx="5">
                  <c:v>6.4195495265486455</c:v>
                </c:pt>
                <c:pt idx="6">
                  <c:v>3.6834606033743751</c:v>
                </c:pt>
                <c:pt idx="7">
                  <c:v>1.3949059489160156</c:v>
                </c:pt>
                <c:pt idx="8">
                  <c:v>0.37692510656812767</c:v>
                </c:pt>
              </c:numCache>
            </c:numRef>
          </c:val>
          <c:extLst>
            <c:ext xmlns:c16="http://schemas.microsoft.com/office/drawing/2014/chart" uri="{C3380CC4-5D6E-409C-BE32-E72D297353CC}">
              <c16:uniqueId val="{00000009-8E9B-4C41-972B-E530FB14854C}"/>
            </c:ext>
          </c:extLst>
        </c:ser>
        <c:dLbls>
          <c:showLegendKey val="0"/>
          <c:showVal val="0"/>
          <c:showCatName val="0"/>
          <c:showSerName val="0"/>
          <c:showPercent val="0"/>
          <c:showBubbleSize val="0"/>
          <c:showLeaderLines val="1"/>
        </c:dLbls>
        <c:firstSliceAng val="0"/>
        <c:holeSize val="57"/>
      </c:doughnutChart>
      <c:spPr>
        <a:noFill/>
        <a:ln w="25400">
          <a:noFill/>
        </a:ln>
      </c:spPr>
    </c:plotArea>
    <c:legend>
      <c:legendPos val="b"/>
      <c:layout>
        <c:manualLayout>
          <c:xMode val="edge"/>
          <c:yMode val="edge"/>
          <c:x val="0.6335497459906908"/>
          <c:y val="4.6872130674387349E-2"/>
          <c:w val="0.31901190105914512"/>
          <c:h val="0.92535000135292367"/>
        </c:manualLayout>
      </c:layout>
      <c:overlay val="0"/>
      <c:spPr>
        <a:noFill/>
        <a:ln w="25400">
          <a:noFill/>
        </a:ln>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287562419393651E-2"/>
          <c:y val="5.096556822111465E-2"/>
          <c:w val="0.65248624234039709"/>
          <c:h val="0.93690308371505227"/>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EAEA-447E-9DA3-C27AB5FAEE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EAEA-447E-9DA3-C27AB5FAEE1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EAEA-447E-9DA3-C27AB5FAEE1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EAEA-447E-9DA3-C27AB5FAEE1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EAEA-447E-9DA3-C27AB5FAEE1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EAEA-447E-9DA3-C27AB5FAEE1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EAEA-447E-9DA3-C27AB5FAEE10}"/>
              </c:ext>
            </c:extLst>
          </c:dPt>
          <c:cat>
            <c:strRef>
              <c:f>'P2_G3-G4'!$E$47:$E$53</c:f>
              <c:strCache>
                <c:ptCount val="7"/>
                <c:pt idx="0">
                  <c:v>Solaire : 41</c:v>
                </c:pt>
                <c:pt idx="1">
                  <c:v>Biomasse (dont principalement les biocarburants) : 34</c:v>
                </c:pt>
                <c:pt idx="2">
                  <c:v>Éolien : 8</c:v>
                </c:pt>
                <c:pt idx="3">
                  <c:v>Géothermie : 6</c:v>
                </c:pt>
                <c:pt idx="4">
                  <c:v>Énergies marines : 4</c:v>
                </c:pt>
                <c:pt idx="5">
                  <c:v>Hydroélectricité : 2</c:v>
                </c:pt>
                <c:pt idx="6">
                  <c:v>Autres : 5</c:v>
                </c:pt>
              </c:strCache>
            </c:strRef>
          </c:cat>
          <c:val>
            <c:numRef>
              <c:f>'P2_G3-G4'!$C$47:$C$53</c:f>
              <c:numCache>
                <c:formatCode>0.0</c:formatCode>
                <c:ptCount val="7"/>
                <c:pt idx="0">
                  <c:v>40.544545721429856</c:v>
                </c:pt>
                <c:pt idx="1">
                  <c:v>34.335831868505529</c:v>
                </c:pt>
                <c:pt idx="2">
                  <c:v>8.0432118714866565</c:v>
                </c:pt>
                <c:pt idx="3">
                  <c:v>6.1257897872445559</c:v>
                </c:pt>
                <c:pt idx="4">
                  <c:v>3.7669388276103941</c:v>
                </c:pt>
                <c:pt idx="5">
                  <c:v>1.7949005054446205</c:v>
                </c:pt>
                <c:pt idx="6">
                  <c:v>5.388781418278394</c:v>
                </c:pt>
              </c:numCache>
            </c:numRef>
          </c:val>
          <c:extLst>
            <c:ext xmlns:c16="http://schemas.microsoft.com/office/drawing/2014/chart" uri="{C3380CC4-5D6E-409C-BE32-E72D297353CC}">
              <c16:uniqueId val="{00000007-EAEA-447E-9DA3-C27AB5FAEE10}"/>
            </c:ext>
          </c:extLst>
        </c:ser>
        <c:dLbls>
          <c:showLegendKey val="0"/>
          <c:showVal val="0"/>
          <c:showCatName val="0"/>
          <c:showSerName val="0"/>
          <c:showPercent val="0"/>
          <c:showBubbleSize val="0"/>
          <c:showLeaderLines val="1"/>
        </c:dLbls>
        <c:firstSliceAng val="0"/>
        <c:holeSize val="57"/>
      </c:doughnutChart>
      <c:spPr>
        <a:noFill/>
        <a:ln w="25400">
          <a:noFill/>
        </a:ln>
      </c:spPr>
    </c:plotArea>
    <c:legend>
      <c:legendPos val="b"/>
      <c:layout>
        <c:manualLayout>
          <c:xMode val="edge"/>
          <c:yMode val="edge"/>
          <c:x val="0.68601790280207431"/>
          <c:y val="3.6751833412385936E-2"/>
          <c:w val="0.29990300396646558"/>
          <c:h val="0.9405619479446875"/>
        </c:manualLayout>
      </c:layout>
      <c:overlay val="0"/>
      <c:spPr>
        <a:noFill/>
        <a:ln w="25400">
          <a:noFill/>
        </a:ln>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204534384271352E-2"/>
          <c:y val="5.0925925925925923E-2"/>
          <c:w val="0.73135101625116239"/>
          <c:h val="0.88086802449026702"/>
        </c:manualLayout>
      </c:layout>
      <c:areaChart>
        <c:grouping val="stacked"/>
        <c:varyColors val="0"/>
        <c:ser>
          <c:idx val="0"/>
          <c:order val="0"/>
          <c:tx>
            <c:strRef>
              <c:f>'P2_G3-G4'!$A$11</c:f>
              <c:strCache>
                <c:ptCount val="1"/>
                <c:pt idx="0">
                  <c:v>Biomasse (dont principalement les biocarburants)</c:v>
                </c:pt>
              </c:strCache>
            </c:strRef>
          </c:tx>
          <c:spPr>
            <a:solidFill>
              <a:srgbClr val="5B9BD5"/>
            </a:solidFill>
            <a:ln w="25400">
              <a:noFill/>
            </a:ln>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'P2_G3-G4'!$B$11:$T$11</c:f>
              <c:numCache>
                <c:formatCode>0</c:formatCode>
                <c:ptCount val="19"/>
                <c:pt idx="0">
                  <c:v>9.833124299764318</c:v>
                </c:pt>
                <c:pt idx="1">
                  <c:v>8.1529297006353474</c:v>
                </c:pt>
                <c:pt idx="2">
                  <c:v>11.981245037916095</c:v>
                </c:pt>
                <c:pt idx="3">
                  <c:v>20.966314672805744</c:v>
                </c:pt>
                <c:pt idx="4">
                  <c:v>40.806793896568806</c:v>
                </c:pt>
                <c:pt idx="5">
                  <c:v>52.827269193407531</c:v>
                </c:pt>
                <c:pt idx="6">
                  <c:v>76.102139230147515</c:v>
                </c:pt>
                <c:pt idx="7">
                  <c:v>153.58909256177901</c:v>
                </c:pt>
                <c:pt idx="8">
                  <c:v>83.737260015794291</c:v>
                </c:pt>
                <c:pt idx="9">
                  <c:v>88.430968077795555</c:v>
                </c:pt>
                <c:pt idx="10">
                  <c:v>96.810986018488705</c:v>
                </c:pt>
                <c:pt idx="11">
                  <c:v>132.11020740735248</c:v>
                </c:pt>
                <c:pt idx="12">
                  <c:v>128.41997643060725</c:v>
                </c:pt>
                <c:pt idx="13">
                  <c:v>116.25199178550443</c:v>
                </c:pt>
                <c:pt idx="14">
                  <c:v>99.766146407380589</c:v>
                </c:pt>
                <c:pt idx="15">
                  <c:v>71.246351601044836</c:v>
                </c:pt>
                <c:pt idx="16">
                  <c:v>66.927035805394851</c:v>
                </c:pt>
                <c:pt idx="17">
                  <c:v>67.078674269369614</c:v>
                </c:pt>
                <c:pt idx="18">
                  <c:v>64.725791885993175</c:v>
                </c:pt>
              </c:numCache>
            </c:numRef>
          </c:val>
          <c:extLst>
            <c:ext xmlns:c16="http://schemas.microsoft.com/office/drawing/2014/chart" uri="{C3380CC4-5D6E-409C-BE32-E72D297353CC}">
              <c16:uniqueId val="{00000000-1E3E-4935-BC62-0D3E18B481FA}"/>
            </c:ext>
          </c:extLst>
        </c:ser>
        <c:ser>
          <c:idx val="1"/>
          <c:order val="1"/>
          <c:tx>
            <c:strRef>
              <c:f>'P2_G3-G4'!$A$12</c:f>
              <c:strCache>
                <c:ptCount val="1"/>
                <c:pt idx="0">
                  <c:v>Solaire</c:v>
                </c:pt>
              </c:strCache>
            </c:strRef>
          </c:tx>
          <c:spPr>
            <a:solidFill>
              <a:srgbClr val="ED7D31"/>
            </a:solidFill>
            <a:ln w="25400">
              <a:noFill/>
            </a:ln>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'P2_G3-G4'!$B$12:$T$12</c:f>
              <c:numCache>
                <c:formatCode>0</c:formatCode>
                <c:ptCount val="19"/>
                <c:pt idx="0">
                  <c:v>45.16878954701636</c:v>
                </c:pt>
                <c:pt idx="1">
                  <c:v>28.863471546141938</c:v>
                </c:pt>
                <c:pt idx="2">
                  <c:v>37.243611159912469</c:v>
                </c:pt>
                <c:pt idx="3">
                  <c:v>53.746130675070113</c:v>
                </c:pt>
                <c:pt idx="4">
                  <c:v>61.008246889367392</c:v>
                </c:pt>
                <c:pt idx="5">
                  <c:v>76.416506624715623</c:v>
                </c:pt>
                <c:pt idx="6">
                  <c:v>81.326713082099474</c:v>
                </c:pt>
                <c:pt idx="7">
                  <c:v>105.98404753585984</c:v>
                </c:pt>
                <c:pt idx="8">
                  <c:v>97.5465006134079</c:v>
                </c:pt>
                <c:pt idx="9">
                  <c:v>113.36863653472942</c:v>
                </c:pt>
                <c:pt idx="10">
                  <c:v>99.018376657698951</c:v>
                </c:pt>
                <c:pt idx="11">
                  <c:v>96.905987557936299</c:v>
                </c:pt>
                <c:pt idx="12">
                  <c:v>105.49897097888432</c:v>
                </c:pt>
                <c:pt idx="13">
                  <c:v>105.3992690635562</c:v>
                </c:pt>
                <c:pt idx="14">
                  <c:v>97.240371171314749</c:v>
                </c:pt>
                <c:pt idx="15">
                  <c:v>82.379227949346983</c:v>
                </c:pt>
                <c:pt idx="16">
                  <c:v>77.053638325393109</c:v>
                </c:pt>
                <c:pt idx="17">
                  <c:v>65.029869203590806</c:v>
                </c:pt>
                <c:pt idx="18">
                  <c:v>76.429714547982655</c:v>
                </c:pt>
              </c:numCache>
            </c:numRef>
          </c:val>
          <c:extLst>
            <c:ext xmlns:c16="http://schemas.microsoft.com/office/drawing/2014/chart" uri="{C3380CC4-5D6E-409C-BE32-E72D297353CC}">
              <c16:uniqueId val="{00000001-1E3E-4935-BC62-0D3E18B481FA}"/>
            </c:ext>
          </c:extLst>
        </c:ser>
        <c:ser>
          <c:idx val="2"/>
          <c:order val="2"/>
          <c:tx>
            <c:strRef>
              <c:f>'P2_G3-G4'!$A$13</c:f>
              <c:strCache>
                <c:ptCount val="1"/>
                <c:pt idx="0">
                  <c:v>Géothermie</c:v>
                </c:pt>
              </c:strCache>
            </c:strRef>
          </c:tx>
          <c:spPr>
            <a:solidFill>
              <a:srgbClr val="A5A5A5"/>
            </a:solidFill>
            <a:ln w="25400">
              <a:noFill/>
            </a:ln>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'P2_G3-G4'!$B$13:$T$13</c:f>
              <c:numCache>
                <c:formatCode>0</c:formatCode>
                <c:ptCount val="19"/>
                <c:pt idx="0">
                  <c:v>7.931275622075896</c:v>
                </c:pt>
                <c:pt idx="1">
                  <c:v>11.691625320665874</c:v>
                </c:pt>
                <c:pt idx="2">
                  <c:v>10.478889043216128</c:v>
                </c:pt>
                <c:pt idx="3">
                  <c:v>12.10511125513074</c:v>
                </c:pt>
                <c:pt idx="4">
                  <c:v>5.1852030312857194</c:v>
                </c:pt>
                <c:pt idx="5">
                  <c:v>6.9867932660902747</c:v>
                </c:pt>
                <c:pt idx="6">
                  <c:v>6.5951707664639718</c:v>
                </c:pt>
                <c:pt idx="7">
                  <c:v>12.512904859767131</c:v>
                </c:pt>
                <c:pt idx="8">
                  <c:v>0.53309226529007114</c:v>
                </c:pt>
                <c:pt idx="9">
                  <c:v>5.34236733191692</c:v>
                </c:pt>
                <c:pt idx="10">
                  <c:v>4.2247768538953707</c:v>
                </c:pt>
                <c:pt idx="11">
                  <c:v>5.6468312641191201</c:v>
                </c:pt>
                <c:pt idx="12">
                  <c:v>6.2050336514904672</c:v>
                </c:pt>
                <c:pt idx="13">
                  <c:v>7.0161525122108088</c:v>
                </c:pt>
                <c:pt idx="14">
                  <c:v>6.0892151195237902</c:v>
                </c:pt>
                <c:pt idx="15">
                  <c:v>6.2169822650316808</c:v>
                </c:pt>
                <c:pt idx="16">
                  <c:v>10.224786222647342</c:v>
                </c:pt>
                <c:pt idx="17">
                  <c:v>9.4712504382724401</c:v>
                </c:pt>
                <c:pt idx="18">
                  <c:v>11.54760415955494</c:v>
                </c:pt>
              </c:numCache>
            </c:numRef>
          </c:val>
          <c:extLst>
            <c:ext xmlns:c16="http://schemas.microsoft.com/office/drawing/2014/chart" uri="{C3380CC4-5D6E-409C-BE32-E72D297353CC}">
              <c16:uniqueId val="{00000002-1E3E-4935-BC62-0D3E18B481FA}"/>
            </c:ext>
          </c:extLst>
        </c:ser>
        <c:ser>
          <c:idx val="3"/>
          <c:order val="3"/>
          <c:tx>
            <c:strRef>
              <c:f>'P2_G3-G4'!$A$14</c:f>
              <c:strCache>
                <c:ptCount val="1"/>
                <c:pt idx="0">
                  <c:v>Éolien</c:v>
                </c:pt>
              </c:strCache>
            </c:strRef>
          </c:tx>
          <c:spPr>
            <a:solidFill>
              <a:srgbClr val="FFC000"/>
            </a:solidFill>
            <a:ln w="25400">
              <a:noFill/>
            </a:ln>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'P2_G3-G4'!$B$14:$T$14</c:f>
              <c:numCache>
                <c:formatCode>0</c:formatCode>
                <c:ptCount val="19"/>
                <c:pt idx="0">
                  <c:v>4.4269963237914816</c:v>
                </c:pt>
                <c:pt idx="1">
                  <c:v>4.7349666889709683</c:v>
                </c:pt>
                <c:pt idx="2">
                  <c:v>4.8514275036186882</c:v>
                </c:pt>
                <c:pt idx="3">
                  <c:v>3.3012148633317326</c:v>
                </c:pt>
                <c:pt idx="4">
                  <c:v>5.1179047252291987</c:v>
                </c:pt>
                <c:pt idx="5">
                  <c:v>4.8793412323159764</c:v>
                </c:pt>
                <c:pt idx="6">
                  <c:v>5.3225801879324592</c:v>
                </c:pt>
                <c:pt idx="7">
                  <c:v>1.4306018104333753</c:v>
                </c:pt>
                <c:pt idx="8">
                  <c:v>17.137185011125467</c:v>
                </c:pt>
                <c:pt idx="9">
                  <c:v>12.815711186811015</c:v>
                </c:pt>
                <c:pt idx="10">
                  <c:v>11.908034560646151</c:v>
                </c:pt>
                <c:pt idx="11">
                  <c:v>12.747140604730053</c:v>
                </c:pt>
                <c:pt idx="12">
                  <c:v>11.307033133623104</c:v>
                </c:pt>
                <c:pt idx="13">
                  <c:v>13.026250998014589</c:v>
                </c:pt>
                <c:pt idx="14">
                  <c:v>16.143816365009052</c:v>
                </c:pt>
                <c:pt idx="15">
                  <c:v>10.314474459444368</c:v>
                </c:pt>
                <c:pt idx="16">
                  <c:v>10.439980426176543</c:v>
                </c:pt>
                <c:pt idx="17">
                  <c:v>11.177546148611963</c:v>
                </c:pt>
                <c:pt idx="18">
                  <c:v>15.162098290862067</c:v>
                </c:pt>
              </c:numCache>
            </c:numRef>
          </c:val>
          <c:extLst>
            <c:ext xmlns:c16="http://schemas.microsoft.com/office/drawing/2014/chart" uri="{C3380CC4-5D6E-409C-BE32-E72D297353CC}">
              <c16:uniqueId val="{00000003-1E3E-4935-BC62-0D3E18B481FA}"/>
            </c:ext>
          </c:extLst>
        </c:ser>
        <c:ser>
          <c:idx val="4"/>
          <c:order val="4"/>
          <c:tx>
            <c:strRef>
              <c:f>'P2_G3-G4'!$A$15</c:f>
              <c:strCache>
                <c:ptCount val="1"/>
                <c:pt idx="0">
                  <c:v>Énergies marines</c:v>
                </c:pt>
              </c:strCache>
            </c:strRef>
          </c:tx>
          <c:spPr>
            <a:solidFill>
              <a:srgbClr val="4472C4"/>
            </a:solidFill>
            <a:ln w="25400">
              <a:noFill/>
            </a:ln>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'P2_G3-G4'!$B$15:$T$15</c:f>
              <c:numCache>
                <c:formatCode>0</c:formatCode>
                <c:ptCount val="19"/>
                <c:pt idx="0">
                  <c:v>0.29868703287678122</c:v>
                </c:pt>
                <c:pt idx="1">
                  <c:v>1.8301060455203608</c:v>
                </c:pt>
                <c:pt idx="2">
                  <c:v>1.8467980542729405</c:v>
                </c:pt>
                <c:pt idx="3">
                  <c:v>2.0407814509028652</c:v>
                </c:pt>
                <c:pt idx="4">
                  <c:v>0.36494907070909455</c:v>
                </c:pt>
                <c:pt idx="5">
                  <c:v>0.63285672008473337</c:v>
                </c:pt>
                <c:pt idx="6">
                  <c:v>4.5815194190208956E-2</c:v>
                </c:pt>
                <c:pt idx="7">
                  <c:v>4.533823303239549</c:v>
                </c:pt>
                <c:pt idx="8">
                  <c:v>3.0419376686902484</c:v>
                </c:pt>
                <c:pt idx="9">
                  <c:v>7.0683509594598481</c:v>
                </c:pt>
                <c:pt idx="10">
                  <c:v>7.5093851537325707</c:v>
                </c:pt>
                <c:pt idx="11">
                  <c:v>9.7264922212767768</c:v>
                </c:pt>
                <c:pt idx="12">
                  <c:v>8.0316292032974133</c:v>
                </c:pt>
                <c:pt idx="13">
                  <c:v>8.6029872120036419</c:v>
                </c:pt>
                <c:pt idx="14">
                  <c:v>9.1663563534275507</c:v>
                </c:pt>
                <c:pt idx="15">
                  <c:v>10.523261043214884</c:v>
                </c:pt>
                <c:pt idx="16">
                  <c:v>11.858864785037094</c:v>
                </c:pt>
                <c:pt idx="17">
                  <c:v>8.9758948704506647</c:v>
                </c:pt>
                <c:pt idx="18">
                  <c:v>7.1009812587886989</c:v>
                </c:pt>
              </c:numCache>
            </c:numRef>
          </c:val>
          <c:extLst>
            <c:ext xmlns:c16="http://schemas.microsoft.com/office/drawing/2014/chart" uri="{C3380CC4-5D6E-409C-BE32-E72D297353CC}">
              <c16:uniqueId val="{00000004-1E3E-4935-BC62-0D3E18B481FA}"/>
            </c:ext>
          </c:extLst>
        </c:ser>
        <c:ser>
          <c:idx val="5"/>
          <c:order val="5"/>
          <c:tx>
            <c:strRef>
              <c:f>'P2_G3-G4'!$A$16</c:f>
              <c:strCache>
                <c:ptCount val="1"/>
                <c:pt idx="0">
                  <c:v>Hydroélectricité</c:v>
                </c:pt>
              </c:strCache>
            </c:strRef>
          </c:tx>
          <c:spPr>
            <a:solidFill>
              <a:srgbClr val="70AD47"/>
            </a:solidFill>
            <a:ln w="25400">
              <a:noFill/>
            </a:ln>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'P2_G3-G4'!$B$16:$T$16</c:f>
              <c:numCache>
                <c:formatCode>0</c:formatCode>
                <c:ptCount val="19"/>
                <c:pt idx="0">
                  <c:v>0</c:v>
                </c:pt>
                <c:pt idx="1">
                  <c:v>0</c:v>
                </c:pt>
                <c:pt idx="2">
                  <c:v>0</c:v>
                </c:pt>
                <c:pt idx="3">
                  <c:v>0</c:v>
                </c:pt>
                <c:pt idx="4">
                  <c:v>1.3218305576243445</c:v>
                </c:pt>
                <c:pt idx="5">
                  <c:v>1.0683977895917798</c:v>
                </c:pt>
                <c:pt idx="6">
                  <c:v>5.3519108822794719</c:v>
                </c:pt>
                <c:pt idx="7">
                  <c:v>5.728543301186912</c:v>
                </c:pt>
                <c:pt idx="8">
                  <c:v>2.3700787262876557</c:v>
                </c:pt>
                <c:pt idx="9">
                  <c:v>3.0106012156099662</c:v>
                </c:pt>
                <c:pt idx="10">
                  <c:v>4.823857117280328</c:v>
                </c:pt>
                <c:pt idx="11">
                  <c:v>3.5898734364267839</c:v>
                </c:pt>
                <c:pt idx="12">
                  <c:v>3.1099146499550536</c:v>
                </c:pt>
                <c:pt idx="13">
                  <c:v>4.4271710595642899</c:v>
                </c:pt>
                <c:pt idx="14">
                  <c:v>3.5256942371989641</c:v>
                </c:pt>
                <c:pt idx="15">
                  <c:v>3.2655483531533278</c:v>
                </c:pt>
                <c:pt idx="16">
                  <c:v>3.0837792704323257</c:v>
                </c:pt>
                <c:pt idx="17">
                  <c:v>2.0645017023730428</c:v>
                </c:pt>
                <c:pt idx="18">
                  <c:v>3.3835311465989264</c:v>
                </c:pt>
              </c:numCache>
            </c:numRef>
          </c:val>
          <c:extLst>
            <c:ext xmlns:c16="http://schemas.microsoft.com/office/drawing/2014/chart" uri="{C3380CC4-5D6E-409C-BE32-E72D297353CC}">
              <c16:uniqueId val="{00000005-1E3E-4935-BC62-0D3E18B481FA}"/>
            </c:ext>
          </c:extLst>
        </c:ser>
        <c:ser>
          <c:idx val="6"/>
          <c:order val="6"/>
          <c:tx>
            <c:strRef>
              <c:f>'P2_G3-G4'!$A$17</c:f>
              <c:strCache>
                <c:ptCount val="1"/>
                <c:pt idx="0">
                  <c:v>Autres</c:v>
                </c:pt>
              </c:strCache>
            </c:strRef>
          </c:tx>
          <c:spPr>
            <a:solidFill>
              <a:schemeClr val="accent1">
                <a:lumMod val="60000"/>
              </a:schemeClr>
            </a:solidFill>
            <a:ln>
              <a:noFill/>
            </a:ln>
            <a:effectLst/>
          </c:spPr>
          <c:cat>
            <c:numRef>
              <c:f>'P2_G3-G4'!$B$10:$T$10</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'P2_G3-G4'!$B$17:$T$17</c:f>
              <c:numCache>
                <c:formatCode>0</c:formatCode>
                <c:ptCount val="19"/>
                <c:pt idx="0">
                  <c:v>8.4134985042585448</c:v>
                </c:pt>
                <c:pt idx="1">
                  <c:v>10.524394480092113</c:v>
                </c:pt>
                <c:pt idx="2">
                  <c:v>9.4966204949565256</c:v>
                </c:pt>
                <c:pt idx="3">
                  <c:v>6.5394331349300794</c:v>
                </c:pt>
                <c:pt idx="4">
                  <c:v>2.0643768670066813</c:v>
                </c:pt>
                <c:pt idx="5">
                  <c:v>0.99045327187447951</c:v>
                </c:pt>
                <c:pt idx="6">
                  <c:v>3.783601052053438</c:v>
                </c:pt>
                <c:pt idx="7">
                  <c:v>2.1158794058266439</c:v>
                </c:pt>
                <c:pt idx="8">
                  <c:v>6.0336526170489488</c:v>
                </c:pt>
                <c:pt idx="9">
                  <c:v>14.14198269517323</c:v>
                </c:pt>
                <c:pt idx="10">
                  <c:v>4.2012997504486638</c:v>
                </c:pt>
                <c:pt idx="11">
                  <c:v>3.590358498800986</c:v>
                </c:pt>
                <c:pt idx="12">
                  <c:v>4.4289711108092327</c:v>
                </c:pt>
                <c:pt idx="13">
                  <c:v>3.6801960772658822</c:v>
                </c:pt>
                <c:pt idx="14">
                  <c:v>5.2713089416461267</c:v>
                </c:pt>
                <c:pt idx="15">
                  <c:v>6.9280377328768656</c:v>
                </c:pt>
                <c:pt idx="16">
                  <c:v>6.8211752307611491</c:v>
                </c:pt>
                <c:pt idx="17">
                  <c:v>8.1948490332209811</c:v>
                </c:pt>
                <c:pt idx="18">
                  <c:v>10.158284381585764</c:v>
                </c:pt>
              </c:numCache>
            </c:numRef>
          </c:val>
          <c:extLst>
            <c:ext xmlns:c16="http://schemas.microsoft.com/office/drawing/2014/chart" uri="{C3380CC4-5D6E-409C-BE32-E72D297353CC}">
              <c16:uniqueId val="{00000006-1E3E-4935-BC62-0D3E18B481FA}"/>
            </c:ext>
          </c:extLst>
        </c:ser>
        <c:dLbls>
          <c:showLegendKey val="0"/>
          <c:showVal val="0"/>
          <c:showCatName val="0"/>
          <c:showSerName val="0"/>
          <c:showPercent val="0"/>
          <c:showBubbleSize val="0"/>
        </c:dLbls>
        <c:axId val="163248384"/>
        <c:axId val="163520512"/>
      </c:areaChart>
      <c:catAx>
        <c:axId val="163248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520512"/>
        <c:crosses val="autoZero"/>
        <c:auto val="1"/>
        <c:lblAlgn val="ctr"/>
        <c:lblOffset val="100"/>
        <c:tickLblSkip val="2"/>
        <c:noMultiLvlLbl val="0"/>
      </c:catAx>
      <c:valAx>
        <c:axId val="163520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248384"/>
        <c:crosses val="autoZero"/>
        <c:crossBetween val="midCat"/>
      </c:valAx>
      <c:spPr>
        <a:noFill/>
        <a:ln w="25400">
          <a:noFill/>
        </a:ln>
      </c:spPr>
    </c:plotArea>
    <c:legend>
      <c:legendPos val="b"/>
      <c:layout>
        <c:manualLayout>
          <c:xMode val="edge"/>
          <c:yMode val="edge"/>
          <c:x val="0.80887926509186359"/>
          <c:y val="5.4396911726240407E-2"/>
          <c:w val="0.17668591426071745"/>
          <c:h val="0.8970528824057342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91877166914307E-2"/>
          <c:y val="5.6806002143622719E-2"/>
          <c:w val="0.40168400198117882"/>
          <c:h val="0.86923901393354774"/>
        </c:manualLayout>
      </c:layout>
      <c:doughnutChart>
        <c:varyColors val="1"/>
        <c:ser>
          <c:idx val="0"/>
          <c:order val="0"/>
          <c:spPr>
            <a:ln w="25400">
              <a:noFill/>
            </a:ln>
          </c:spPr>
          <c:dPt>
            <c:idx val="0"/>
            <c:bubble3D val="0"/>
            <c:spPr>
              <a:solidFill>
                <a:srgbClr val="0066CC"/>
              </a:solidFill>
              <a:ln w="25400">
                <a:noFill/>
              </a:ln>
            </c:spPr>
            <c:extLst>
              <c:ext xmlns:c16="http://schemas.microsoft.com/office/drawing/2014/chart" uri="{C3380CC4-5D6E-409C-BE32-E72D297353CC}">
                <c16:uniqueId val="{00000000-2A90-4192-B2E3-0C1A9638587C}"/>
              </c:ext>
            </c:extLst>
          </c:dPt>
          <c:dPt>
            <c:idx val="1"/>
            <c:bubble3D val="0"/>
            <c:spPr>
              <a:solidFill>
                <a:srgbClr val="30322E"/>
              </a:solidFill>
              <a:ln w="25400">
                <a:noFill/>
              </a:ln>
            </c:spPr>
            <c:extLst>
              <c:ext xmlns:c16="http://schemas.microsoft.com/office/drawing/2014/chart" uri="{C3380CC4-5D6E-409C-BE32-E72D297353CC}">
                <c16:uniqueId val="{00000001-2A90-4192-B2E3-0C1A9638587C}"/>
              </c:ext>
            </c:extLst>
          </c:dPt>
          <c:dPt>
            <c:idx val="2"/>
            <c:bubble3D val="0"/>
            <c:spPr>
              <a:solidFill>
                <a:srgbClr val="99CC00"/>
              </a:solidFill>
              <a:ln w="25400">
                <a:noFill/>
              </a:ln>
            </c:spPr>
            <c:extLst>
              <c:ext xmlns:c16="http://schemas.microsoft.com/office/drawing/2014/chart" uri="{C3380CC4-5D6E-409C-BE32-E72D297353CC}">
                <c16:uniqueId val="{00000002-2A90-4192-B2E3-0C1A9638587C}"/>
              </c:ext>
            </c:extLst>
          </c:dPt>
          <c:dPt>
            <c:idx val="3"/>
            <c:bubble3D val="0"/>
            <c:spPr>
              <a:solidFill>
                <a:srgbClr val="A3CCC2"/>
              </a:solidFill>
              <a:ln w="25400">
                <a:noFill/>
              </a:ln>
            </c:spPr>
            <c:extLst>
              <c:ext xmlns:c16="http://schemas.microsoft.com/office/drawing/2014/chart" uri="{C3380CC4-5D6E-409C-BE32-E72D297353CC}">
                <c16:uniqueId val="{00000003-2A90-4192-B2E3-0C1A9638587C}"/>
              </c:ext>
            </c:extLst>
          </c:dPt>
          <c:dPt>
            <c:idx val="4"/>
            <c:bubble3D val="0"/>
            <c:spPr>
              <a:solidFill>
                <a:srgbClr val="A1BAC3"/>
              </a:solidFill>
              <a:ln w="25400">
                <a:noFill/>
              </a:ln>
            </c:spPr>
            <c:extLst>
              <c:ext xmlns:c16="http://schemas.microsoft.com/office/drawing/2014/chart" uri="{C3380CC4-5D6E-409C-BE32-E72D297353CC}">
                <c16:uniqueId val="{00000004-2A90-4192-B2E3-0C1A9638587C}"/>
              </c:ext>
            </c:extLst>
          </c:dPt>
          <c:dPt>
            <c:idx val="5"/>
            <c:bubble3D val="0"/>
            <c:spPr>
              <a:solidFill>
                <a:srgbClr val="338599"/>
              </a:solidFill>
              <a:ln w="25400">
                <a:noFill/>
              </a:ln>
            </c:spPr>
            <c:extLst>
              <c:ext xmlns:c16="http://schemas.microsoft.com/office/drawing/2014/chart" uri="{C3380CC4-5D6E-409C-BE32-E72D297353CC}">
                <c16:uniqueId val="{00000005-2A90-4192-B2E3-0C1A9638587C}"/>
              </c:ext>
            </c:extLst>
          </c:dPt>
          <c:cat>
            <c:strRef>
              <c:f>P1_G1!$M$11:$M$16</c:f>
              <c:strCache>
                <c:ptCount val="6"/>
                <c:pt idx="0">
                  <c:v>Déchets non renouvelables : 0,7</c:v>
                </c:pt>
                <c:pt idx="1">
                  <c:v>Charbon : 3</c:v>
                </c:pt>
                <c:pt idx="2">
                  <c:v>Énergies renouvelables : 13</c:v>
                </c:pt>
                <c:pt idx="3">
                  <c:v>Gaz naturel : 15</c:v>
                </c:pt>
                <c:pt idx="4">
                  <c:v>Produits pétroliers : 28</c:v>
                </c:pt>
                <c:pt idx="5">
                  <c:v>Nucléaire  : 40</c:v>
                </c:pt>
              </c:strCache>
            </c:strRef>
          </c:cat>
          <c:val>
            <c:numRef>
              <c:f>P1_G1!$K$11:$K$16</c:f>
              <c:numCache>
                <c:formatCode>0</c:formatCode>
                <c:ptCount val="6"/>
                <c:pt idx="0">
                  <c:v>0.70659247029795669</c:v>
                </c:pt>
                <c:pt idx="1">
                  <c:v>3.0090087710660187</c:v>
                </c:pt>
                <c:pt idx="2">
                  <c:v>13.003508124604874</c:v>
                </c:pt>
                <c:pt idx="3">
                  <c:v>15.421984323911699</c:v>
                </c:pt>
                <c:pt idx="4">
                  <c:v>27.778497566397093</c:v>
                </c:pt>
                <c:pt idx="5">
                  <c:v>40.080408743722352</c:v>
                </c:pt>
              </c:numCache>
            </c:numRef>
          </c:val>
          <c:extLst>
            <c:ext xmlns:c16="http://schemas.microsoft.com/office/drawing/2014/chart" uri="{C3380CC4-5D6E-409C-BE32-E72D297353CC}">
              <c16:uniqueId val="{00000006-2A90-4192-B2E3-0C1A9638587C}"/>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5522567108531939"/>
          <c:y val="0.13504823151125403"/>
          <c:w val="0.41208550268512129"/>
          <c:h val="0.7867095391211146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02731262415799"/>
          <c:y val="5.6028031662455374E-2"/>
          <c:w val="0.83142598831862113"/>
          <c:h val="0.7560967693672912"/>
        </c:manualLayout>
      </c:layout>
      <c:areaChart>
        <c:grouping val="stacked"/>
        <c:varyColors val="0"/>
        <c:ser>
          <c:idx val="0"/>
          <c:order val="0"/>
          <c:tx>
            <c:strRef>
              <c:f>'P2_G5-G6'!$A$12</c:f>
              <c:strCache>
                <c:ptCount val="1"/>
                <c:pt idx="0">
                  <c:v>Bois-énergie</c:v>
                </c:pt>
              </c:strCache>
            </c:strRef>
          </c:tx>
          <c:spPr>
            <a:solidFill>
              <a:schemeClr val="accent1"/>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'P2_G5-G6'!$B$12:$Q$12</c:f>
              <c:numCache>
                <c:formatCode>#,##0</c:formatCode>
                <c:ptCount val="16"/>
                <c:pt idx="0">
                  <c:v>13375.668194038455</c:v>
                </c:pt>
                <c:pt idx="1">
                  <c:v>14910.12783964827</c:v>
                </c:pt>
                <c:pt idx="2">
                  <c:v>15216.450319835245</c:v>
                </c:pt>
                <c:pt idx="3">
                  <c:v>13863.157253667803</c:v>
                </c:pt>
                <c:pt idx="4">
                  <c:v>15175.936718878285</c:v>
                </c:pt>
                <c:pt idx="5">
                  <c:v>15507.066597179291</c:v>
                </c:pt>
                <c:pt idx="6">
                  <c:v>16597.86715229573</c:v>
                </c:pt>
                <c:pt idx="7">
                  <c:v>15530.659299540919</c:v>
                </c:pt>
                <c:pt idx="8">
                  <c:v>17683.098252269541</c:v>
                </c:pt>
                <c:pt idx="9">
                  <c:v>18611.809923482724</c:v>
                </c:pt>
                <c:pt idx="10">
                  <c:v>16389.384507371782</c:v>
                </c:pt>
                <c:pt idx="11">
                  <c:v>18110.361149867305</c:v>
                </c:pt>
                <c:pt idx="12">
                  <c:v>18834.829246682879</c:v>
                </c:pt>
                <c:pt idx="13">
                  <c:v>18327.328725040039</c:v>
                </c:pt>
                <c:pt idx="14">
                  <c:v>18560.779428648733</c:v>
                </c:pt>
                <c:pt idx="15">
                  <c:v>18710.147570260444</c:v>
                </c:pt>
              </c:numCache>
            </c:numRef>
          </c:val>
          <c:extLst>
            <c:ext xmlns:c16="http://schemas.microsoft.com/office/drawing/2014/chart" uri="{C3380CC4-5D6E-409C-BE32-E72D297353CC}">
              <c16:uniqueId val="{00000000-7590-46BC-BB7C-D0F278EA63A6}"/>
            </c:ext>
          </c:extLst>
        </c:ser>
        <c:ser>
          <c:idx val="1"/>
          <c:order val="1"/>
          <c:tx>
            <c:strRef>
              <c:f>'P2_G5-G6'!$A$13</c:f>
              <c:strCache>
                <c:ptCount val="1"/>
                <c:pt idx="0">
                  <c:v>Pompes à chaleur</c:v>
                </c:pt>
              </c:strCache>
            </c:strRef>
          </c:tx>
          <c:spPr>
            <a:solidFill>
              <a:schemeClr val="accent2"/>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'P2_G5-G6'!$B$13:$Q$13</c:f>
              <c:numCache>
                <c:formatCode>#,##0</c:formatCode>
                <c:ptCount val="16"/>
                <c:pt idx="0">
                  <c:v>5730.7801694449363</c:v>
                </c:pt>
                <c:pt idx="1">
                  <c:v>6907.7141535232822</c:v>
                </c:pt>
                <c:pt idx="2">
                  <c:v>8173.0683276833606</c:v>
                </c:pt>
                <c:pt idx="3">
                  <c:v>9274.3169633287125</c:v>
                </c:pt>
                <c:pt idx="4">
                  <c:v>12275.096918965652</c:v>
                </c:pt>
                <c:pt idx="5">
                  <c:v>11341.943754168798</c:v>
                </c:pt>
                <c:pt idx="6">
                  <c:v>9285.1973253855049</c:v>
                </c:pt>
                <c:pt idx="7">
                  <c:v>8278.2761938111726</c:v>
                </c:pt>
                <c:pt idx="8">
                  <c:v>8211.8241398545033</c:v>
                </c:pt>
                <c:pt idx="9">
                  <c:v>7799.4446432620753</c:v>
                </c:pt>
                <c:pt idx="10">
                  <c:v>9058.1992293348776</c:v>
                </c:pt>
                <c:pt idx="11">
                  <c:v>9332.7000594092096</c:v>
                </c:pt>
                <c:pt idx="12">
                  <c:v>9545.8971588339573</c:v>
                </c:pt>
                <c:pt idx="13">
                  <c:v>10867.190381871063</c:v>
                </c:pt>
                <c:pt idx="14">
                  <c:v>12952.62475735931</c:v>
                </c:pt>
                <c:pt idx="15">
                  <c:v>18691.684757953084</c:v>
                </c:pt>
              </c:numCache>
            </c:numRef>
          </c:val>
          <c:extLst>
            <c:ext xmlns:c16="http://schemas.microsoft.com/office/drawing/2014/chart" uri="{C3380CC4-5D6E-409C-BE32-E72D297353CC}">
              <c16:uniqueId val="{00000001-7590-46BC-BB7C-D0F278EA63A6}"/>
            </c:ext>
          </c:extLst>
        </c:ser>
        <c:ser>
          <c:idx val="2"/>
          <c:order val="2"/>
          <c:tx>
            <c:strRef>
              <c:f>'P2_G5-G6'!$A$14</c:f>
              <c:strCache>
                <c:ptCount val="1"/>
                <c:pt idx="0">
                  <c:v>Hydroélectricité</c:v>
                </c:pt>
              </c:strCache>
            </c:strRef>
          </c:tx>
          <c:spPr>
            <a:solidFill>
              <a:schemeClr val="accent3"/>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'P2_G5-G6'!$B$14:$Q$14</c:f>
              <c:numCache>
                <c:formatCode>#,##0</c:formatCode>
                <c:ptCount val="16"/>
                <c:pt idx="0">
                  <c:v>7344.7843598300024</c:v>
                </c:pt>
                <c:pt idx="1">
                  <c:v>7013.830473071177</c:v>
                </c:pt>
                <c:pt idx="2">
                  <c:v>8031.1766599693656</c:v>
                </c:pt>
                <c:pt idx="3">
                  <c:v>8514.4046527052233</c:v>
                </c:pt>
                <c:pt idx="4">
                  <c:v>8907.5782145896665</c:v>
                </c:pt>
                <c:pt idx="5">
                  <c:v>9093.3343081703533</c:v>
                </c:pt>
                <c:pt idx="6">
                  <c:v>9953.0403676338083</c:v>
                </c:pt>
                <c:pt idx="7">
                  <c:v>10059.250973258759</c:v>
                </c:pt>
                <c:pt idx="8">
                  <c:v>11049.484879494688</c:v>
                </c:pt>
                <c:pt idx="9">
                  <c:v>11781.5</c:v>
                </c:pt>
                <c:pt idx="10">
                  <c:v>11471.3</c:v>
                </c:pt>
                <c:pt idx="11">
                  <c:v>11643.3</c:v>
                </c:pt>
                <c:pt idx="12">
                  <c:v>11380.2</c:v>
                </c:pt>
                <c:pt idx="13">
                  <c:v>11633.694422453003</c:v>
                </c:pt>
                <c:pt idx="14">
                  <c:v>12057.198948972295</c:v>
                </c:pt>
                <c:pt idx="15">
                  <c:v>12715.633905911869</c:v>
                </c:pt>
              </c:numCache>
            </c:numRef>
          </c:val>
          <c:extLst>
            <c:ext xmlns:c16="http://schemas.microsoft.com/office/drawing/2014/chart" uri="{C3380CC4-5D6E-409C-BE32-E72D297353CC}">
              <c16:uniqueId val="{00000002-7590-46BC-BB7C-D0F278EA63A6}"/>
            </c:ext>
          </c:extLst>
        </c:ser>
        <c:ser>
          <c:idx val="3"/>
          <c:order val="3"/>
          <c:tx>
            <c:strRef>
              <c:f>'P2_G5-G6'!$A$15</c:f>
              <c:strCache>
                <c:ptCount val="1"/>
                <c:pt idx="0">
                  <c:v>Éolien terrestre</c:v>
                </c:pt>
              </c:strCache>
            </c:strRef>
          </c:tx>
          <c:spPr>
            <a:solidFill>
              <a:schemeClr val="accent4"/>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'P2_G5-G6'!$B$15:$Q$15</c:f>
              <c:numCache>
                <c:formatCode>#,##0</c:formatCode>
                <c:ptCount val="16"/>
                <c:pt idx="0">
                  <c:v>1735.9384090763097</c:v>
                </c:pt>
                <c:pt idx="1">
                  <c:v>2693.9282056808993</c:v>
                </c:pt>
                <c:pt idx="2">
                  <c:v>3822.2905133093072</c:v>
                </c:pt>
                <c:pt idx="3">
                  <c:v>3896.9545074235893</c:v>
                </c:pt>
                <c:pt idx="4">
                  <c:v>5341.2778211958448</c:v>
                </c:pt>
                <c:pt idx="5">
                  <c:v>5308.5171227672081</c:v>
                </c:pt>
                <c:pt idx="6">
                  <c:v>6377.4523465445618</c:v>
                </c:pt>
                <c:pt idx="7">
                  <c:v>5869.9829498445088</c:v>
                </c:pt>
                <c:pt idx="8">
                  <c:v>5319.8176822882433</c:v>
                </c:pt>
                <c:pt idx="9">
                  <c:v>5014.5467530694259</c:v>
                </c:pt>
                <c:pt idx="10">
                  <c:v>7271.2668807983691</c:v>
                </c:pt>
                <c:pt idx="11">
                  <c:v>6675.2148974933953</c:v>
                </c:pt>
                <c:pt idx="12">
                  <c:v>8665.2363515217057</c:v>
                </c:pt>
                <c:pt idx="13">
                  <c:v>9811.2186266180906</c:v>
                </c:pt>
                <c:pt idx="14">
                  <c:v>10560.77158010158</c:v>
                </c:pt>
                <c:pt idx="15">
                  <c:v>9800.4906433387114</c:v>
                </c:pt>
              </c:numCache>
            </c:numRef>
          </c:val>
          <c:extLst>
            <c:ext xmlns:c16="http://schemas.microsoft.com/office/drawing/2014/chart" uri="{C3380CC4-5D6E-409C-BE32-E72D297353CC}">
              <c16:uniqueId val="{00000003-7590-46BC-BB7C-D0F278EA63A6}"/>
            </c:ext>
          </c:extLst>
        </c:ser>
        <c:ser>
          <c:idx val="4"/>
          <c:order val="4"/>
          <c:tx>
            <c:strRef>
              <c:f>'P2_G5-G6'!$A$16</c:f>
              <c:strCache>
                <c:ptCount val="1"/>
                <c:pt idx="0">
                  <c:v>Photovoltaïque</c:v>
                </c:pt>
              </c:strCache>
            </c:strRef>
          </c:tx>
          <c:spPr>
            <a:solidFill>
              <a:schemeClr val="accent5"/>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'P2_G5-G6'!$B$16:$Q$16</c:f>
              <c:numCache>
                <c:formatCode>#,##0</c:formatCode>
                <c:ptCount val="16"/>
                <c:pt idx="0">
                  <c:v>457.12632935876326</c:v>
                </c:pt>
                <c:pt idx="1">
                  <c:v>720.04218254174248</c:v>
                </c:pt>
                <c:pt idx="2">
                  <c:v>1539.3765258083031</c:v>
                </c:pt>
                <c:pt idx="3">
                  <c:v>2777.0940745612274</c:v>
                </c:pt>
                <c:pt idx="4">
                  <c:v>5714.2895433822114</c:v>
                </c:pt>
                <c:pt idx="5">
                  <c:v>10767.478649841602</c:v>
                </c:pt>
                <c:pt idx="6">
                  <c:v>31320.441200255067</c:v>
                </c:pt>
                <c:pt idx="7">
                  <c:v>31368.26578075573</c:v>
                </c:pt>
                <c:pt idx="8">
                  <c:v>12709.110902341665</c:v>
                </c:pt>
                <c:pt idx="9">
                  <c:v>9880.9300842986122</c:v>
                </c:pt>
                <c:pt idx="10">
                  <c:v>8448.0499590958607</c:v>
                </c:pt>
                <c:pt idx="11">
                  <c:v>6939.9744837827202</c:v>
                </c:pt>
                <c:pt idx="12">
                  <c:v>4952.3401832756444</c:v>
                </c:pt>
                <c:pt idx="13">
                  <c:v>7306.0449624314142</c:v>
                </c:pt>
                <c:pt idx="14">
                  <c:v>6413.9052940857682</c:v>
                </c:pt>
                <c:pt idx="15">
                  <c:v>7873.130925027066</c:v>
                </c:pt>
              </c:numCache>
            </c:numRef>
          </c:val>
          <c:extLst>
            <c:ext xmlns:c16="http://schemas.microsoft.com/office/drawing/2014/chart" uri="{C3380CC4-5D6E-409C-BE32-E72D297353CC}">
              <c16:uniqueId val="{00000004-7590-46BC-BB7C-D0F278EA63A6}"/>
            </c:ext>
          </c:extLst>
        </c:ser>
        <c:ser>
          <c:idx val="5"/>
          <c:order val="5"/>
          <c:tx>
            <c:strRef>
              <c:f>'P2_G5-G6'!$A$17</c:f>
              <c:strCache>
                <c:ptCount val="1"/>
                <c:pt idx="0">
                  <c:v>Biocarburants</c:v>
                </c:pt>
              </c:strCache>
            </c:strRef>
          </c:tx>
          <c:spPr>
            <a:solidFill>
              <a:schemeClr val="accent6"/>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'P2_G5-G6'!$B$17:$Q$17</c:f>
              <c:numCache>
                <c:formatCode>#,##0</c:formatCode>
                <c:ptCount val="16"/>
                <c:pt idx="0">
                  <c:v>2422.2659090909092</c:v>
                </c:pt>
                <c:pt idx="1">
                  <c:v>3610.1787878787882</c:v>
                </c:pt>
                <c:pt idx="2">
                  <c:v>3509</c:v>
                </c:pt>
                <c:pt idx="3">
                  <c:v>4514</c:v>
                </c:pt>
                <c:pt idx="4">
                  <c:v>5569</c:v>
                </c:pt>
                <c:pt idx="5">
                  <c:v>4693</c:v>
                </c:pt>
                <c:pt idx="6">
                  <c:v>3534</c:v>
                </c:pt>
                <c:pt idx="7">
                  <c:v>3740</c:v>
                </c:pt>
                <c:pt idx="8">
                  <c:v>4679</c:v>
                </c:pt>
                <c:pt idx="9">
                  <c:v>4028</c:v>
                </c:pt>
                <c:pt idx="10">
                  <c:v>4206</c:v>
                </c:pt>
                <c:pt idx="11">
                  <c:v>3493.5637085243438</c:v>
                </c:pt>
                <c:pt idx="12">
                  <c:v>3108.3809184065899</c:v>
                </c:pt>
                <c:pt idx="13">
                  <c:v>3492.2025902853588</c:v>
                </c:pt>
                <c:pt idx="14">
                  <c:v>3510.3842378249401</c:v>
                </c:pt>
                <c:pt idx="15">
                  <c:v>3520.7253408199399</c:v>
                </c:pt>
              </c:numCache>
            </c:numRef>
          </c:val>
          <c:extLst>
            <c:ext xmlns:c16="http://schemas.microsoft.com/office/drawing/2014/chart" uri="{C3380CC4-5D6E-409C-BE32-E72D297353CC}">
              <c16:uniqueId val="{00000005-7590-46BC-BB7C-D0F278EA63A6}"/>
            </c:ext>
          </c:extLst>
        </c:ser>
        <c:ser>
          <c:idx val="6"/>
          <c:order val="6"/>
          <c:tx>
            <c:strRef>
              <c:f>'P2_G5-G6'!$A$18</c:f>
              <c:strCache>
                <c:ptCount val="1"/>
                <c:pt idx="0">
                  <c:v>Géothermie</c:v>
                </c:pt>
              </c:strCache>
            </c:strRef>
          </c:tx>
          <c:spPr>
            <a:solidFill>
              <a:schemeClr val="accent1">
                <a:lumMod val="60000"/>
              </a:schemeClr>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'P2_G5-G6'!$B$18:$Q$18</c:f>
              <c:numCache>
                <c:formatCode>#,##0</c:formatCode>
                <c:ptCount val="16"/>
                <c:pt idx="0">
                  <c:v>333.57934215955288</c:v>
                </c:pt>
                <c:pt idx="1">
                  <c:v>408.02272812511404</c:v>
                </c:pt>
                <c:pt idx="2">
                  <c:v>701</c:v>
                </c:pt>
                <c:pt idx="3">
                  <c:v>777</c:v>
                </c:pt>
                <c:pt idx="4">
                  <c:v>878</c:v>
                </c:pt>
                <c:pt idx="5">
                  <c:v>974</c:v>
                </c:pt>
                <c:pt idx="6">
                  <c:v>1172</c:v>
                </c:pt>
                <c:pt idx="7">
                  <c:v>1588</c:v>
                </c:pt>
                <c:pt idx="8">
                  <c:v>1658</c:v>
                </c:pt>
                <c:pt idx="9">
                  <c:v>1575</c:v>
                </c:pt>
                <c:pt idx="10">
                  <c:v>1720</c:v>
                </c:pt>
                <c:pt idx="11">
                  <c:v>2117</c:v>
                </c:pt>
                <c:pt idx="12">
                  <c:v>2283</c:v>
                </c:pt>
                <c:pt idx="13">
                  <c:v>2492</c:v>
                </c:pt>
                <c:pt idx="14">
                  <c:v>2722</c:v>
                </c:pt>
                <c:pt idx="15">
                  <c:v>3029</c:v>
                </c:pt>
              </c:numCache>
            </c:numRef>
          </c:val>
          <c:extLst>
            <c:ext xmlns:c16="http://schemas.microsoft.com/office/drawing/2014/chart" uri="{C3380CC4-5D6E-409C-BE32-E72D297353CC}">
              <c16:uniqueId val="{00000006-7590-46BC-BB7C-D0F278EA63A6}"/>
            </c:ext>
          </c:extLst>
        </c:ser>
        <c:ser>
          <c:idx val="7"/>
          <c:order val="7"/>
          <c:tx>
            <c:strRef>
              <c:f>'P2_G5-G6'!$A$19</c:f>
              <c:strCache>
                <c:ptCount val="1"/>
                <c:pt idx="0">
                  <c:v>Biogaz</c:v>
                </c:pt>
              </c:strCache>
            </c:strRef>
          </c:tx>
          <c:spPr>
            <a:solidFill>
              <a:schemeClr val="accent2">
                <a:lumMod val="60000"/>
              </a:schemeClr>
            </a:solidFill>
            <a:ln>
              <a:noFill/>
            </a:ln>
            <a:effectLst/>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'P2_G5-G6'!$B$19:$Q$19</c:f>
              <c:numCache>
                <c:formatCode>#,##0</c:formatCode>
                <c:ptCount val="16"/>
                <c:pt idx="0">
                  <c:v>119.02249477294512</c:v>
                </c:pt>
                <c:pt idx="1">
                  <c:v>223.29663222087942</c:v>
                </c:pt>
                <c:pt idx="2">
                  <c:v>290</c:v>
                </c:pt>
                <c:pt idx="3">
                  <c:v>361</c:v>
                </c:pt>
                <c:pt idx="4">
                  <c:v>453</c:v>
                </c:pt>
                <c:pt idx="5">
                  <c:v>637</c:v>
                </c:pt>
                <c:pt idx="6">
                  <c:v>836</c:v>
                </c:pt>
                <c:pt idx="7">
                  <c:v>1058</c:v>
                </c:pt>
                <c:pt idx="8">
                  <c:v>1317</c:v>
                </c:pt>
                <c:pt idx="9">
                  <c:v>1487</c:v>
                </c:pt>
                <c:pt idx="10">
                  <c:v>1770</c:v>
                </c:pt>
                <c:pt idx="11">
                  <c:v>1636</c:v>
                </c:pt>
                <c:pt idx="12">
                  <c:v>1478</c:v>
                </c:pt>
                <c:pt idx="13">
                  <c:v>2173</c:v>
                </c:pt>
                <c:pt idx="14">
                  <c:v>3376</c:v>
                </c:pt>
                <c:pt idx="15">
                  <c:v>3855</c:v>
                </c:pt>
              </c:numCache>
            </c:numRef>
          </c:val>
          <c:extLst>
            <c:ext xmlns:c16="http://schemas.microsoft.com/office/drawing/2014/chart" uri="{C3380CC4-5D6E-409C-BE32-E72D297353CC}">
              <c16:uniqueId val="{00000007-7590-46BC-BB7C-D0F278EA63A6}"/>
            </c:ext>
          </c:extLst>
        </c:ser>
        <c:ser>
          <c:idx val="8"/>
          <c:order val="8"/>
          <c:tx>
            <c:strRef>
              <c:f>'P2_G5-G6'!$A$20</c:f>
              <c:strCache>
                <c:ptCount val="1"/>
                <c:pt idx="0">
                  <c:v>Solaire thermique</c:v>
                </c:pt>
              </c:strCache>
            </c:strRef>
          </c:tx>
          <c:spPr>
            <a:ln w="25400">
              <a:noFill/>
            </a:ln>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'P2_G5-G6'!$B$20:$Q$20</c:f>
              <c:numCache>
                <c:formatCode>#,##0</c:formatCode>
                <c:ptCount val="16"/>
                <c:pt idx="0">
                  <c:v>786.32599126977948</c:v>
                </c:pt>
                <c:pt idx="1">
                  <c:v>1014.7712839235567</c:v>
                </c:pt>
                <c:pt idx="2">
                  <c:v>1638.5442130975441</c:v>
                </c:pt>
                <c:pt idx="3">
                  <c:v>1681.1127228370324</c:v>
                </c:pt>
                <c:pt idx="4">
                  <c:v>2023.8777960281082</c:v>
                </c:pt>
                <c:pt idx="5">
                  <c:v>1745.9682517897395</c:v>
                </c:pt>
                <c:pt idx="6">
                  <c:v>1663.650548912143</c:v>
                </c:pt>
                <c:pt idx="7">
                  <c:v>1731.8836016908358</c:v>
                </c:pt>
                <c:pt idx="8">
                  <c:v>1726.3222661396576</c:v>
                </c:pt>
                <c:pt idx="9">
                  <c:v>1442.0595212406186</c:v>
                </c:pt>
                <c:pt idx="10">
                  <c:v>1290.9165490884529</c:v>
                </c:pt>
                <c:pt idx="11">
                  <c:v>1162.382303916527</c:v>
                </c:pt>
                <c:pt idx="12">
                  <c:v>1117.8727946200142</c:v>
                </c:pt>
                <c:pt idx="13">
                  <c:v>1008.1772590388968</c:v>
                </c:pt>
                <c:pt idx="14">
                  <c:v>1127.9878022487549</c:v>
                </c:pt>
                <c:pt idx="15">
                  <c:v>1047.0369442988979</c:v>
                </c:pt>
              </c:numCache>
            </c:numRef>
          </c:val>
          <c:extLst>
            <c:ext xmlns:c16="http://schemas.microsoft.com/office/drawing/2014/chart" uri="{C3380CC4-5D6E-409C-BE32-E72D297353CC}">
              <c16:uniqueId val="{00000000-7E39-42DA-8942-41B7037E589E}"/>
            </c:ext>
          </c:extLst>
        </c:ser>
        <c:ser>
          <c:idx val="9"/>
          <c:order val="9"/>
          <c:tx>
            <c:strRef>
              <c:f>'P2_G5-G6'!$A$21</c:f>
              <c:strCache>
                <c:ptCount val="1"/>
                <c:pt idx="0">
                  <c:v>Déchets ménagers</c:v>
                </c:pt>
              </c:strCache>
            </c:strRef>
          </c:tx>
          <c:spPr>
            <a:ln w="25400">
              <a:noFill/>
            </a:ln>
          </c:spPr>
          <c:cat>
            <c:strRef>
              <c:f>'P2_G5-G6'!$B$11:$Q$11</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2018sd</c:v>
                </c:pt>
                <c:pt idx="15">
                  <c:v>2019p</c:v>
                </c:pt>
              </c:strCache>
            </c:strRef>
          </c:cat>
          <c:val>
            <c:numRef>
              <c:f>'P2_G5-G6'!$B$21:$Q$21</c:f>
              <c:numCache>
                <c:formatCode>#,##0</c:formatCode>
                <c:ptCount val="16"/>
                <c:pt idx="0">
                  <c:v>835.740522769515</c:v>
                </c:pt>
                <c:pt idx="1">
                  <c:v>885.68013105141904</c:v>
                </c:pt>
                <c:pt idx="2">
                  <c:v>927</c:v>
                </c:pt>
                <c:pt idx="3">
                  <c:v>792</c:v>
                </c:pt>
                <c:pt idx="4">
                  <c:v>688</c:v>
                </c:pt>
                <c:pt idx="5">
                  <c:v>659</c:v>
                </c:pt>
                <c:pt idx="6">
                  <c:v>608</c:v>
                </c:pt>
                <c:pt idx="7">
                  <c:v>645</c:v>
                </c:pt>
                <c:pt idx="8">
                  <c:v>685</c:v>
                </c:pt>
                <c:pt idx="9">
                  <c:v>640</c:v>
                </c:pt>
                <c:pt idx="10">
                  <c:v>596</c:v>
                </c:pt>
                <c:pt idx="11">
                  <c:v>615</c:v>
                </c:pt>
                <c:pt idx="12">
                  <c:v>647</c:v>
                </c:pt>
                <c:pt idx="13">
                  <c:v>638</c:v>
                </c:pt>
                <c:pt idx="14">
                  <c:v>605</c:v>
                </c:pt>
                <c:pt idx="15">
                  <c:v>612</c:v>
                </c:pt>
              </c:numCache>
            </c:numRef>
          </c:val>
          <c:extLst>
            <c:ext xmlns:c16="http://schemas.microsoft.com/office/drawing/2014/chart" uri="{C3380CC4-5D6E-409C-BE32-E72D297353CC}">
              <c16:uniqueId val="{00000001-7E39-42DA-8942-41B7037E589E}"/>
            </c:ext>
          </c:extLst>
        </c:ser>
        <c:dLbls>
          <c:showLegendKey val="0"/>
          <c:showVal val="0"/>
          <c:showCatName val="0"/>
          <c:showSerName val="0"/>
          <c:showPercent val="0"/>
          <c:showBubbleSize val="0"/>
        </c:dLbls>
        <c:axId val="163638656"/>
        <c:axId val="163255424"/>
      </c:areaChart>
      <c:catAx>
        <c:axId val="163638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255424"/>
        <c:crosses val="autoZero"/>
        <c:auto val="1"/>
        <c:lblAlgn val="ctr"/>
        <c:lblOffset val="100"/>
        <c:noMultiLvlLbl val="0"/>
      </c:catAx>
      <c:valAx>
        <c:axId val="163255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638656"/>
        <c:crosses val="autoZero"/>
        <c:crossBetween val="midCat"/>
      </c:valAx>
      <c:spPr>
        <a:noFill/>
        <a:ln>
          <a:noFill/>
        </a:ln>
        <a:effectLst/>
      </c:spPr>
    </c:plotArea>
    <c:legend>
      <c:legendPos val="b"/>
      <c:layout>
        <c:manualLayout>
          <c:xMode val="edge"/>
          <c:yMode val="edge"/>
          <c:x val="0.16657801351733831"/>
          <c:y val="0.88952499015107334"/>
          <c:w val="0.69301174909866081"/>
          <c:h val="0.108075117296562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0310586176729"/>
          <c:y val="8.3333333333333329E-2"/>
          <c:w val="0.51666666666666672"/>
          <c:h val="0.86111111111111116"/>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2B-43BA-8C11-D84A61A39D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CE-418B-9F29-57DD10DF36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CE-418B-9F29-57DD10DF36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CE-418B-9F29-57DD10DF36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CE-418B-9F29-57DD10DF36F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CE-418B-9F29-57DD10DF36F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CE-418B-9F29-57DD10DF36F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ACE-418B-9F29-57DD10DF36F7}"/>
              </c:ext>
            </c:extLst>
          </c:dPt>
          <c:cat>
            <c:strRef>
              <c:f>'P2_G5-G6'!$C$60:$C$69</c:f>
              <c:strCache>
                <c:ptCount val="10"/>
                <c:pt idx="0">
                  <c:v>Bois énergie : 23</c:v>
                </c:pt>
                <c:pt idx="1">
                  <c:v>Pompes à chaleur : 23</c:v>
                </c:pt>
                <c:pt idx="2">
                  <c:v>Hydroélectricité : 16</c:v>
                </c:pt>
                <c:pt idx="3">
                  <c:v>Eolien terrestre : 12</c:v>
                </c:pt>
                <c:pt idx="4">
                  <c:v>Photovoltaïque : 10</c:v>
                </c:pt>
                <c:pt idx="5">
                  <c:v>Biogaz : 5</c:v>
                </c:pt>
                <c:pt idx="6">
                  <c:v>Biocarburants : 4</c:v>
                </c:pt>
                <c:pt idx="7">
                  <c:v>Géothermie : 4</c:v>
                </c:pt>
                <c:pt idx="8">
                  <c:v>Solaire thermique : 1</c:v>
                </c:pt>
                <c:pt idx="9">
                  <c:v>Déchets ménagers : 1</c:v>
                </c:pt>
              </c:strCache>
            </c:strRef>
          </c:cat>
          <c:val>
            <c:numRef>
              <c:f>'P2_G5-G6'!$B$60:$B$69</c:f>
              <c:numCache>
                <c:formatCode>0%</c:formatCode>
                <c:ptCount val="10"/>
                <c:pt idx="0">
                  <c:v>0.23430195598305228</c:v>
                </c:pt>
                <c:pt idx="1">
                  <c:v>0.23407075133753477</c:v>
                </c:pt>
                <c:pt idx="2">
                  <c:v>0.15923433444507559</c:v>
                </c:pt>
                <c:pt idx="3">
                  <c:v>0.12272880899014195</c:v>
                </c:pt>
                <c:pt idx="4">
                  <c:v>9.8593021167647663E-2</c:v>
                </c:pt>
                <c:pt idx="5">
                  <c:v>4.8275089061849318E-2</c:v>
                </c:pt>
                <c:pt idx="6">
                  <c:v>4.4089060801658211E-2</c:v>
                </c:pt>
                <c:pt idx="7">
                  <c:v>3.7931321600088608E-2</c:v>
                </c:pt>
                <c:pt idx="8">
                  <c:v>1.3111751423365981E-2</c:v>
                </c:pt>
                <c:pt idx="9">
                  <c:v>7.6639051895854172E-3</c:v>
                </c:pt>
              </c:numCache>
            </c:numRef>
          </c:val>
          <c:extLst>
            <c:ext xmlns:c16="http://schemas.microsoft.com/office/drawing/2014/chart" uri="{C3380CC4-5D6E-409C-BE32-E72D297353CC}">
              <c16:uniqueId val="{00000000-092B-43BA-8C11-D84A61A39DA9}"/>
            </c:ext>
          </c:extLst>
        </c:ser>
        <c:dLbls>
          <c:showLegendKey val="0"/>
          <c:showVal val="0"/>
          <c:showCatName val="0"/>
          <c:showSerName val="0"/>
          <c:showPercent val="0"/>
          <c:showBubbleSize val="0"/>
          <c:showLeaderLines val="1"/>
        </c:dLbls>
        <c:firstSliceAng val="0"/>
        <c:holeSize val="57"/>
      </c:doughnutChart>
      <c:spPr>
        <a:noFill/>
        <a:ln>
          <a:noFill/>
        </a:ln>
        <a:effectLst/>
      </c:spPr>
    </c:plotArea>
    <c:legend>
      <c:legendPos val="b"/>
      <c:layout>
        <c:manualLayout>
          <c:xMode val="edge"/>
          <c:yMode val="edge"/>
          <c:x val="0.67043892425870388"/>
          <c:y val="8.2174832312627594E-2"/>
          <c:w val="0.29467314549021495"/>
          <c:h val="0.890047389909594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49284565235792E-2"/>
          <c:y val="5.0156739811912224E-2"/>
          <c:w val="0.86502921005842015"/>
          <c:h val="0.78393568366205291"/>
        </c:manualLayout>
      </c:layout>
      <c:areaChart>
        <c:grouping val="stacked"/>
        <c:varyColors val="0"/>
        <c:ser>
          <c:idx val="0"/>
          <c:order val="0"/>
          <c:tx>
            <c:strRef>
              <c:f>P2_G7!$A$31</c:f>
              <c:strCache>
                <c:ptCount val="1"/>
                <c:pt idx="0">
                  <c:v>Photovoltaïque</c:v>
                </c:pt>
              </c:strCache>
            </c:strRef>
          </c:tx>
          <c:spPr>
            <a:solidFill>
              <a:srgbClr val="5B9BD5"/>
            </a:solidFill>
            <a:ln w="25400">
              <a:noFill/>
            </a:ln>
          </c:spPr>
          <c:cat>
            <c:numRef>
              <c:f>P2_G7!$B$30:$K$30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P2_G7!$B$31:$K$31</c:f>
              <c:numCache>
                <c:formatCode>0</c:formatCode>
                <c:ptCount val="10"/>
                <c:pt idx="0">
                  <c:v>1184.5222059455957</c:v>
                </c:pt>
                <c:pt idx="1">
                  <c:v>2327.0365019203696</c:v>
                </c:pt>
                <c:pt idx="2">
                  <c:v>2566.270982774839</c:v>
                </c:pt>
                <c:pt idx="3">
                  <c:v>2837.1920437769481</c:v>
                </c:pt>
                <c:pt idx="4">
                  <c:v>2962.8350807182342</c:v>
                </c:pt>
                <c:pt idx="5">
                  <c:v>3009.3054132731399</c:v>
                </c:pt>
                <c:pt idx="6">
                  <c:v>3072.5928086035574</c:v>
                </c:pt>
                <c:pt idx="7">
                  <c:v>2910.5864683511254</c:v>
                </c:pt>
                <c:pt idx="8">
                  <c:v>3184.614211168288</c:v>
                </c:pt>
                <c:pt idx="9">
                  <c:v>3149.4336588270257</c:v>
                </c:pt>
              </c:numCache>
            </c:numRef>
          </c:val>
          <c:extLst>
            <c:ext xmlns:c16="http://schemas.microsoft.com/office/drawing/2014/chart" uri="{C3380CC4-5D6E-409C-BE32-E72D297353CC}">
              <c16:uniqueId val="{00000000-C4FD-4A10-9A16-B1B7381067D3}"/>
            </c:ext>
          </c:extLst>
        </c:ser>
        <c:ser>
          <c:idx val="1"/>
          <c:order val="1"/>
          <c:tx>
            <c:strRef>
              <c:f>P2_G7!$A$32</c:f>
              <c:strCache>
                <c:ptCount val="1"/>
                <c:pt idx="0">
                  <c:v>Éolien</c:v>
                </c:pt>
              </c:strCache>
            </c:strRef>
          </c:tx>
          <c:spPr>
            <a:solidFill>
              <a:srgbClr val="ED7D31"/>
            </a:solidFill>
            <a:ln w="25400">
              <a:noFill/>
            </a:ln>
          </c:spPr>
          <c:cat>
            <c:numRef>
              <c:f>P2_G7!$B$30:$K$30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P2_G7!$B$32:$K$32</c:f>
              <c:numCache>
                <c:formatCode>0</c:formatCode>
                <c:ptCount val="10"/>
                <c:pt idx="0">
                  <c:v>488.33490059687222</c:v>
                </c:pt>
                <c:pt idx="1">
                  <c:v>655.35894077611488</c:v>
                </c:pt>
                <c:pt idx="2">
                  <c:v>752.28236478007182</c:v>
                </c:pt>
                <c:pt idx="3">
                  <c:v>942.53252744461167</c:v>
                </c:pt>
                <c:pt idx="4">
                  <c:v>1155.6183616598876</c:v>
                </c:pt>
                <c:pt idx="5">
                  <c:v>1119.8294294662894</c:v>
                </c:pt>
                <c:pt idx="6">
                  <c:v>1222.0224302891108</c:v>
                </c:pt>
                <c:pt idx="7">
                  <c:v>1281.4362459353079</c:v>
                </c:pt>
                <c:pt idx="8">
                  <c:v>1688.1514526253841</c:v>
                </c:pt>
                <c:pt idx="9">
                  <c:v>1965.37499013656</c:v>
                </c:pt>
              </c:numCache>
            </c:numRef>
          </c:val>
          <c:extLst>
            <c:ext xmlns:c16="http://schemas.microsoft.com/office/drawing/2014/chart" uri="{C3380CC4-5D6E-409C-BE32-E72D297353CC}">
              <c16:uniqueId val="{00000001-C4FD-4A10-9A16-B1B7381067D3}"/>
            </c:ext>
          </c:extLst>
        </c:ser>
        <c:ser>
          <c:idx val="2"/>
          <c:order val="2"/>
          <c:tx>
            <c:strRef>
              <c:f>P2_G7!$A$34</c:f>
              <c:strCache>
                <c:ptCount val="1"/>
                <c:pt idx="0">
                  <c:v>Electricité thermique renouvelable</c:v>
                </c:pt>
              </c:strCache>
            </c:strRef>
          </c:tx>
          <c:spPr>
            <a:solidFill>
              <a:srgbClr val="A5A5A5"/>
            </a:solidFill>
            <a:ln w="25400">
              <a:noFill/>
            </a:ln>
          </c:spPr>
          <c:cat>
            <c:numRef>
              <c:f>P2_G7!$B$30:$K$30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P2_G7!$B$34:$K$34</c:f>
              <c:numCache>
                <c:formatCode>0</c:formatCode>
                <c:ptCount val="10"/>
                <c:pt idx="0">
                  <c:v>176.04046716668691</c:v>
                </c:pt>
                <c:pt idx="1">
                  <c:v>233.30954078170706</c:v>
                </c:pt>
                <c:pt idx="2">
                  <c:v>302.72712168399869</c:v>
                </c:pt>
                <c:pt idx="3">
                  <c:v>381.7611269926839</c:v>
                </c:pt>
                <c:pt idx="4">
                  <c:v>464.60757875057533</c:v>
                </c:pt>
                <c:pt idx="5">
                  <c:v>555.61876257057656</c:v>
                </c:pt>
                <c:pt idx="6">
                  <c:v>609.7897651118468</c:v>
                </c:pt>
                <c:pt idx="7">
                  <c:v>679.53536188321596</c:v>
                </c:pt>
                <c:pt idx="8">
                  <c:v>768.29666724319054</c:v>
                </c:pt>
                <c:pt idx="9">
                  <c:v>803.61440057558411</c:v>
                </c:pt>
              </c:numCache>
            </c:numRef>
          </c:val>
          <c:extLst>
            <c:ext xmlns:c16="http://schemas.microsoft.com/office/drawing/2014/chart" uri="{C3380CC4-5D6E-409C-BE32-E72D297353CC}">
              <c16:uniqueId val="{00000002-C4FD-4A10-9A16-B1B7381067D3}"/>
            </c:ext>
          </c:extLst>
        </c:ser>
        <c:ser>
          <c:idx val="4"/>
          <c:order val="3"/>
          <c:tx>
            <c:strRef>
              <c:f>P2_G7!$A$33</c:f>
              <c:strCache>
                <c:ptCount val="1"/>
                <c:pt idx="0">
                  <c:v>Hydroélectricité</c:v>
                </c:pt>
              </c:strCache>
            </c:strRef>
          </c:tx>
          <c:spPr>
            <a:ln w="25400">
              <a:noFill/>
            </a:ln>
          </c:spPr>
          <c:cat>
            <c:numRef>
              <c:f>P2_G7!$B$30:$K$30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P2_G7!$B$33:$K$33</c:f>
              <c:numCache>
                <c:formatCode>0</c:formatCode>
                <c:ptCount val="10"/>
                <c:pt idx="0">
                  <c:v>79.336308034655048</c:v>
                </c:pt>
                <c:pt idx="1">
                  <c:v>105.13590497506631</c:v>
                </c:pt>
                <c:pt idx="2">
                  <c:v>154.29049890778927</c:v>
                </c:pt>
                <c:pt idx="3">
                  <c:v>214.24778035736549</c:v>
                </c:pt>
                <c:pt idx="4">
                  <c:v>190.84999762651964</c:v>
                </c:pt>
                <c:pt idx="5">
                  <c:v>240.01252758022551</c:v>
                </c:pt>
                <c:pt idx="6">
                  <c:v>176.23278932824979</c:v>
                </c:pt>
                <c:pt idx="7">
                  <c:v>219.02949396347813</c:v>
                </c:pt>
                <c:pt idx="8">
                  <c:v>236.10402995505103</c:v>
                </c:pt>
                <c:pt idx="9">
                  <c:v>278.11980303572653</c:v>
                </c:pt>
              </c:numCache>
            </c:numRef>
          </c:val>
          <c:extLst>
            <c:ext xmlns:c16="http://schemas.microsoft.com/office/drawing/2014/chart" uri="{C3380CC4-5D6E-409C-BE32-E72D297353CC}">
              <c16:uniqueId val="{00000000-5FA4-4612-BF33-C8BA7D111611}"/>
            </c:ext>
          </c:extLst>
        </c:ser>
        <c:ser>
          <c:idx val="3"/>
          <c:order val="4"/>
          <c:tx>
            <c:strRef>
              <c:f>P2_G7!$A$35</c:f>
              <c:strCache>
                <c:ptCount val="1"/>
                <c:pt idx="0">
                  <c:v>Biométhane</c:v>
                </c:pt>
              </c:strCache>
            </c:strRef>
          </c:tx>
          <c:spPr>
            <a:ln w="25400">
              <a:noFill/>
            </a:ln>
          </c:spPr>
          <c:cat>
            <c:numRef>
              <c:f>P2_G7!$B$30:$K$30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P2_G7!$B$35:$K$35</c:f>
              <c:numCache>
                <c:formatCode>#,##0</c:formatCode>
                <c:ptCount val="10"/>
                <c:pt idx="0">
                  <c:v>0</c:v>
                </c:pt>
                <c:pt idx="1">
                  <c:v>0.26184327692732789</c:v>
                </c:pt>
                <c:pt idx="2">
                  <c:v>0.8321989184208487</c:v>
                </c:pt>
                <c:pt idx="3">
                  <c:v>2.740701398555816</c:v>
                </c:pt>
                <c:pt idx="4">
                  <c:v>7.7301829970063647</c:v>
                </c:pt>
                <c:pt idx="5">
                  <c:v>19.672575550388874</c:v>
                </c:pt>
                <c:pt idx="6">
                  <c:v>34.751139000101901</c:v>
                </c:pt>
                <c:pt idx="7">
                  <c:v>58.571504695127039</c:v>
                </c:pt>
                <c:pt idx="8">
                  <c:v>114.05458462605019</c:v>
                </c:pt>
                <c:pt idx="9">
                  <c:v>206.38901960717601</c:v>
                </c:pt>
              </c:numCache>
            </c:numRef>
          </c:val>
          <c:extLst>
            <c:ext xmlns:c16="http://schemas.microsoft.com/office/drawing/2014/chart" uri="{C3380CC4-5D6E-409C-BE32-E72D297353CC}">
              <c16:uniqueId val="{00000000-1A44-493E-830A-8E27CC64662C}"/>
            </c:ext>
          </c:extLst>
        </c:ser>
        <c:dLbls>
          <c:showLegendKey val="0"/>
          <c:showVal val="0"/>
          <c:showCatName val="0"/>
          <c:showSerName val="0"/>
          <c:showPercent val="0"/>
          <c:showBubbleSize val="0"/>
        </c:dLbls>
        <c:axId val="163440512"/>
        <c:axId val="163442048"/>
      </c:areaChart>
      <c:catAx>
        <c:axId val="163440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442048"/>
        <c:crosses val="autoZero"/>
        <c:auto val="1"/>
        <c:lblAlgn val="ctr"/>
        <c:lblOffset val="100"/>
        <c:noMultiLvlLbl val="0"/>
      </c:catAx>
      <c:valAx>
        <c:axId val="16344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440512"/>
        <c:crosses val="autoZero"/>
        <c:crossBetween val="midCat"/>
      </c:valAx>
      <c:spPr>
        <a:noFill/>
        <a:ln w="25400">
          <a:noFill/>
        </a:ln>
      </c:spPr>
    </c:plotArea>
    <c:legend>
      <c:legendPos val="b"/>
      <c:layout>
        <c:manualLayout>
          <c:xMode val="edge"/>
          <c:yMode val="edge"/>
          <c:x val="4.5863333231205925E-3"/>
          <c:y val="0.89773461314453851"/>
          <c:w val="0.99541366667687936"/>
          <c:h val="0.1005877147200980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02405949256337E-2"/>
          <c:y val="5.1400554097404488E-2"/>
          <c:w val="0.84531627296587941"/>
          <c:h val="0.72613808690580339"/>
        </c:manualLayout>
      </c:layout>
      <c:lineChart>
        <c:grouping val="standard"/>
        <c:varyColors val="0"/>
        <c:ser>
          <c:idx val="0"/>
          <c:order val="0"/>
          <c:tx>
            <c:strRef>
              <c:f>P2_G8!$A$25</c:f>
              <c:strCache>
                <c:ptCount val="1"/>
                <c:pt idx="0">
                  <c:v>Biodiesel</c:v>
                </c:pt>
              </c:strCache>
            </c:strRef>
          </c:tx>
          <c:marker>
            <c:symbol val="none"/>
          </c:marker>
          <c:cat>
            <c:numRef>
              <c:f>P2_G8!$E$24:$N$24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P2_G8!$E$25:$N$25</c:f>
              <c:numCache>
                <c:formatCode>0.00</c:formatCode>
                <c:ptCount val="10"/>
                <c:pt idx="0">
                  <c:v>2.4649423546233606</c:v>
                </c:pt>
                <c:pt idx="1">
                  <c:v>2.3067386724700989</c:v>
                </c:pt>
                <c:pt idx="2">
                  <c:v>2.4913388328109933</c:v>
                </c:pt>
                <c:pt idx="3">
                  <c:v>2.4484702755910357</c:v>
                </c:pt>
                <c:pt idx="4">
                  <c:v>3.1940001229668691</c:v>
                </c:pt>
                <c:pt idx="5">
                  <c:v>2.675152169753316</c:v>
                </c:pt>
                <c:pt idx="6">
                  <c:v>1.8380701618008428</c:v>
                </c:pt>
                <c:pt idx="7">
                  <c:v>1.5367674682482801</c:v>
                </c:pt>
                <c:pt idx="8">
                  <c:v>2.044951595648631</c:v>
                </c:pt>
                <c:pt idx="9" formatCode="0.0">
                  <c:v>2.2500326129852057</c:v>
                </c:pt>
              </c:numCache>
            </c:numRef>
          </c:val>
          <c:smooth val="0"/>
          <c:extLst>
            <c:ext xmlns:c16="http://schemas.microsoft.com/office/drawing/2014/chart" uri="{C3380CC4-5D6E-409C-BE32-E72D297353CC}">
              <c16:uniqueId val="{00000000-C46B-40E8-9797-BDA6F2454AD2}"/>
            </c:ext>
          </c:extLst>
        </c:ser>
        <c:ser>
          <c:idx val="1"/>
          <c:order val="1"/>
          <c:tx>
            <c:strRef>
              <c:f>P2_G8!$A$26</c:f>
              <c:strCache>
                <c:ptCount val="1"/>
                <c:pt idx="0">
                  <c:v>Bioéthanol</c:v>
                </c:pt>
              </c:strCache>
            </c:strRef>
          </c:tx>
          <c:marker>
            <c:symbol val="none"/>
          </c:marker>
          <c:cat>
            <c:numRef>
              <c:f>P2_G8!$E$24:$N$24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P2_G8!$E$26:$N$26</c:f>
              <c:numCache>
                <c:formatCode>0.00</c:formatCode>
                <c:ptCount val="10"/>
                <c:pt idx="0">
                  <c:v>1.4168645766941843</c:v>
                </c:pt>
                <c:pt idx="1">
                  <c:v>1.8387074063742761</c:v>
                </c:pt>
                <c:pt idx="2">
                  <c:v>1.0378830201372771</c:v>
                </c:pt>
                <c:pt idx="3">
                  <c:v>1.4998406850174542</c:v>
                </c:pt>
                <c:pt idx="4">
                  <c:v>1.7323995705150868</c:v>
                </c:pt>
                <c:pt idx="5">
                  <c:v>2.2670170469125521</c:v>
                </c:pt>
                <c:pt idx="6">
                  <c:v>2.0127640997079594</c:v>
                </c:pt>
                <c:pt idx="7">
                  <c:v>2.0717011454421708</c:v>
                </c:pt>
                <c:pt idx="8">
                  <c:v>3.3471259804502114</c:v>
                </c:pt>
                <c:pt idx="9" formatCode="0.0">
                  <c:v>1.4174002392221603</c:v>
                </c:pt>
              </c:numCache>
            </c:numRef>
          </c:val>
          <c:smooth val="0"/>
          <c:extLst>
            <c:ext xmlns:c16="http://schemas.microsoft.com/office/drawing/2014/chart" uri="{C3380CC4-5D6E-409C-BE32-E72D297353CC}">
              <c16:uniqueId val="{00000001-C46B-40E8-9797-BDA6F2454AD2}"/>
            </c:ext>
          </c:extLst>
        </c:ser>
        <c:dLbls>
          <c:showLegendKey val="0"/>
          <c:showVal val="0"/>
          <c:showCatName val="0"/>
          <c:showSerName val="0"/>
          <c:showPercent val="0"/>
          <c:showBubbleSize val="0"/>
        </c:dLbls>
        <c:smooth val="0"/>
        <c:axId val="160949376"/>
        <c:axId val="160950912"/>
      </c:lineChart>
      <c:catAx>
        <c:axId val="160949376"/>
        <c:scaling>
          <c:orientation val="minMax"/>
        </c:scaling>
        <c:delete val="0"/>
        <c:axPos val="b"/>
        <c:numFmt formatCode="0" sourceLinked="1"/>
        <c:majorTickMark val="out"/>
        <c:minorTickMark val="none"/>
        <c:tickLblPos val="nextTo"/>
        <c:crossAx val="160950912"/>
        <c:crosses val="autoZero"/>
        <c:auto val="1"/>
        <c:lblAlgn val="ctr"/>
        <c:lblOffset val="100"/>
        <c:noMultiLvlLbl val="0"/>
      </c:catAx>
      <c:valAx>
        <c:axId val="160950912"/>
        <c:scaling>
          <c:orientation val="minMax"/>
        </c:scaling>
        <c:delete val="0"/>
        <c:axPos val="l"/>
        <c:majorGridlines/>
        <c:numFmt formatCode="0.00" sourceLinked="1"/>
        <c:majorTickMark val="out"/>
        <c:minorTickMark val="none"/>
        <c:tickLblPos val="nextTo"/>
        <c:crossAx val="160949376"/>
        <c:crossesAt val="1"/>
        <c:crossBetween val="midCat"/>
      </c:valAx>
    </c:plotArea>
    <c:legend>
      <c:legendPos val="r"/>
      <c:layout>
        <c:manualLayout>
          <c:xMode val="edge"/>
          <c:yMode val="edge"/>
          <c:x val="0.21609645669291333"/>
          <c:y val="0.89776428988043167"/>
          <c:w val="0.56445909886264212"/>
          <c:h val="9.7989938757655298E-2"/>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8859876557983E-2"/>
          <c:y val="6.2807362895427543E-2"/>
          <c:w val="0.88562596599690879"/>
          <c:h val="0.76333581815044971"/>
        </c:manualLayout>
      </c:layout>
      <c:areaChart>
        <c:grouping val="stacked"/>
        <c:varyColors val="0"/>
        <c:ser>
          <c:idx val="0"/>
          <c:order val="0"/>
          <c:tx>
            <c:strRef>
              <c:f>'P3_G1-G2'!$K$2</c:f>
              <c:strCache>
                <c:ptCount val="1"/>
                <c:pt idx="0">
                  <c:v>Production brute (TWh)</c:v>
                </c:pt>
              </c:strCache>
            </c:strRef>
          </c:tx>
          <c:spPr>
            <a:solidFill>
              <a:srgbClr val="808080"/>
            </a:solidFill>
            <a:ln w="25400">
              <a:noFill/>
            </a:ln>
          </c:spPr>
          <c:cat>
            <c:numRef>
              <c:f>'P3_G1-G2'!$J$3:$J$34</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'P3_G1-G2'!$K$3:$K$34</c:f>
              <c:numCache>
                <c:formatCode>0.0</c:formatCode>
                <c:ptCount val="32"/>
                <c:pt idx="0">
                  <c:v>54.422634799999997</c:v>
                </c:pt>
                <c:pt idx="1">
                  <c:v>58.065839799999999</c:v>
                </c:pt>
                <c:pt idx="2">
                  <c:v>69.45362080000001</c:v>
                </c:pt>
                <c:pt idx="3">
                  <c:v>65.3735772</c:v>
                </c:pt>
                <c:pt idx="4">
                  <c:v>79.359495199999984</c:v>
                </c:pt>
                <c:pt idx="5">
                  <c:v>73.928993000000006</c:v>
                </c:pt>
                <c:pt idx="6">
                  <c:v>67.076627399999992</c:v>
                </c:pt>
                <c:pt idx="7">
                  <c:v>64.760165000000001</c:v>
                </c:pt>
                <c:pt idx="8">
                  <c:v>62.952914</c:v>
                </c:pt>
                <c:pt idx="9">
                  <c:v>73.444322999999997</c:v>
                </c:pt>
                <c:pt idx="10">
                  <c:v>67.392672000000005</c:v>
                </c:pt>
                <c:pt idx="11">
                  <c:v>75.209883000000005</c:v>
                </c:pt>
                <c:pt idx="12">
                  <c:v>61.511139999999997</c:v>
                </c:pt>
                <c:pt idx="13">
                  <c:v>59.934213999999997</c:v>
                </c:pt>
                <c:pt idx="14">
                  <c:v>60.582833000000008</c:v>
                </c:pt>
                <c:pt idx="15">
                  <c:v>52.451586999999996</c:v>
                </c:pt>
                <c:pt idx="16">
                  <c:v>57.451312000000001</c:v>
                </c:pt>
                <c:pt idx="17">
                  <c:v>58.796827999999991</c:v>
                </c:pt>
                <c:pt idx="18">
                  <c:v>64.834286000000006</c:v>
                </c:pt>
                <c:pt idx="19">
                  <c:v>57.903280000000002</c:v>
                </c:pt>
                <c:pt idx="20">
                  <c:v>63.746319</c:v>
                </c:pt>
                <c:pt idx="21" formatCode="0.000">
                  <c:v>45.744623353380796</c:v>
                </c:pt>
                <c:pt idx="22" formatCode="0.000">
                  <c:v>59.831830097555141</c:v>
                </c:pt>
                <c:pt idx="23" formatCode="0.000">
                  <c:v>71.922174414641844</c:v>
                </c:pt>
                <c:pt idx="24" formatCode="0.000">
                  <c:v>63.773409447814359</c:v>
                </c:pt>
                <c:pt idx="25" formatCode="0.000">
                  <c:v>55.556271362654435</c:v>
                </c:pt>
                <c:pt idx="26" formatCode="0.000">
                  <c:v>60.839208554895727</c:v>
                </c:pt>
                <c:pt idx="27" formatCode="0.000">
                  <c:v>50.001256855742767</c:v>
                </c:pt>
                <c:pt idx="28" formatCode="0.000">
                  <c:v>65.111424559476589</c:v>
                </c:pt>
                <c:pt idx="29" formatCode="0.000">
                  <c:v>56.913890323050431</c:v>
                </c:pt>
                <c:pt idx="30" formatCode="0.000">
                  <c:v>62.061909984000003</c:v>
                </c:pt>
                <c:pt idx="31" formatCode="0.000">
                  <c:v>58.856656132884424</c:v>
                </c:pt>
              </c:numCache>
            </c:numRef>
          </c:val>
          <c:extLst>
            <c:ext xmlns:c16="http://schemas.microsoft.com/office/drawing/2014/chart" uri="{C3380CC4-5D6E-409C-BE32-E72D297353CC}">
              <c16:uniqueId val="{00000000-4DF2-4256-AE72-E69B6F5D285C}"/>
            </c:ext>
          </c:extLst>
        </c:ser>
        <c:dLbls>
          <c:showLegendKey val="0"/>
          <c:showVal val="0"/>
          <c:showCatName val="0"/>
          <c:showSerName val="0"/>
          <c:showPercent val="0"/>
          <c:showBubbleSize val="0"/>
        </c:dLbls>
        <c:axId val="163451648"/>
        <c:axId val="163453184"/>
      </c:areaChart>
      <c:lineChart>
        <c:grouping val="standard"/>
        <c:varyColors val="0"/>
        <c:ser>
          <c:idx val="0"/>
          <c:order val="1"/>
          <c:tx>
            <c:strRef>
              <c:f>'P3_G1-G2'!$L$2</c:f>
              <c:strCache>
                <c:ptCount val="1"/>
                <c:pt idx="0">
                  <c:v>Production normalisée*</c:v>
                </c:pt>
              </c:strCache>
            </c:strRef>
          </c:tx>
          <c:spPr>
            <a:ln w="25400">
              <a:solidFill>
                <a:srgbClr val="000000"/>
              </a:solidFill>
              <a:prstDash val="lgDash"/>
            </a:ln>
          </c:spPr>
          <c:marker>
            <c:symbol val="none"/>
          </c:marker>
          <c:cat>
            <c:numRef>
              <c:f>'P3_G1-G2'!$J$3:$J$34</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'P3_G1-G2'!$L$3:$L$34</c:f>
              <c:numCache>
                <c:formatCode>0.0</c:formatCode>
                <c:ptCount val="32"/>
                <c:pt idx="14">
                  <c:v>66.364286505373542</c:v>
                </c:pt>
                <c:pt idx="15">
                  <c:v>66.190564340377477</c:v>
                </c:pt>
                <c:pt idx="16">
                  <c:v>66.125913538473554</c:v>
                </c:pt>
                <c:pt idx="17">
                  <c:v>65.38318181991437</c:v>
                </c:pt>
                <c:pt idx="18">
                  <c:v>65.520376430631018</c:v>
                </c:pt>
                <c:pt idx="19">
                  <c:v>64.396806709987445</c:v>
                </c:pt>
                <c:pt idx="20">
                  <c:v>64.175640465588884</c:v>
                </c:pt>
                <c:pt idx="21">
                  <c:v>62.316418485471075</c:v>
                </c:pt>
                <c:pt idx="22">
                  <c:v>62.008028730478699</c:v>
                </c:pt>
                <c:pt idx="23">
                  <c:v>62.548668109862469</c:v>
                </c:pt>
                <c:pt idx="24">
                  <c:v>61.884166564779115</c:v>
                </c:pt>
                <c:pt idx="25">
                  <c:v>61.033142040589944</c:v>
                </c:pt>
                <c:pt idx="26">
                  <c:v>60.160611700613259</c:v>
                </c:pt>
                <c:pt idx="27">
                  <c:v>59.545790949602043</c:v>
                </c:pt>
                <c:pt idx="28">
                  <c:v>59.886112950677038</c:v>
                </c:pt>
                <c:pt idx="29">
                  <c:v>59.786603013379789</c:v>
                </c:pt>
                <c:pt idx="30">
                  <c:v>60.792014045224484</c:v>
                </c:pt>
                <c:pt idx="31">
                  <c:v>59.905589055975561</c:v>
                </c:pt>
              </c:numCache>
            </c:numRef>
          </c:val>
          <c:smooth val="0"/>
          <c:extLst>
            <c:ext xmlns:c16="http://schemas.microsoft.com/office/drawing/2014/chart" uri="{C3380CC4-5D6E-409C-BE32-E72D297353CC}">
              <c16:uniqueId val="{00000001-4DF2-4256-AE72-E69B6F5D285C}"/>
            </c:ext>
          </c:extLst>
        </c:ser>
        <c:dLbls>
          <c:showLegendKey val="0"/>
          <c:showVal val="0"/>
          <c:showCatName val="0"/>
          <c:showSerName val="0"/>
          <c:showPercent val="0"/>
          <c:showBubbleSize val="0"/>
        </c:dLbls>
        <c:marker val="1"/>
        <c:smooth val="0"/>
        <c:axId val="163451648"/>
        <c:axId val="163453184"/>
      </c:lineChart>
      <c:catAx>
        <c:axId val="163451648"/>
        <c:scaling>
          <c:orientation val="minMax"/>
        </c:scaling>
        <c:delete val="0"/>
        <c:axPos val="b"/>
        <c:majorGridlines>
          <c:spPr>
            <a:ln w="3175">
              <a:solidFill>
                <a:srgbClr val="808080"/>
              </a:solidFill>
              <a:prstDash val="sysDash"/>
            </a:ln>
          </c:spPr>
        </c:majorGridlines>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3453184"/>
        <c:crossesAt val="0"/>
        <c:auto val="1"/>
        <c:lblAlgn val="ctr"/>
        <c:lblOffset val="100"/>
        <c:tickLblSkip val="2"/>
        <c:tickMarkSkip val="1"/>
        <c:noMultiLvlLbl val="0"/>
      </c:catAx>
      <c:valAx>
        <c:axId val="163453184"/>
        <c:scaling>
          <c:orientation val="minMax"/>
          <c:max val="80"/>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3451648"/>
        <c:crosses val="autoZero"/>
        <c:crossBetween val="midCat"/>
      </c:valAx>
      <c:spPr>
        <a:solidFill>
          <a:srgbClr val="FFFFFF"/>
        </a:solidFill>
        <a:ln w="25400">
          <a:noFill/>
        </a:ln>
      </c:spPr>
    </c:plotArea>
    <c:legend>
      <c:legendPos val="r"/>
      <c:layout>
        <c:manualLayout>
          <c:xMode val="edge"/>
          <c:yMode val="edge"/>
          <c:x val="0.17097703212630333"/>
          <c:y val="0.91719298245614034"/>
          <c:w val="0.63523959764096849"/>
          <c:h val="7.9999999999999988E-2"/>
        </c:manualLayout>
      </c:layout>
      <c:overlay val="0"/>
      <c:spPr>
        <a:noFill/>
        <a:ln w="25400">
          <a:noFill/>
        </a:ln>
      </c:spPr>
      <c:txPr>
        <a:bodyPr/>
        <a:lstStyle/>
        <a:p>
          <a:pPr>
            <a:defRPr sz="715" b="0" i="0" u="none" strike="noStrike" baseline="0">
              <a:solidFill>
                <a:srgbClr val="000000"/>
              </a:solidFill>
              <a:latin typeface="Arial"/>
              <a:ea typeface="Arial"/>
              <a:cs typeface="Arial"/>
            </a:defRPr>
          </a:pPr>
          <a:endParaRPr lang="fr-FR"/>
        </a:p>
      </c:txPr>
    </c:legend>
    <c:plotVisOnly val="1"/>
    <c:dispBlanksAs val="span"/>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'P3_G1-G2'!$C$63</c:f>
              <c:strCache>
                <c:ptCount val="1"/>
                <c:pt idx="0">
                  <c:v>Part des installations</c:v>
                </c:pt>
              </c:strCache>
            </c:strRef>
          </c:tx>
          <c:spPr>
            <a:solidFill>
              <a:schemeClr val="tx1">
                <a:lumMod val="85000"/>
                <a:lumOff val="15000"/>
              </a:schemeClr>
            </a:solidFill>
            <a:ln>
              <a:noFill/>
            </a:ln>
            <a:effectLst/>
          </c:spPr>
          <c:invertIfNegative val="0"/>
          <c:cat>
            <c:strRef>
              <c:f>'P3_G1-G2'!$B$64:$B$66</c:f>
              <c:strCache>
                <c:ptCount val="3"/>
                <c:pt idx="0">
                  <c:v>&lt; 1 MW</c:v>
                </c:pt>
                <c:pt idx="1">
                  <c:v>De 1 à 10 MW</c:v>
                </c:pt>
                <c:pt idx="2">
                  <c:v>&gt;= 10 MW</c:v>
                </c:pt>
              </c:strCache>
            </c:strRef>
          </c:cat>
          <c:val>
            <c:numRef>
              <c:f>'P3_G1-G2'!$C$64:$C$66</c:f>
              <c:numCache>
                <c:formatCode>0</c:formatCode>
                <c:ptCount val="3"/>
                <c:pt idx="0">
                  <c:v>67.698259187620891</c:v>
                </c:pt>
                <c:pt idx="1">
                  <c:v>21.392649903288202</c:v>
                </c:pt>
                <c:pt idx="2">
                  <c:v>10.909090909090908</c:v>
                </c:pt>
              </c:numCache>
            </c:numRef>
          </c:val>
          <c:extLst>
            <c:ext xmlns:c16="http://schemas.microsoft.com/office/drawing/2014/chart" uri="{C3380CC4-5D6E-409C-BE32-E72D297353CC}">
              <c16:uniqueId val="{00000000-D536-4883-9C24-6F0C9549AEB0}"/>
            </c:ext>
          </c:extLst>
        </c:ser>
        <c:ser>
          <c:idx val="1"/>
          <c:order val="1"/>
          <c:tx>
            <c:strRef>
              <c:f>'P3_G1-G2'!$D$63</c:f>
              <c:strCache>
                <c:ptCount val="1"/>
                <c:pt idx="0">
                  <c:v>Part de la puissance totale</c:v>
                </c:pt>
              </c:strCache>
            </c:strRef>
          </c:tx>
          <c:spPr>
            <a:solidFill>
              <a:schemeClr val="bg1">
                <a:lumMod val="65000"/>
              </a:schemeClr>
            </a:solidFill>
            <a:ln>
              <a:noFill/>
            </a:ln>
            <a:effectLst/>
          </c:spPr>
          <c:invertIfNegative val="0"/>
          <c:cat>
            <c:strRef>
              <c:f>'P3_G1-G2'!$B$64:$B$66</c:f>
              <c:strCache>
                <c:ptCount val="3"/>
                <c:pt idx="0">
                  <c:v>&lt; 1 MW</c:v>
                </c:pt>
                <c:pt idx="1">
                  <c:v>De 1 à 10 MW</c:v>
                </c:pt>
                <c:pt idx="2">
                  <c:v>&gt;= 10 MW</c:v>
                </c:pt>
              </c:strCache>
            </c:strRef>
          </c:cat>
          <c:val>
            <c:numRef>
              <c:f>'P3_G1-G2'!$D$64:$D$66</c:f>
              <c:numCache>
                <c:formatCode>0</c:formatCode>
                <c:ptCount val="3"/>
                <c:pt idx="0">
                  <c:v>1.9942637601715785</c:v>
                </c:pt>
                <c:pt idx="1">
                  <c:v>7.4791016702801638</c:v>
                </c:pt>
                <c:pt idx="2">
                  <c:v>90.526634569548236</c:v>
                </c:pt>
              </c:numCache>
            </c:numRef>
          </c:val>
          <c:extLst>
            <c:ext xmlns:c16="http://schemas.microsoft.com/office/drawing/2014/chart" uri="{C3380CC4-5D6E-409C-BE32-E72D297353CC}">
              <c16:uniqueId val="{00000001-D536-4883-9C24-6F0C9549AEB0}"/>
            </c:ext>
          </c:extLst>
        </c:ser>
        <c:dLbls>
          <c:showLegendKey val="0"/>
          <c:showVal val="0"/>
          <c:showCatName val="0"/>
          <c:showSerName val="0"/>
          <c:showPercent val="0"/>
          <c:showBubbleSize val="0"/>
        </c:dLbls>
        <c:gapWidth val="219"/>
        <c:overlap val="-27"/>
        <c:axId val="163474816"/>
        <c:axId val="163488896"/>
      </c:barChart>
      <c:catAx>
        <c:axId val="16347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488896"/>
        <c:crosses val="autoZero"/>
        <c:auto val="1"/>
        <c:lblAlgn val="ctr"/>
        <c:lblOffset val="100"/>
        <c:noMultiLvlLbl val="0"/>
      </c:catAx>
      <c:valAx>
        <c:axId val="16348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47481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724610243391712E-2"/>
          <c:y val="0.11006492609476447"/>
          <c:w val="0.85195946818123147"/>
          <c:h val="0.74299602642548934"/>
        </c:manualLayout>
      </c:layout>
      <c:areaChart>
        <c:grouping val="stacked"/>
        <c:varyColors val="0"/>
        <c:ser>
          <c:idx val="0"/>
          <c:order val="0"/>
          <c:tx>
            <c:strRef>
              <c:f>P3_G3!$L$10</c:f>
              <c:strCache>
                <c:ptCount val="1"/>
                <c:pt idx="0">
                  <c:v>Production brute</c:v>
                </c:pt>
              </c:strCache>
            </c:strRef>
          </c:tx>
          <c:spPr>
            <a:solidFill>
              <a:srgbClr val="A3CCC2"/>
            </a:solidFill>
            <a:ln w="25400">
              <a:noFill/>
            </a:ln>
          </c:spPr>
          <c:cat>
            <c:numRef>
              <c:f>P3_G3!$K$12:$K$33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P3_G3!$L$12:$L$33</c:f>
              <c:numCache>
                <c:formatCode>#,##0</c:formatCode>
                <c:ptCount val="22"/>
                <c:pt idx="0">
                  <c:v>62</c:v>
                </c:pt>
                <c:pt idx="1">
                  <c:v>148</c:v>
                </c:pt>
                <c:pt idx="2">
                  <c:v>295</c:v>
                </c:pt>
                <c:pt idx="3">
                  <c:v>421</c:v>
                </c:pt>
                <c:pt idx="4">
                  <c:v>627</c:v>
                </c:pt>
                <c:pt idx="5">
                  <c:v>988</c:v>
                </c:pt>
                <c:pt idx="6">
                  <c:v>2223</c:v>
                </c:pt>
                <c:pt idx="7">
                  <c:v>4126</c:v>
                </c:pt>
                <c:pt idx="8">
                  <c:v>5760</c:v>
                </c:pt>
                <c:pt idx="9">
                  <c:v>7982</c:v>
                </c:pt>
                <c:pt idx="10">
                  <c:v>10001</c:v>
                </c:pt>
                <c:pt idx="11">
                  <c:v>12371.620999999999</c:v>
                </c:pt>
                <c:pt idx="12">
                  <c:v>15178.4</c:v>
                </c:pt>
                <c:pt idx="13">
                  <c:v>16126.736000000001</c:v>
                </c:pt>
                <c:pt idx="14">
                  <c:v>17323.779000000002</c:v>
                </c:pt>
                <c:pt idx="15">
                  <c:v>21420.601999999999</c:v>
                </c:pt>
                <c:pt idx="16">
                  <c:v>21380.984</c:v>
                </c:pt>
                <c:pt idx="17">
                  <c:v>24609.436999999998</c:v>
                </c:pt>
                <c:pt idx="18">
                  <c:v>28598.595000000001</c:v>
                </c:pt>
                <c:pt idx="19">
                  <c:v>34787.352999999996</c:v>
                </c:pt>
                <c:pt idx="20">
                  <c:v>39791.900999999998</c:v>
                </c:pt>
                <c:pt idx="21">
                  <c:v>37014.584000000003</c:v>
                </c:pt>
              </c:numCache>
            </c:numRef>
          </c:val>
          <c:extLst>
            <c:ext xmlns:c16="http://schemas.microsoft.com/office/drawing/2014/chart" uri="{C3380CC4-5D6E-409C-BE32-E72D297353CC}">
              <c16:uniqueId val="{00000000-7FEE-4DF4-932F-4FF23E318A01}"/>
            </c:ext>
          </c:extLst>
        </c:ser>
        <c:dLbls>
          <c:showLegendKey val="0"/>
          <c:showVal val="0"/>
          <c:showCatName val="0"/>
          <c:showSerName val="0"/>
          <c:showPercent val="0"/>
          <c:showBubbleSize val="0"/>
        </c:dLbls>
        <c:axId val="163893248"/>
        <c:axId val="163894784"/>
      </c:areaChart>
      <c:lineChart>
        <c:grouping val="standard"/>
        <c:varyColors val="0"/>
        <c:ser>
          <c:idx val="0"/>
          <c:order val="1"/>
          <c:tx>
            <c:strRef>
              <c:f>P3_G3!$M$10</c:f>
              <c:strCache>
                <c:ptCount val="1"/>
                <c:pt idx="0">
                  <c:v>Production normalisée*</c:v>
                </c:pt>
              </c:strCache>
            </c:strRef>
          </c:tx>
          <c:spPr>
            <a:ln w="12700">
              <a:solidFill>
                <a:srgbClr val="000000"/>
              </a:solidFill>
              <a:prstDash val="lgDash"/>
            </a:ln>
          </c:spPr>
          <c:marker>
            <c:symbol val="none"/>
          </c:marker>
          <c:cat>
            <c:numRef>
              <c:f>P3_G3!$K$12:$K$33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P3_G3!$M$12:$M$33</c:f>
              <c:numCache>
                <c:formatCode>#,##0</c:formatCode>
                <c:ptCount val="22"/>
                <c:pt idx="0">
                  <c:v>68.491314009245514</c:v>
                </c:pt>
                <c:pt idx="1">
                  <c:v>134.51299454122938</c:v>
                </c:pt>
                <c:pt idx="2">
                  <c:v>271.97512771491364</c:v>
                </c:pt>
                <c:pt idx="3">
                  <c:v>450.99011787624522</c:v>
                </c:pt>
                <c:pt idx="4">
                  <c:v>677.12966022337218</c:v>
                </c:pt>
                <c:pt idx="5">
                  <c:v>1114.052577694534</c:v>
                </c:pt>
                <c:pt idx="6">
                  <c:v>2199.8291529295243</c:v>
                </c:pt>
                <c:pt idx="7">
                  <c:v>3899.9816395609491</c:v>
                </c:pt>
                <c:pt idx="8">
                  <c:v>5888.9478262838757</c:v>
                </c:pt>
                <c:pt idx="9">
                  <c:v>8196.0878775911897</c:v>
                </c:pt>
                <c:pt idx="10">
                  <c:v>10533.451183596473</c:v>
                </c:pt>
                <c:pt idx="11">
                  <c:v>12539.147422063281</c:v>
                </c:pt>
                <c:pt idx="12">
                  <c:v>14354.414377335956</c:v>
                </c:pt>
                <c:pt idx="13">
                  <c:v>15829.253075438904</c:v>
                </c:pt>
                <c:pt idx="14">
                  <c:v>17429.902149118163</c:v>
                </c:pt>
                <c:pt idx="15">
                  <c:v>20176.510481153229</c:v>
                </c:pt>
                <c:pt idx="16">
                  <c:v>22499.590978555938</c:v>
                </c:pt>
                <c:pt idx="17">
                  <c:v>25395.872203322313</c:v>
                </c:pt>
                <c:pt idx="18">
                  <c:v>28689.666239802817</c:v>
                </c:pt>
                <c:pt idx="19">
                  <c:v>32502.619110855612</c:v>
                </c:pt>
                <c:pt idx="20">
                  <c:v>36002.060717804801</c:v>
                </c:pt>
                <c:pt idx="21">
                  <c:v>38340.261267515387</c:v>
                </c:pt>
              </c:numCache>
            </c:numRef>
          </c:val>
          <c:smooth val="0"/>
          <c:extLst>
            <c:ext xmlns:c16="http://schemas.microsoft.com/office/drawing/2014/chart" uri="{C3380CC4-5D6E-409C-BE32-E72D297353CC}">
              <c16:uniqueId val="{00000001-7FEE-4DF4-932F-4FF23E318A01}"/>
            </c:ext>
          </c:extLst>
        </c:ser>
        <c:dLbls>
          <c:showLegendKey val="0"/>
          <c:showVal val="0"/>
          <c:showCatName val="0"/>
          <c:showSerName val="0"/>
          <c:showPercent val="0"/>
          <c:showBubbleSize val="0"/>
        </c:dLbls>
        <c:marker val="1"/>
        <c:smooth val="0"/>
        <c:axId val="163893248"/>
        <c:axId val="163894784"/>
      </c:lineChart>
      <c:catAx>
        <c:axId val="163893248"/>
        <c:scaling>
          <c:orientation val="minMax"/>
        </c:scaling>
        <c:delete val="0"/>
        <c:axPos val="b"/>
        <c:majorGridlines>
          <c:spPr>
            <a:ln w="3175">
              <a:solidFill>
                <a:srgbClr val="80808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3894784"/>
        <c:crossesAt val="0"/>
        <c:auto val="1"/>
        <c:lblAlgn val="ctr"/>
        <c:lblOffset val="100"/>
        <c:tickLblSkip val="5"/>
        <c:tickMarkSkip val="1"/>
        <c:noMultiLvlLbl val="0"/>
      </c:catAx>
      <c:valAx>
        <c:axId val="163894784"/>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3893248"/>
        <c:crossesAt val="1"/>
        <c:crossBetween val="midCat"/>
      </c:valAx>
      <c:spPr>
        <a:noFill/>
        <a:ln w="25400">
          <a:noFill/>
        </a:ln>
      </c:spPr>
    </c:plotArea>
    <c:legend>
      <c:legendPos val="r"/>
      <c:layout>
        <c:manualLayout>
          <c:xMode val="edge"/>
          <c:yMode val="edge"/>
          <c:x val="0.19427305193408201"/>
          <c:y val="4.0260354452597451E-2"/>
          <c:w val="0.60743140713968136"/>
          <c:h val="8.979595816776772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591674940334"/>
          <c:y val="8.0321600156878128E-2"/>
          <c:w val="0.87727402532259902"/>
          <c:h val="0.77911952152171782"/>
        </c:manualLayout>
      </c:layout>
      <c:barChart>
        <c:barDir val="col"/>
        <c:grouping val="stacked"/>
        <c:varyColors val="0"/>
        <c:ser>
          <c:idx val="0"/>
          <c:order val="0"/>
          <c:tx>
            <c:strRef>
              <c:f>'P3_G4-G5'!$N$2</c:f>
              <c:strCache>
                <c:ptCount val="1"/>
                <c:pt idx="0">
                  <c:v>Puissance raccordée</c:v>
                </c:pt>
              </c:strCache>
            </c:strRef>
          </c:tx>
          <c:spPr>
            <a:solidFill>
              <a:srgbClr val="A3CCC2"/>
            </a:solidFill>
            <a:ln w="25400">
              <a:noFill/>
            </a:ln>
          </c:spPr>
          <c:invertIfNegative val="0"/>
          <c:cat>
            <c:strRef>
              <c:f>'P3_G4-G5'!$M$4:$M$25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'P3_G4-G5'!$N$4:$N$25</c:f>
              <c:numCache>
                <c:formatCode>#,##0</c:formatCode>
                <c:ptCount val="22"/>
                <c:pt idx="0">
                  <c:v>43.454999999999998</c:v>
                </c:pt>
                <c:pt idx="1">
                  <c:v>20.080000000000002</c:v>
                </c:pt>
                <c:pt idx="2">
                  <c:v>80.900000000000006</c:v>
                </c:pt>
                <c:pt idx="3">
                  <c:v>91.774000000000001</c:v>
                </c:pt>
                <c:pt idx="4">
                  <c:v>152.66720000000001</c:v>
                </c:pt>
                <c:pt idx="5">
                  <c:v>506.64749999999998</c:v>
                </c:pt>
                <c:pt idx="6">
                  <c:v>846.4991</c:v>
                </c:pt>
                <c:pt idx="7">
                  <c:v>783.39959999999996</c:v>
                </c:pt>
                <c:pt idx="8">
                  <c:v>1090.4778000000001</c:v>
                </c:pt>
                <c:pt idx="9">
                  <c:v>1155.04465</c:v>
                </c:pt>
                <c:pt idx="10">
                  <c:v>1221.4418000000001</c:v>
                </c:pt>
                <c:pt idx="11">
                  <c:v>848.44600000000003</c:v>
                </c:pt>
                <c:pt idx="12">
                  <c:v>803.81140000000005</c:v>
                </c:pt>
                <c:pt idx="13">
                  <c:v>584.64329999999995</c:v>
                </c:pt>
                <c:pt idx="14">
                  <c:v>1178.2503000000002</c:v>
                </c:pt>
                <c:pt idx="15">
                  <c:v>996.93899999999996</c:v>
                </c:pt>
                <c:pt idx="16">
                  <c:v>1456.4634999999998</c:v>
                </c:pt>
                <c:pt idx="17">
                  <c:v>1814.21</c:v>
                </c:pt>
                <c:pt idx="18">
                  <c:v>1578.1799999999998</c:v>
                </c:pt>
                <c:pt idx="19">
                  <c:v>1451.4967999999999</c:v>
                </c:pt>
                <c:pt idx="20">
                  <c:v>1156.096</c:v>
                </c:pt>
                <c:pt idx="21">
                  <c:v>1063.5230000000001</c:v>
                </c:pt>
              </c:numCache>
            </c:numRef>
          </c:val>
          <c:extLst>
            <c:ext xmlns:c16="http://schemas.microsoft.com/office/drawing/2014/chart" uri="{C3380CC4-5D6E-409C-BE32-E72D297353CC}">
              <c16:uniqueId val="{00000000-6115-448C-9D83-0BB74CC87A97}"/>
            </c:ext>
          </c:extLst>
        </c:ser>
        <c:dLbls>
          <c:showLegendKey val="0"/>
          <c:showVal val="0"/>
          <c:showCatName val="0"/>
          <c:showSerName val="0"/>
          <c:showPercent val="0"/>
          <c:showBubbleSize val="0"/>
        </c:dLbls>
        <c:gapWidth val="30"/>
        <c:overlap val="100"/>
        <c:axId val="166111488"/>
        <c:axId val="166121472"/>
      </c:barChart>
      <c:catAx>
        <c:axId val="16611148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66121472"/>
        <c:crossesAt val="0"/>
        <c:auto val="1"/>
        <c:lblAlgn val="ctr"/>
        <c:lblOffset val="100"/>
        <c:tickLblSkip val="2"/>
        <c:tickMarkSkip val="1"/>
        <c:noMultiLvlLbl val="0"/>
      </c:catAx>
      <c:valAx>
        <c:axId val="166121472"/>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66111488"/>
        <c:crossesAt val="1"/>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93334592459682E-2"/>
          <c:y val="0.12195140105665411"/>
          <c:w val="0.94084291102605833"/>
          <c:h val="0.7164644812078429"/>
        </c:manualLayout>
      </c:layout>
      <c:barChart>
        <c:barDir val="col"/>
        <c:grouping val="clustered"/>
        <c:varyColors val="0"/>
        <c:ser>
          <c:idx val="0"/>
          <c:order val="0"/>
          <c:tx>
            <c:strRef>
              <c:f>'P3_G4-G5'!$N$35</c:f>
              <c:strCache>
                <c:ptCount val="1"/>
                <c:pt idx="0">
                  <c:v>Part des installations</c:v>
                </c:pt>
              </c:strCache>
            </c:strRef>
          </c:tx>
          <c:spPr>
            <a:solidFill>
              <a:schemeClr val="accent1">
                <a:lumMod val="60000"/>
                <a:lumOff val="40000"/>
              </a:schemeClr>
            </a:solidFill>
            <a:ln w="12700">
              <a:noFill/>
            </a:ln>
          </c:spPr>
          <c:invertIfNegative val="0"/>
          <c:dLbls>
            <c:numFmt formatCode="#,##0" sourceLinked="0"/>
            <c:spPr>
              <a:noFill/>
              <a:ln w="25400">
                <a:noFill/>
              </a:ln>
            </c:spPr>
            <c:txPr>
              <a:bodyPr wrap="square" lIns="38100" tIns="19050" rIns="38100" bIns="19050" anchor="ctr">
                <a:spAutoFit/>
              </a:bodyPr>
              <a:lstStyle/>
              <a:p>
                <a:pPr>
                  <a:defRPr sz="1100" b="0" i="0" u="none" strike="noStrike" baseline="0">
                    <a:solidFill>
                      <a:srgbClr val="000000"/>
                    </a:solidFill>
                    <a:latin typeface="DaxOT-Bold"/>
                    <a:ea typeface="DaxOT-Bold"/>
                    <a:cs typeface="DaxOT-Bold"/>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'P3_G4-G5'!$M$36:$M$40</c:f>
              <c:strCache>
                <c:ptCount val="5"/>
                <c:pt idx="0">
                  <c:v>≤ 0,5 MW</c:v>
                </c:pt>
                <c:pt idx="1">
                  <c:v>&gt; 0,5 et ≤ 5 MW</c:v>
                </c:pt>
                <c:pt idx="2">
                  <c:v>&gt; 5 et ≤ 8 MW</c:v>
                </c:pt>
                <c:pt idx="3">
                  <c:v>&gt; 8 et ≤ 12 MW</c:v>
                </c:pt>
                <c:pt idx="4">
                  <c:v>&gt; 12 MW</c:v>
                </c:pt>
              </c:strCache>
            </c:strRef>
          </c:cat>
          <c:val>
            <c:numRef>
              <c:f>'P3_G4-G5'!$N$36:$N$40</c:f>
              <c:numCache>
                <c:formatCode>_-* #\ ##0\ _€_-;\-* #\ ##0\ _€_-;_-* "-"??\ _€_-;_-@_-</c:formatCode>
                <c:ptCount val="5"/>
                <c:pt idx="0">
                  <c:v>9.6652522395096661</c:v>
                </c:pt>
                <c:pt idx="1">
                  <c:v>11.07967939651108</c:v>
                </c:pt>
                <c:pt idx="2">
                  <c:v>16.454502593116455</c:v>
                </c:pt>
                <c:pt idx="3">
                  <c:v>50.259311645450254</c:v>
                </c:pt>
                <c:pt idx="4">
                  <c:v>12.541254125412541</c:v>
                </c:pt>
              </c:numCache>
            </c:numRef>
          </c:val>
          <c:extLst>
            <c:ext xmlns:c16="http://schemas.microsoft.com/office/drawing/2014/chart" uri="{C3380CC4-5D6E-409C-BE32-E72D297353CC}">
              <c16:uniqueId val="{00000000-3C36-4547-AA8F-F0F814DD28B4}"/>
            </c:ext>
          </c:extLst>
        </c:ser>
        <c:ser>
          <c:idx val="1"/>
          <c:order val="1"/>
          <c:tx>
            <c:strRef>
              <c:f>'P3_G4-G5'!$O$35</c:f>
              <c:strCache>
                <c:ptCount val="1"/>
                <c:pt idx="0">
                  <c:v>Part de la puissance totale</c:v>
                </c:pt>
              </c:strCache>
            </c:strRef>
          </c:tx>
          <c:spPr>
            <a:solidFill>
              <a:schemeClr val="accent1">
                <a:lumMod val="75000"/>
              </a:schemeClr>
            </a:solidFill>
            <a:ln w="12700">
              <a:noFill/>
              <a:prstDash val="solid"/>
            </a:ln>
          </c:spPr>
          <c:invertIfNegative val="0"/>
          <c:dLbls>
            <c:numFmt formatCode="#,##0" sourceLinked="0"/>
            <c:spPr>
              <a:noFill/>
              <a:ln w="25400">
                <a:noFill/>
              </a:ln>
            </c:spPr>
            <c:txPr>
              <a:bodyPr wrap="square" lIns="38100" tIns="19050" rIns="38100" bIns="19050" anchor="ctr">
                <a:spAutoFit/>
              </a:bodyPr>
              <a:lstStyle/>
              <a:p>
                <a:pPr>
                  <a:defRPr sz="1100" b="0" i="0" u="none" strike="noStrike" baseline="0">
                    <a:solidFill>
                      <a:srgbClr val="000000"/>
                    </a:solidFill>
                    <a:latin typeface="DaxOT-Bold"/>
                    <a:ea typeface="DaxOT-Bold"/>
                    <a:cs typeface="DaxOT-Bold"/>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'P3_G4-G5'!$M$36:$M$40</c:f>
              <c:strCache>
                <c:ptCount val="5"/>
                <c:pt idx="0">
                  <c:v>≤ 0,5 MW</c:v>
                </c:pt>
                <c:pt idx="1">
                  <c:v>&gt; 0,5 et ≤ 5 MW</c:v>
                </c:pt>
                <c:pt idx="2">
                  <c:v>&gt; 5 et ≤ 8 MW</c:v>
                </c:pt>
                <c:pt idx="3">
                  <c:v>&gt; 8 et ≤ 12 MW</c:v>
                </c:pt>
                <c:pt idx="4">
                  <c:v>&gt; 12 MW</c:v>
                </c:pt>
              </c:strCache>
            </c:strRef>
          </c:cat>
          <c:val>
            <c:numRef>
              <c:f>'P3_G4-G5'!$O$36:$O$40</c:f>
              <c:numCache>
                <c:formatCode>_-* #\ ##0\ _€_-;\-* #\ ##0\ _€_-;_-* "-"??\ _€_-;_-@_-</c:formatCode>
                <c:ptCount val="5"/>
                <c:pt idx="0">
                  <c:v>2.1358973092549E-2</c:v>
                </c:pt>
                <c:pt idx="1">
                  <c:v>3.9385438888861506</c:v>
                </c:pt>
                <c:pt idx="2">
                  <c:v>13.085828254473043</c:v>
                </c:pt>
                <c:pt idx="3">
                  <c:v>60.172813981519859</c:v>
                </c:pt>
                <c:pt idx="4">
                  <c:v>22.781454902028418</c:v>
                </c:pt>
              </c:numCache>
            </c:numRef>
          </c:val>
          <c:extLst>
            <c:ext xmlns:c16="http://schemas.microsoft.com/office/drawing/2014/chart" uri="{C3380CC4-5D6E-409C-BE32-E72D297353CC}">
              <c16:uniqueId val="{00000001-3C36-4547-AA8F-F0F814DD28B4}"/>
            </c:ext>
          </c:extLst>
        </c:ser>
        <c:dLbls>
          <c:showLegendKey val="0"/>
          <c:showVal val="0"/>
          <c:showCatName val="0"/>
          <c:showSerName val="0"/>
          <c:showPercent val="0"/>
          <c:showBubbleSize val="0"/>
        </c:dLbls>
        <c:gapWidth val="40"/>
        <c:axId val="166214272"/>
        <c:axId val="166228352"/>
      </c:barChart>
      <c:catAx>
        <c:axId val="16621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DaxOT-Regular"/>
                <a:ea typeface="DaxOT-Regular"/>
                <a:cs typeface="DaxOT-Regular"/>
              </a:defRPr>
            </a:pPr>
            <a:endParaRPr lang="fr-FR"/>
          </a:p>
        </c:txPr>
        <c:crossAx val="166228352"/>
        <c:crosses val="autoZero"/>
        <c:auto val="1"/>
        <c:lblAlgn val="ctr"/>
        <c:lblOffset val="100"/>
        <c:tickLblSkip val="1"/>
        <c:tickMarkSkip val="1"/>
        <c:noMultiLvlLbl val="0"/>
      </c:catAx>
      <c:valAx>
        <c:axId val="166228352"/>
        <c:scaling>
          <c:orientation val="minMax"/>
          <c:max val="7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DaxOT-Regular"/>
                <a:ea typeface="DaxOT-Regular"/>
                <a:cs typeface="DaxOT-Regular"/>
              </a:defRPr>
            </a:pPr>
            <a:endParaRPr lang="fr-FR"/>
          </a:p>
        </c:txPr>
        <c:crossAx val="166214272"/>
        <c:crosses val="autoZero"/>
        <c:crossBetween val="between"/>
      </c:valAx>
      <c:spPr>
        <a:solidFill>
          <a:srgbClr val="FFFFFF"/>
        </a:solidFill>
        <a:ln w="25400">
          <a:noFill/>
        </a:ln>
      </c:spPr>
    </c:plotArea>
    <c:legend>
      <c:legendPos val="r"/>
      <c:layout>
        <c:manualLayout>
          <c:xMode val="edge"/>
          <c:yMode val="edge"/>
          <c:x val="4.8919201646556769E-2"/>
          <c:y val="2.7438816769525431E-2"/>
          <c:w val="0.60864668894805407"/>
          <c:h val="7.3170887422855935E-2"/>
        </c:manualLayout>
      </c:layout>
      <c:overlay val="0"/>
      <c:spPr>
        <a:solidFill>
          <a:srgbClr val="FFFFFF"/>
        </a:solidFill>
        <a:ln w="25400">
          <a:noFill/>
        </a:ln>
      </c:spPr>
      <c:txPr>
        <a:bodyPr/>
        <a:lstStyle/>
        <a:p>
          <a:pPr>
            <a:defRPr sz="780" b="0" i="0" u="none" strike="noStrike" baseline="0">
              <a:solidFill>
                <a:srgbClr val="000000"/>
              </a:solidFill>
              <a:latin typeface="DaxOT-Regular"/>
              <a:ea typeface="DaxOT-Regular"/>
              <a:cs typeface="DaxOT-Regular"/>
            </a:defRPr>
          </a:pPr>
          <a:endParaRPr lang="fr-FR"/>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DaxOT-Regular"/>
          <a:ea typeface="DaxOT-Regular"/>
          <a:cs typeface="DaxOT-Regula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88913970070779E-2"/>
          <c:y val="4.6749407965142216E-2"/>
          <c:w val="0.88822222222222225"/>
          <c:h val="0.73577136191309422"/>
        </c:manualLayout>
      </c:layout>
      <c:areaChart>
        <c:grouping val="stacked"/>
        <c:varyColors val="0"/>
        <c:ser>
          <c:idx val="0"/>
          <c:order val="0"/>
          <c:tx>
            <c:strRef>
              <c:f>P3_G6!$J$5</c:f>
              <c:strCache>
                <c:ptCount val="1"/>
                <c:pt idx="0">
                  <c:v>Métropole</c:v>
                </c:pt>
              </c:strCache>
            </c:strRef>
          </c:tx>
          <c:spPr>
            <a:solidFill>
              <a:srgbClr val="009999"/>
            </a:solidFill>
            <a:ln w="25400">
              <a:noFill/>
            </a:ln>
          </c:spPr>
          <c:cat>
            <c:numRef>
              <c:f>P3_G6!$H$11:$H$27</c:f>
              <c:numCache>
                <c:formatCode>General</c:formatCode>
                <c:ptCount val="17"/>
                <c:pt idx="0">
                  <c:v>2005</c:v>
                </c:pt>
                <c:pt idx="1">
                  <c:v>2006</c:v>
                </c:pt>
                <c:pt idx="2">
                  <c:v>2007</c:v>
                </c:pt>
                <c:pt idx="3">
                  <c:v>2008</c:v>
                </c:pt>
                <c:pt idx="4">
                  <c:v>2009</c:v>
                </c:pt>
                <c:pt idx="5">
                  <c:v>2010</c:v>
                </c:pt>
                <c:pt idx="6" formatCode="@">
                  <c:v>2011</c:v>
                </c:pt>
                <c:pt idx="7" formatCode="@">
                  <c:v>2012</c:v>
                </c:pt>
                <c:pt idx="8" formatCode="@">
                  <c:v>2013</c:v>
                </c:pt>
                <c:pt idx="9" formatCode="@">
                  <c:v>2014</c:v>
                </c:pt>
                <c:pt idx="10" formatCode="@">
                  <c:v>2015</c:v>
                </c:pt>
                <c:pt idx="11" formatCode="@">
                  <c:v>2016</c:v>
                </c:pt>
                <c:pt idx="12" formatCode="@">
                  <c:v>2017</c:v>
                </c:pt>
                <c:pt idx="13" formatCode="@">
                  <c:v>2018</c:v>
                </c:pt>
                <c:pt idx="14" formatCode="@">
                  <c:v>2019</c:v>
                </c:pt>
                <c:pt idx="15" formatCode="@">
                  <c:v>2020</c:v>
                </c:pt>
                <c:pt idx="16" formatCode="@">
                  <c:v>2021</c:v>
                </c:pt>
              </c:numCache>
            </c:numRef>
          </c:cat>
          <c:val>
            <c:numRef>
              <c:f>P3_G6!$J$11:$J$27</c:f>
              <c:numCache>
                <c:formatCode>0.0</c:formatCode>
                <c:ptCount val="17"/>
                <c:pt idx="0">
                  <c:v>1.0999999999999999E-2</c:v>
                </c:pt>
                <c:pt idx="1">
                  <c:v>1.2E-2</c:v>
                </c:pt>
                <c:pt idx="2">
                  <c:v>1.7999999999999999E-2</c:v>
                </c:pt>
                <c:pt idx="3">
                  <c:v>4.2000000000000003E-2</c:v>
                </c:pt>
                <c:pt idx="4">
                  <c:v>0.17399999999999999</c:v>
                </c:pt>
                <c:pt idx="5">
                  <c:v>0.62</c:v>
                </c:pt>
                <c:pt idx="6">
                  <c:v>2.077839</c:v>
                </c:pt>
                <c:pt idx="7">
                  <c:v>4.0163269999999995</c:v>
                </c:pt>
                <c:pt idx="8">
                  <c:v>4.734221999999999</c:v>
                </c:pt>
                <c:pt idx="9">
                  <c:v>5.9134760000000002</c:v>
                </c:pt>
                <c:pt idx="10">
                  <c:v>7.2631630000000005</c:v>
                </c:pt>
                <c:pt idx="11">
                  <c:v>8.1649430000000009</c:v>
                </c:pt>
                <c:pt idx="12">
                  <c:v>9.102624999999998</c:v>
                </c:pt>
                <c:pt idx="13">
                  <c:v>10.411522</c:v>
                </c:pt>
                <c:pt idx="14">
                  <c:v>11.749649</c:v>
                </c:pt>
                <c:pt idx="15">
                  <c:v>12.925405999999999</c:v>
                </c:pt>
                <c:pt idx="16">
                  <c:v>14.602716079368552</c:v>
                </c:pt>
              </c:numCache>
            </c:numRef>
          </c:val>
          <c:extLst>
            <c:ext xmlns:c16="http://schemas.microsoft.com/office/drawing/2014/chart" uri="{C3380CC4-5D6E-409C-BE32-E72D297353CC}">
              <c16:uniqueId val="{00000000-A8EE-46DE-B27B-8CB00256B2D3}"/>
            </c:ext>
          </c:extLst>
        </c:ser>
        <c:ser>
          <c:idx val="1"/>
          <c:order val="1"/>
          <c:tx>
            <c:strRef>
              <c:f>P3_G6!$K$5</c:f>
              <c:strCache>
                <c:ptCount val="1"/>
                <c:pt idx="0">
                  <c:v>DROM</c:v>
                </c:pt>
              </c:strCache>
            </c:strRef>
          </c:tx>
          <c:spPr>
            <a:solidFill>
              <a:srgbClr val="00CC66"/>
            </a:solidFill>
            <a:ln w="25400">
              <a:noFill/>
            </a:ln>
          </c:spPr>
          <c:cat>
            <c:numRef>
              <c:f>P3_G6!$H$11:$H$27</c:f>
              <c:numCache>
                <c:formatCode>General</c:formatCode>
                <c:ptCount val="17"/>
                <c:pt idx="0">
                  <c:v>2005</c:v>
                </c:pt>
                <c:pt idx="1">
                  <c:v>2006</c:v>
                </c:pt>
                <c:pt idx="2">
                  <c:v>2007</c:v>
                </c:pt>
                <c:pt idx="3">
                  <c:v>2008</c:v>
                </c:pt>
                <c:pt idx="4">
                  <c:v>2009</c:v>
                </c:pt>
                <c:pt idx="5">
                  <c:v>2010</c:v>
                </c:pt>
                <c:pt idx="6" formatCode="@">
                  <c:v>2011</c:v>
                </c:pt>
                <c:pt idx="7" formatCode="@">
                  <c:v>2012</c:v>
                </c:pt>
                <c:pt idx="8" formatCode="@">
                  <c:v>2013</c:v>
                </c:pt>
                <c:pt idx="9" formatCode="@">
                  <c:v>2014</c:v>
                </c:pt>
                <c:pt idx="10" formatCode="@">
                  <c:v>2015</c:v>
                </c:pt>
                <c:pt idx="11" formatCode="@">
                  <c:v>2016</c:v>
                </c:pt>
                <c:pt idx="12" formatCode="@">
                  <c:v>2017</c:v>
                </c:pt>
                <c:pt idx="13" formatCode="@">
                  <c:v>2018</c:v>
                </c:pt>
                <c:pt idx="14" formatCode="@">
                  <c:v>2019</c:v>
                </c:pt>
                <c:pt idx="15" formatCode="@">
                  <c:v>2020</c:v>
                </c:pt>
                <c:pt idx="16" formatCode="@">
                  <c:v>2021</c:v>
                </c:pt>
              </c:numCache>
            </c:numRef>
          </c:cat>
          <c:val>
            <c:numRef>
              <c:f>P3_G6!$K$11:$K$27</c:f>
              <c:numCache>
                <c:formatCode>0.0</c:formatCode>
                <c:ptCount val="17"/>
                <c:pt idx="0">
                  <c:v>1.1604E-2</c:v>
                </c:pt>
                <c:pt idx="1">
                  <c:v>1.5207999999999998E-2</c:v>
                </c:pt>
                <c:pt idx="2">
                  <c:v>2.1351999999999999E-2</c:v>
                </c:pt>
                <c:pt idx="3">
                  <c:v>2.9259000000000007E-2</c:v>
                </c:pt>
                <c:pt idx="4">
                  <c:v>3.7735576999999999E-2</c:v>
                </c:pt>
                <c:pt idx="5">
                  <c:v>0.11120165599999998</c:v>
                </c:pt>
                <c:pt idx="6">
                  <c:v>0.255965</c:v>
                </c:pt>
                <c:pt idx="7">
                  <c:v>0.411609</c:v>
                </c:pt>
                <c:pt idx="8">
                  <c:v>0.459374</c:v>
                </c:pt>
                <c:pt idx="9">
                  <c:v>0.47809600000000002</c:v>
                </c:pt>
                <c:pt idx="10">
                  <c:v>0.49057400000000001</c:v>
                </c:pt>
                <c:pt idx="11">
                  <c:v>0.49482199999999998</c:v>
                </c:pt>
                <c:pt idx="12">
                  <c:v>0.48369100000000004</c:v>
                </c:pt>
                <c:pt idx="13">
                  <c:v>0.47960799999999992</c:v>
                </c:pt>
                <c:pt idx="14">
                  <c:v>0.47784799999999999</c:v>
                </c:pt>
                <c:pt idx="15">
                  <c:v>0.47298600000000002</c:v>
                </c:pt>
                <c:pt idx="16">
                  <c:v>0.48945174555887488</c:v>
                </c:pt>
              </c:numCache>
            </c:numRef>
          </c:val>
          <c:extLst>
            <c:ext xmlns:c16="http://schemas.microsoft.com/office/drawing/2014/chart" uri="{C3380CC4-5D6E-409C-BE32-E72D297353CC}">
              <c16:uniqueId val="{00000001-A8EE-46DE-B27B-8CB00256B2D3}"/>
            </c:ext>
          </c:extLst>
        </c:ser>
        <c:dLbls>
          <c:showLegendKey val="0"/>
          <c:showVal val="0"/>
          <c:showCatName val="0"/>
          <c:showSerName val="0"/>
          <c:showPercent val="0"/>
          <c:showBubbleSize val="0"/>
        </c:dLbls>
        <c:axId val="166173312"/>
        <c:axId val="166195584"/>
      </c:areaChart>
      <c:catAx>
        <c:axId val="166173312"/>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6195584"/>
        <c:crosses val="autoZero"/>
        <c:auto val="1"/>
        <c:lblAlgn val="ctr"/>
        <c:lblOffset val="100"/>
        <c:noMultiLvlLbl val="0"/>
      </c:catAx>
      <c:valAx>
        <c:axId val="16619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6173312"/>
        <c:crosses val="autoZero"/>
        <c:crossBetween val="midCat"/>
      </c:valAx>
      <c:spPr>
        <a:noFill/>
        <a:ln w="25400">
          <a:noFill/>
        </a:ln>
      </c:spPr>
    </c:plotArea>
    <c:legend>
      <c:legendPos val="b"/>
      <c:layout>
        <c:manualLayout>
          <c:xMode val="edge"/>
          <c:yMode val="edge"/>
          <c:x val="0.3297335560327686"/>
          <c:y val="0.88020797018693275"/>
          <c:w val="0.34886616445671564"/>
          <c:h val="0.1059033078880407"/>
        </c:manualLayout>
      </c:layout>
      <c:overlay val="0"/>
      <c:spPr>
        <a:noFill/>
        <a:ln w="25400">
          <a:noFill/>
        </a:ln>
      </c:spPr>
      <c:txPr>
        <a:bodyPr/>
        <a:lstStyle/>
        <a:p>
          <a:pPr>
            <a:defRPr sz="630" b="0" i="0" u="none" strike="noStrike" baseline="0">
              <a:solidFill>
                <a:srgbClr val="808080"/>
              </a:solidFill>
              <a:latin typeface="Calibri"/>
              <a:ea typeface="Calibri"/>
              <a:cs typeface="Calibri"/>
            </a:defRPr>
          </a:pPr>
          <a:endParaRPr lang="fr-FR"/>
        </a:p>
      </c:txPr>
    </c:legend>
    <c:plotVisOnly val="1"/>
    <c:dispBlanksAs val="zero"/>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12450829525068E-2"/>
          <c:y val="0.12626293763547988"/>
          <c:w val="0.89498858831282413"/>
          <c:h val="0.76262814331829853"/>
        </c:manualLayout>
      </c:layout>
      <c:areaChart>
        <c:grouping val="stacked"/>
        <c:varyColors val="0"/>
        <c:ser>
          <c:idx val="0"/>
          <c:order val="0"/>
          <c:tx>
            <c:strRef>
              <c:f>'P1_G2-G3'!$M$32</c:f>
              <c:strCache>
                <c:ptCount val="1"/>
                <c:pt idx="0">
                  <c:v>Hydraulique renouvelable</c:v>
                </c:pt>
              </c:strCache>
            </c:strRef>
          </c:tx>
          <c:spPr>
            <a:solidFill>
              <a:srgbClr val="808080"/>
            </a:solidFill>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'P1_G2-G3'!$M$33:$M$64</c:f>
              <c:numCache>
                <c:formatCode>0</c:formatCode>
                <c:ptCount val="32"/>
                <c:pt idx="0">
                  <c:v>53.866642000000013</c:v>
                </c:pt>
                <c:pt idx="1">
                  <c:v>57.60193900000003</c:v>
                </c:pt>
                <c:pt idx="2">
                  <c:v>68.955817999999979</c:v>
                </c:pt>
                <c:pt idx="3">
                  <c:v>64.894800000000018</c:v>
                </c:pt>
                <c:pt idx="4">
                  <c:v>78.793180000000078</c:v>
                </c:pt>
                <c:pt idx="5">
                  <c:v>73.118887000000001</c:v>
                </c:pt>
                <c:pt idx="6">
                  <c:v>66.043679000000026</c:v>
                </c:pt>
                <c:pt idx="7">
                  <c:v>63.764164999999963</c:v>
                </c:pt>
                <c:pt idx="8">
                  <c:v>62.092914000000015</c:v>
                </c:pt>
                <c:pt idx="9">
                  <c:v>72.514323000000047</c:v>
                </c:pt>
                <c:pt idx="10">
                  <c:v>66.363672000000051</c:v>
                </c:pt>
                <c:pt idx="11">
                  <c:v>74.26788300000004</c:v>
                </c:pt>
                <c:pt idx="12">
                  <c:v>60.396140000000024</c:v>
                </c:pt>
                <c:pt idx="13">
                  <c:v>58.943457999999964</c:v>
                </c:pt>
                <c:pt idx="14">
                  <c:v>59.555033000000009</c:v>
                </c:pt>
                <c:pt idx="15">
                  <c:v>51.479487000000027</c:v>
                </c:pt>
                <c:pt idx="16">
                  <c:v>56.304060000000021</c:v>
                </c:pt>
                <c:pt idx="17">
                  <c:v>57.604628000000012</c:v>
                </c:pt>
                <c:pt idx="18">
                  <c:v>63.65362599999996</c:v>
                </c:pt>
                <c:pt idx="19">
                  <c:v>56.997580000000063</c:v>
                </c:pt>
                <c:pt idx="20">
                  <c:v>62.713558999999975</c:v>
                </c:pt>
                <c:pt idx="21">
                  <c:v>45.744622000000007</c:v>
                </c:pt>
                <c:pt idx="22">
                  <c:v>59.831829999999982</c:v>
                </c:pt>
                <c:pt idx="23">
                  <c:v>71.92217500000001</c:v>
                </c:pt>
                <c:pt idx="24">
                  <c:v>63.773409000000015</c:v>
                </c:pt>
                <c:pt idx="25">
                  <c:v>55.556272</c:v>
                </c:pt>
                <c:pt idx="26">
                  <c:v>60.839209999999994</c:v>
                </c:pt>
                <c:pt idx="27">
                  <c:v>50.001256999999995</c:v>
                </c:pt>
                <c:pt idx="28">
                  <c:v>65.111425999999994</c:v>
                </c:pt>
                <c:pt idx="29">
                  <c:v>56.913890999999992</c:v>
                </c:pt>
                <c:pt idx="30">
                  <c:v>62.061910000000005</c:v>
                </c:pt>
                <c:pt idx="31">
                  <c:v>58.856656132884424</c:v>
                </c:pt>
              </c:numCache>
            </c:numRef>
          </c:val>
          <c:extLst>
            <c:ext xmlns:c16="http://schemas.microsoft.com/office/drawing/2014/chart" uri="{C3380CC4-5D6E-409C-BE32-E72D297353CC}">
              <c16:uniqueId val="{00000000-7455-4ABE-9B65-D01B81CB820D}"/>
            </c:ext>
          </c:extLst>
        </c:ser>
        <c:ser>
          <c:idx val="1"/>
          <c:order val="1"/>
          <c:tx>
            <c:strRef>
              <c:f>'P1_G2-G3'!$N$32</c:f>
              <c:strCache>
                <c:ptCount val="1"/>
                <c:pt idx="0">
                  <c:v>Éolien</c:v>
                </c:pt>
              </c:strCache>
            </c:strRef>
          </c:tx>
          <c:spPr>
            <a:solidFill>
              <a:srgbClr val="99CC00"/>
            </a:solidFill>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'P1_G2-G3'!$N$33:$N$64</c:f>
              <c:numCache>
                <c:formatCode>0</c:formatCode>
                <c:ptCount val="32"/>
                <c:pt idx="0">
                  <c:v>2.72E-4</c:v>
                </c:pt>
                <c:pt idx="1">
                  <c:v>4.900000000000002E-4</c:v>
                </c:pt>
                <c:pt idx="2">
                  <c:v>4.900000000000002E-4</c:v>
                </c:pt>
                <c:pt idx="3">
                  <c:v>2.4019999999999966E-3</c:v>
                </c:pt>
                <c:pt idx="4">
                  <c:v>4.7040000000000033E-3</c:v>
                </c:pt>
                <c:pt idx="5">
                  <c:v>4.7140000000000038E-3</c:v>
                </c:pt>
                <c:pt idx="6">
                  <c:v>7.4299999999999982E-3</c:v>
                </c:pt>
                <c:pt idx="7">
                  <c:v>1.1128000000000001E-2</c:v>
                </c:pt>
                <c:pt idx="8">
                  <c:v>1.9496999999999955E-2</c:v>
                </c:pt>
                <c:pt idx="9">
                  <c:v>3.6944000000000053E-2</c:v>
                </c:pt>
                <c:pt idx="10">
                  <c:v>4.8159999999999953E-2</c:v>
                </c:pt>
                <c:pt idx="11">
                  <c:v>0.13123999999999972</c:v>
                </c:pt>
                <c:pt idx="12">
                  <c:v>0.2655900000000001</c:v>
                </c:pt>
                <c:pt idx="13">
                  <c:v>0.38775000000000054</c:v>
                </c:pt>
                <c:pt idx="14">
                  <c:v>0.59484999999999943</c:v>
                </c:pt>
                <c:pt idx="15">
                  <c:v>0.96256999999999937</c:v>
                </c:pt>
                <c:pt idx="16">
                  <c:v>2.1825799999999953</c:v>
                </c:pt>
                <c:pt idx="17">
                  <c:v>4.0701099999999935</c:v>
                </c:pt>
                <c:pt idx="18">
                  <c:v>5.6942099999999964</c:v>
                </c:pt>
                <c:pt idx="19">
                  <c:v>7.9115699999999967</c:v>
                </c:pt>
                <c:pt idx="20">
                  <c:v>9.9449899999999989</c:v>
                </c:pt>
                <c:pt idx="21">
                  <c:v>12.371620999999999</c:v>
                </c:pt>
                <c:pt idx="22">
                  <c:v>15.1784</c:v>
                </c:pt>
                <c:pt idx="23">
                  <c:v>16.126736000000001</c:v>
                </c:pt>
                <c:pt idx="24">
                  <c:v>17.323779000000002</c:v>
                </c:pt>
                <c:pt idx="25">
                  <c:v>21.420601999999999</c:v>
                </c:pt>
                <c:pt idx="26">
                  <c:v>21.380984000000002</c:v>
                </c:pt>
                <c:pt idx="27">
                  <c:v>24.609436999999996</c:v>
                </c:pt>
                <c:pt idx="28">
                  <c:v>28.598595</c:v>
                </c:pt>
                <c:pt idx="29">
                  <c:v>34.787352999999989</c:v>
                </c:pt>
                <c:pt idx="30">
                  <c:v>39.791900999999996</c:v>
                </c:pt>
                <c:pt idx="31">
                  <c:v>37.014584000000006</c:v>
                </c:pt>
              </c:numCache>
            </c:numRef>
          </c:val>
          <c:extLst>
            <c:ext xmlns:c16="http://schemas.microsoft.com/office/drawing/2014/chart" uri="{C3380CC4-5D6E-409C-BE32-E72D297353CC}">
              <c16:uniqueId val="{00000001-7455-4ABE-9B65-D01B81CB820D}"/>
            </c:ext>
          </c:extLst>
        </c:ser>
        <c:ser>
          <c:idx val="2"/>
          <c:order val="2"/>
          <c:tx>
            <c:strRef>
              <c:f>'P1_G2-G3'!$O$32</c:f>
              <c:strCache>
                <c:ptCount val="1"/>
                <c:pt idx="0">
                  <c:v>Bois-énergie </c:v>
                </c:pt>
              </c:strCache>
            </c:strRef>
          </c:tx>
          <c:spPr>
            <a:solidFill>
              <a:srgbClr val="30322E"/>
            </a:solidFill>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'P1_G2-G3'!$O$33:$O$64</c:f>
              <c:numCache>
                <c:formatCode>0</c:formatCode>
                <c:ptCount val="32"/>
                <c:pt idx="0">
                  <c:v>112.5752777777778</c:v>
                </c:pt>
                <c:pt idx="1">
                  <c:v>130.4063888888889</c:v>
                </c:pt>
                <c:pt idx="2">
                  <c:v>126.61000000000001</c:v>
                </c:pt>
                <c:pt idx="3">
                  <c:v>121.46111111111111</c:v>
                </c:pt>
                <c:pt idx="4">
                  <c:v>108.8786111111111</c:v>
                </c:pt>
                <c:pt idx="5">
                  <c:v>110.33166666666666</c:v>
                </c:pt>
                <c:pt idx="6">
                  <c:v>118.47944444444444</c:v>
                </c:pt>
                <c:pt idx="7">
                  <c:v>107.49777777777778</c:v>
                </c:pt>
                <c:pt idx="8">
                  <c:v>107.54833333333335</c:v>
                </c:pt>
                <c:pt idx="9">
                  <c:v>101.66277777777779</c:v>
                </c:pt>
                <c:pt idx="10">
                  <c:v>96.914166666666659</c:v>
                </c:pt>
                <c:pt idx="11">
                  <c:v>98.147222222222226</c:v>
                </c:pt>
                <c:pt idx="12">
                  <c:v>92.358888888888899</c:v>
                </c:pt>
                <c:pt idx="13">
                  <c:v>98.357777777777784</c:v>
                </c:pt>
                <c:pt idx="14">
                  <c:v>99.035277777777793</c:v>
                </c:pt>
                <c:pt idx="15">
                  <c:v>102.29527777777777</c:v>
                </c:pt>
                <c:pt idx="16">
                  <c:v>91.616944444444457</c:v>
                </c:pt>
                <c:pt idx="17">
                  <c:v>93.776111111111121</c:v>
                </c:pt>
                <c:pt idx="18">
                  <c:v>98.936666666666667</c:v>
                </c:pt>
                <c:pt idx="19">
                  <c:v>101.23777777777779</c:v>
                </c:pt>
                <c:pt idx="20">
                  <c:v>117.83388888888888</c:v>
                </c:pt>
                <c:pt idx="21">
                  <c:v>95.529488888888892</c:v>
                </c:pt>
                <c:pt idx="22">
                  <c:v>107.32250111111112</c:v>
                </c:pt>
                <c:pt idx="23">
                  <c:v>118.96844055555556</c:v>
                </c:pt>
                <c:pt idx="24">
                  <c:v>102.57636749999999</c:v>
                </c:pt>
                <c:pt idx="25">
                  <c:v>111.11476611111109</c:v>
                </c:pt>
                <c:pt idx="26">
                  <c:v>120.64103666666668</c:v>
                </c:pt>
                <c:pt idx="27">
                  <c:v>116.89155583333333</c:v>
                </c:pt>
                <c:pt idx="28">
                  <c:v>116.11924333333333</c:v>
                </c:pt>
                <c:pt idx="29">
                  <c:v>116.26979083333333</c:v>
                </c:pt>
                <c:pt idx="30">
                  <c:v>109.86358083333333</c:v>
                </c:pt>
                <c:pt idx="31">
                  <c:v>124.91813027777778</c:v>
                </c:pt>
              </c:numCache>
            </c:numRef>
          </c:val>
          <c:extLst>
            <c:ext xmlns:c16="http://schemas.microsoft.com/office/drawing/2014/chart" uri="{C3380CC4-5D6E-409C-BE32-E72D297353CC}">
              <c16:uniqueId val="{00000002-7455-4ABE-9B65-D01B81CB820D}"/>
            </c:ext>
          </c:extLst>
        </c:ser>
        <c:ser>
          <c:idx val="3"/>
          <c:order val="3"/>
          <c:tx>
            <c:strRef>
              <c:f>'P1_G2-G3'!$P$32</c:f>
              <c:strCache>
                <c:ptCount val="1"/>
                <c:pt idx="0">
                  <c:v>Déchets renouvelables</c:v>
                </c:pt>
              </c:strCache>
            </c:strRef>
          </c:tx>
          <c:spPr>
            <a:solidFill>
              <a:srgbClr val="008000"/>
            </a:solidFill>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'P1_G2-G3'!$P$33:$P$64</c:f>
              <c:numCache>
                <c:formatCode>0</c:formatCode>
                <c:ptCount val="32"/>
                <c:pt idx="0">
                  <c:v>6.6641666666666604</c:v>
                </c:pt>
                <c:pt idx="1">
                  <c:v>7.2880555555555553</c:v>
                </c:pt>
                <c:pt idx="2">
                  <c:v>7.2972222222222243</c:v>
                </c:pt>
                <c:pt idx="3">
                  <c:v>7.3066666666666622</c:v>
                </c:pt>
                <c:pt idx="4">
                  <c:v>7.3613888888888903</c:v>
                </c:pt>
                <c:pt idx="5">
                  <c:v>8.3847222222222175</c:v>
                </c:pt>
                <c:pt idx="6">
                  <c:v>8.6588888888888853</c:v>
                </c:pt>
                <c:pt idx="7">
                  <c:v>8.8063888888888862</c:v>
                </c:pt>
                <c:pt idx="8">
                  <c:v>9.0741666666666667</c:v>
                </c:pt>
                <c:pt idx="9">
                  <c:v>10.148888888888887</c:v>
                </c:pt>
                <c:pt idx="10">
                  <c:v>10.799166666666666</c:v>
                </c:pt>
                <c:pt idx="11">
                  <c:v>11.231111111111103</c:v>
                </c:pt>
                <c:pt idx="12">
                  <c:v>11.879722222222201</c:v>
                </c:pt>
                <c:pt idx="13">
                  <c:v>12.453333333333337</c:v>
                </c:pt>
                <c:pt idx="14">
                  <c:v>13.398333333333291</c:v>
                </c:pt>
                <c:pt idx="15">
                  <c:v>12.303611111111138</c:v>
                </c:pt>
                <c:pt idx="16">
                  <c:v>11.883333333333361</c:v>
                </c:pt>
                <c:pt idx="17">
                  <c:v>12.540584444444466</c:v>
                </c:pt>
                <c:pt idx="18">
                  <c:v>13.104860833333341</c:v>
                </c:pt>
                <c:pt idx="19">
                  <c:v>13.995112777777743</c:v>
                </c:pt>
                <c:pt idx="20">
                  <c:v>14.187878611111159</c:v>
                </c:pt>
                <c:pt idx="21">
                  <c:v>13.396262222222223</c:v>
                </c:pt>
                <c:pt idx="22">
                  <c:v>14.129113055555555</c:v>
                </c:pt>
                <c:pt idx="23">
                  <c:v>14.667534444444447</c:v>
                </c:pt>
                <c:pt idx="24">
                  <c:v>14.805131111111109</c:v>
                </c:pt>
                <c:pt idx="25">
                  <c:v>14.267844444444442</c:v>
                </c:pt>
                <c:pt idx="26">
                  <c:v>14.56538888888889</c:v>
                </c:pt>
                <c:pt idx="27">
                  <c:v>14.81823111111111</c:v>
                </c:pt>
                <c:pt idx="28">
                  <c:v>14.685430833333335</c:v>
                </c:pt>
                <c:pt idx="29">
                  <c:v>14.65198638888889</c:v>
                </c:pt>
                <c:pt idx="30">
                  <c:v>14.471015000000001</c:v>
                </c:pt>
                <c:pt idx="31">
                  <c:v>14.610188888888889</c:v>
                </c:pt>
              </c:numCache>
            </c:numRef>
          </c:val>
          <c:extLst>
            <c:ext xmlns:c16="http://schemas.microsoft.com/office/drawing/2014/chart" uri="{C3380CC4-5D6E-409C-BE32-E72D297353CC}">
              <c16:uniqueId val="{00000003-7455-4ABE-9B65-D01B81CB820D}"/>
            </c:ext>
          </c:extLst>
        </c:ser>
        <c:ser>
          <c:idx val="4"/>
          <c:order val="4"/>
          <c:tx>
            <c:strRef>
              <c:f>'P1_G2-G3'!$Q$32</c:f>
              <c:strCache>
                <c:ptCount val="1"/>
                <c:pt idx="0">
                  <c:v>Biocarburants</c:v>
                </c:pt>
              </c:strCache>
            </c:strRef>
          </c:tx>
          <c:spPr>
            <a:solidFill>
              <a:srgbClr val="C0C0C0"/>
            </a:solidFill>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'P1_G2-G3'!$Q$33:$Q$64</c:f>
              <c:numCache>
                <c:formatCode>0</c:formatCode>
                <c:ptCount val="32"/>
                <c:pt idx="0">
                  <c:v>0</c:v>
                </c:pt>
                <c:pt idx="1">
                  <c:v>0</c:v>
                </c:pt>
                <c:pt idx="2">
                  <c:v>3.3331388888888869E-2</c:v>
                </c:pt>
                <c:pt idx="3">
                  <c:v>0.29238583333333296</c:v>
                </c:pt>
                <c:pt idx="4">
                  <c:v>0.94942611111111153</c:v>
                </c:pt>
                <c:pt idx="5">
                  <c:v>1.8613747222222199</c:v>
                </c:pt>
                <c:pt idx="6">
                  <c:v>2.6785502777777754</c:v>
                </c:pt>
                <c:pt idx="7">
                  <c:v>3.206609722222217</c:v>
                </c:pt>
                <c:pt idx="8">
                  <c:v>2.99767361111111</c:v>
                </c:pt>
                <c:pt idx="9">
                  <c:v>3.1512533333333366</c:v>
                </c:pt>
                <c:pt idx="10">
                  <c:v>3.7758602777777717</c:v>
                </c:pt>
                <c:pt idx="11">
                  <c:v>3.7669036111111134</c:v>
                </c:pt>
                <c:pt idx="12">
                  <c:v>4.0347733333333355</c:v>
                </c:pt>
                <c:pt idx="13">
                  <c:v>4.4300833333333296</c:v>
                </c:pt>
                <c:pt idx="14">
                  <c:v>4.6438611111111179</c:v>
                </c:pt>
                <c:pt idx="15">
                  <c:v>7.5017019444444477</c:v>
                </c:pt>
                <c:pt idx="16">
                  <c:v>7.8661133333333302</c:v>
                </c:pt>
                <c:pt idx="17">
                  <c:v>13.113834722222176</c:v>
                </c:pt>
                <c:pt idx="18">
                  <c:v>24.1789305555555</c:v>
                </c:pt>
                <c:pt idx="19">
                  <c:v>27.055711666666657</c:v>
                </c:pt>
                <c:pt idx="20">
                  <c:v>26.374879706666633</c:v>
                </c:pt>
                <c:pt idx="21">
                  <c:v>26.265197312777779</c:v>
                </c:pt>
                <c:pt idx="22">
                  <c:v>30.639245228333337</c:v>
                </c:pt>
                <c:pt idx="23">
                  <c:v>28.552995931944444</c:v>
                </c:pt>
                <c:pt idx="24">
                  <c:v>29.263281712548537</c:v>
                </c:pt>
                <c:pt idx="25">
                  <c:v>30.810689026444443</c:v>
                </c:pt>
                <c:pt idx="26">
                  <c:v>28.294759180693998</c:v>
                </c:pt>
                <c:pt idx="27">
                  <c:v>27.597073624529767</c:v>
                </c:pt>
                <c:pt idx="28">
                  <c:v>31.232619869157752</c:v>
                </c:pt>
                <c:pt idx="29">
                  <c:v>29.345290968545527</c:v>
                </c:pt>
                <c:pt idx="30">
                  <c:v>27.31624937979873</c:v>
                </c:pt>
                <c:pt idx="31">
                  <c:v>22.114808801465255</c:v>
                </c:pt>
              </c:numCache>
            </c:numRef>
          </c:val>
          <c:extLst>
            <c:ext xmlns:c16="http://schemas.microsoft.com/office/drawing/2014/chart" uri="{C3380CC4-5D6E-409C-BE32-E72D297353CC}">
              <c16:uniqueId val="{00000004-7455-4ABE-9B65-D01B81CB820D}"/>
            </c:ext>
          </c:extLst>
        </c:ser>
        <c:ser>
          <c:idx val="5"/>
          <c:order val="5"/>
          <c:tx>
            <c:strRef>
              <c:f>'P1_G2-G3'!$R$32</c:f>
              <c:strCache>
                <c:ptCount val="1"/>
                <c:pt idx="0">
                  <c:v>Pompes à chaleur</c:v>
                </c:pt>
              </c:strCache>
            </c:strRef>
          </c:tx>
          <c:spPr>
            <a:solidFill>
              <a:srgbClr val="FFFFFF"/>
            </a:solidFill>
            <a:ln w="3175">
              <a:solidFill>
                <a:srgbClr val="000000"/>
              </a:solidFill>
              <a:prstDash val="lgDash"/>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'P1_G2-G3'!$R$33:$R$64</c:f>
              <c:numCache>
                <c:formatCode>0</c:formatCode>
                <c:ptCount val="32"/>
                <c:pt idx="0">
                  <c:v>0</c:v>
                </c:pt>
                <c:pt idx="1">
                  <c:v>0</c:v>
                </c:pt>
                <c:pt idx="2">
                  <c:v>0</c:v>
                </c:pt>
                <c:pt idx="3">
                  <c:v>0</c:v>
                </c:pt>
                <c:pt idx="4">
                  <c:v>0</c:v>
                </c:pt>
                <c:pt idx="5">
                  <c:v>0</c:v>
                </c:pt>
                <c:pt idx="6">
                  <c:v>0</c:v>
                </c:pt>
                <c:pt idx="7">
                  <c:v>0</c:v>
                </c:pt>
                <c:pt idx="8">
                  <c:v>0</c:v>
                </c:pt>
                <c:pt idx="9">
                  <c:v>0</c:v>
                </c:pt>
                <c:pt idx="10">
                  <c:v>0.13512340700618319</c:v>
                </c:pt>
                <c:pt idx="11">
                  <c:v>0.30346328039641429</c:v>
                </c:pt>
                <c:pt idx="12">
                  <c:v>0.53812792828791844</c:v>
                </c:pt>
                <c:pt idx="13">
                  <c:v>0.90454369024274772</c:v>
                </c:pt>
                <c:pt idx="14">
                  <c:v>1.2922810835030192</c:v>
                </c:pt>
                <c:pt idx="15">
                  <c:v>2.4317691033071656</c:v>
                </c:pt>
                <c:pt idx="16">
                  <c:v>4.1470841997765433</c:v>
                </c:pt>
                <c:pt idx="17">
                  <c:v>6.1562338786473889</c:v>
                </c:pt>
                <c:pt idx="18">
                  <c:v>9.1805688319359309</c:v>
                </c:pt>
                <c:pt idx="19">
                  <c:v>11.807853807769552</c:v>
                </c:pt>
                <c:pt idx="20">
                  <c:v>15.350304605422334</c:v>
                </c:pt>
                <c:pt idx="21">
                  <c:v>13.446451111111111</c:v>
                </c:pt>
                <c:pt idx="22">
                  <c:v>16.913875555555556</c:v>
                </c:pt>
                <c:pt idx="23">
                  <c:v>19.900219166666666</c:v>
                </c:pt>
                <c:pt idx="24">
                  <c:v>17.832611666666665</c:v>
                </c:pt>
                <c:pt idx="25">
                  <c:v>20.878345277777775</c:v>
                </c:pt>
                <c:pt idx="26">
                  <c:v>24.702207777777776</c:v>
                </c:pt>
                <c:pt idx="27">
                  <c:v>26.045644999999993</c:v>
                </c:pt>
                <c:pt idx="28">
                  <c:v>27.77494888888889</c:v>
                </c:pt>
                <c:pt idx="29">
                  <c:v>31.698274999999999</c:v>
                </c:pt>
                <c:pt idx="30">
                  <c:v>32.908596666666668</c:v>
                </c:pt>
                <c:pt idx="31">
                  <c:v>42.792918055555553</c:v>
                </c:pt>
              </c:numCache>
            </c:numRef>
          </c:val>
          <c:extLst>
            <c:ext xmlns:c16="http://schemas.microsoft.com/office/drawing/2014/chart" uri="{C3380CC4-5D6E-409C-BE32-E72D297353CC}">
              <c16:uniqueId val="{00000005-7455-4ABE-9B65-D01B81CB820D}"/>
            </c:ext>
          </c:extLst>
        </c:ser>
        <c:ser>
          <c:idx val="7"/>
          <c:order val="6"/>
          <c:tx>
            <c:strRef>
              <c:f>'P1_G2-G3'!$S$32</c:f>
              <c:strCache>
                <c:ptCount val="1"/>
                <c:pt idx="0">
                  <c:v>Photovoltaïque</c:v>
                </c:pt>
              </c:strCache>
            </c:strRef>
          </c:tx>
          <c:spPr>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'P1_G2-G3'!$S$33:$S$64</c:f>
              <c:numCache>
                <c:formatCode>0</c:formatCode>
                <c:ptCount val="32"/>
                <c:pt idx="0">
                  <c:v>0</c:v>
                </c:pt>
                <c:pt idx="1">
                  <c:v>0</c:v>
                </c:pt>
                <c:pt idx="2">
                  <c:v>3.0600000000000001E-4</c:v>
                </c:pt>
                <c:pt idx="3">
                  <c:v>4.55E-4</c:v>
                </c:pt>
                <c:pt idx="4">
                  <c:v>6.0800000000000003E-4</c:v>
                </c:pt>
                <c:pt idx="5">
                  <c:v>7.5699999999999997E-4</c:v>
                </c:pt>
                <c:pt idx="6">
                  <c:v>1.189E-3</c:v>
                </c:pt>
                <c:pt idx="7">
                  <c:v>1.7250000000000002E-3</c:v>
                </c:pt>
                <c:pt idx="8">
                  <c:v>2.1379999999999997E-3</c:v>
                </c:pt>
                <c:pt idx="9">
                  <c:v>2.4260000000000002E-3</c:v>
                </c:pt>
                <c:pt idx="10">
                  <c:v>5.2230000000000002E-3</c:v>
                </c:pt>
                <c:pt idx="11">
                  <c:v>6.1609999999999998E-3</c:v>
                </c:pt>
                <c:pt idx="12">
                  <c:v>7.1040000000000001E-3</c:v>
                </c:pt>
                <c:pt idx="13">
                  <c:v>7.7670000000000005E-3</c:v>
                </c:pt>
                <c:pt idx="14">
                  <c:v>8.4480000000000006E-3</c:v>
                </c:pt>
                <c:pt idx="15">
                  <c:v>1.0501E-2</c:v>
                </c:pt>
                <c:pt idx="16">
                  <c:v>1.2102999999999999E-2</c:v>
                </c:pt>
                <c:pt idx="17">
                  <c:v>1.7572000000000001E-2</c:v>
                </c:pt>
                <c:pt idx="18">
                  <c:v>4.1692000000000007E-2</c:v>
                </c:pt>
                <c:pt idx="19">
                  <c:v>0.17397100000000001</c:v>
                </c:pt>
                <c:pt idx="20">
                  <c:v>0.62</c:v>
                </c:pt>
                <c:pt idx="21">
                  <c:v>2.3338040000000002</c:v>
                </c:pt>
                <c:pt idx="22">
                  <c:v>4.427935999999999</c:v>
                </c:pt>
                <c:pt idx="23">
                  <c:v>5.1935959999999994</c:v>
                </c:pt>
                <c:pt idx="24">
                  <c:v>6.391572</c:v>
                </c:pt>
                <c:pt idx="25">
                  <c:v>7.7537369999999992</c:v>
                </c:pt>
                <c:pt idx="26">
                  <c:v>8.6597649999999984</c:v>
                </c:pt>
                <c:pt idx="27">
                  <c:v>9.5863160000000001</c:v>
                </c:pt>
                <c:pt idx="28">
                  <c:v>10.89113</c:v>
                </c:pt>
                <c:pt idx="29">
                  <c:v>12.227496999999998</c:v>
                </c:pt>
                <c:pt idx="30">
                  <c:v>13.398391999999998</c:v>
                </c:pt>
                <c:pt idx="31">
                  <c:v>15.092167824927426</c:v>
                </c:pt>
              </c:numCache>
            </c:numRef>
          </c:val>
          <c:extLst>
            <c:ext xmlns:c16="http://schemas.microsoft.com/office/drawing/2014/chart" uri="{C3380CC4-5D6E-409C-BE32-E72D297353CC}">
              <c16:uniqueId val="{00000000-3A26-418F-A2F8-DA095016BB61}"/>
            </c:ext>
          </c:extLst>
        </c:ser>
        <c:ser>
          <c:idx val="6"/>
          <c:order val="7"/>
          <c:tx>
            <c:strRef>
              <c:f>'P1_G2-G3'!$T$32</c:f>
              <c:strCache>
                <c:ptCount val="1"/>
                <c:pt idx="0">
                  <c:v>Autres renouvelables</c:v>
                </c:pt>
              </c:strCache>
            </c:strRef>
          </c:tx>
          <c:spPr>
            <a:solidFill>
              <a:srgbClr val="339966"/>
            </a:solidFill>
            <a:ln w="25400">
              <a:noFill/>
            </a:ln>
          </c:spPr>
          <c:cat>
            <c:numRef>
              <c:f>'P1_G2-G3'!$L$33:$L$64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'P1_G2-G3'!$T$33:$T$64</c:f>
              <c:numCache>
                <c:formatCode>0</c:formatCode>
                <c:ptCount val="32"/>
                <c:pt idx="0">
                  <c:v>3.9523952222222363</c:v>
                </c:pt>
                <c:pt idx="1">
                  <c:v>4.0986838888883881</c:v>
                </c:pt>
                <c:pt idx="2">
                  <c:v>4.2551168888890629</c:v>
                </c:pt>
                <c:pt idx="3">
                  <c:v>4.2997995555559214</c:v>
                </c:pt>
                <c:pt idx="4">
                  <c:v>4.331661777777839</c:v>
                </c:pt>
                <c:pt idx="5">
                  <c:v>4.4729715555554037</c:v>
                </c:pt>
                <c:pt idx="6">
                  <c:v>4.4917621111115977</c:v>
                </c:pt>
                <c:pt idx="7">
                  <c:v>4.4600695555560605</c:v>
                </c:pt>
                <c:pt idx="8">
                  <c:v>4.488081888889127</c:v>
                </c:pt>
                <c:pt idx="9">
                  <c:v>4.6605485555558346</c:v>
                </c:pt>
                <c:pt idx="10">
                  <c:v>5.1153625555550093</c:v>
                </c:pt>
                <c:pt idx="11">
                  <c:v>5.307988555555454</c:v>
                </c:pt>
                <c:pt idx="12">
                  <c:v>5.7322107777779081</c:v>
                </c:pt>
                <c:pt idx="13">
                  <c:v>5.9459235555560497</c:v>
                </c:pt>
                <c:pt idx="14">
                  <c:v>6.1782315555559535</c:v>
                </c:pt>
                <c:pt idx="15">
                  <c:v>9.0870061111112932</c:v>
                </c:pt>
                <c:pt idx="16">
                  <c:v>8.605653888888952</c:v>
                </c:pt>
                <c:pt idx="17">
                  <c:v>9.0458475555560938</c:v>
                </c:pt>
                <c:pt idx="18">
                  <c:v>9.7020634444448604</c:v>
                </c:pt>
                <c:pt idx="19">
                  <c:v>10.794413388889382</c:v>
                </c:pt>
                <c:pt idx="20">
                  <c:v>10.760464777778338</c:v>
                </c:pt>
                <c:pt idx="21">
                  <c:v>13.934752444444413</c:v>
                </c:pt>
                <c:pt idx="22">
                  <c:v>15.758087111111109</c:v>
                </c:pt>
                <c:pt idx="23">
                  <c:v>17.446544499999987</c:v>
                </c:pt>
                <c:pt idx="24">
                  <c:v>16.71565116666666</c:v>
                </c:pt>
                <c:pt idx="25">
                  <c:v>18.261042444444456</c:v>
                </c:pt>
                <c:pt idx="26">
                  <c:v>19.048269722222216</c:v>
                </c:pt>
                <c:pt idx="27">
                  <c:v>20.805963777777791</c:v>
                </c:pt>
                <c:pt idx="28">
                  <c:v>21.991486388888902</c:v>
                </c:pt>
                <c:pt idx="29">
                  <c:v>23.732683444444433</c:v>
                </c:pt>
                <c:pt idx="30">
                  <c:v>26.27851566666665</c:v>
                </c:pt>
                <c:pt idx="31">
                  <c:v>29.662479970444423</c:v>
                </c:pt>
              </c:numCache>
            </c:numRef>
          </c:val>
          <c:extLst>
            <c:ext xmlns:c16="http://schemas.microsoft.com/office/drawing/2014/chart" uri="{C3380CC4-5D6E-409C-BE32-E72D297353CC}">
              <c16:uniqueId val="{00000006-7455-4ABE-9B65-D01B81CB820D}"/>
            </c:ext>
          </c:extLst>
        </c:ser>
        <c:dLbls>
          <c:showLegendKey val="0"/>
          <c:showVal val="0"/>
          <c:showCatName val="0"/>
          <c:showSerName val="0"/>
          <c:showPercent val="0"/>
          <c:showBubbleSize val="0"/>
        </c:dLbls>
        <c:axId val="160791936"/>
        <c:axId val="160797824"/>
      </c:areaChart>
      <c:catAx>
        <c:axId val="160791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60797824"/>
        <c:crossesAt val="0"/>
        <c:auto val="1"/>
        <c:lblAlgn val="ctr"/>
        <c:lblOffset val="100"/>
        <c:tickLblSkip val="2"/>
        <c:tickMarkSkip val="1"/>
        <c:noMultiLvlLbl val="0"/>
      </c:catAx>
      <c:valAx>
        <c:axId val="160797824"/>
        <c:scaling>
          <c:orientation val="minMax"/>
        </c:scaling>
        <c:delete val="0"/>
        <c:axPos val="l"/>
        <c:majorGridlines>
          <c:spPr>
            <a:ln w="3175">
              <a:solidFill>
                <a:srgbClr val="969696"/>
              </a:solidFill>
              <a:prstDash val="lgDash"/>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60791936"/>
        <c:crossesAt val="1"/>
        <c:crossBetween val="midCat"/>
      </c:valAx>
      <c:spPr>
        <a:solidFill>
          <a:srgbClr val="FFFFFF"/>
        </a:solidFill>
        <a:ln w="25400">
          <a:noFill/>
        </a:ln>
      </c:spPr>
    </c:plotArea>
    <c:legend>
      <c:legendPos val="b"/>
      <c:layout>
        <c:manualLayout>
          <c:xMode val="edge"/>
          <c:yMode val="edge"/>
          <c:x val="2.7446247407393504E-2"/>
          <c:y val="2.0201929304291509E-2"/>
          <c:w val="0.74996797704249962"/>
          <c:h val="0.1108531515976159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6758680675359E-2"/>
          <c:y val="0.15447215793380786"/>
          <c:w val="0.90533451215431271"/>
          <c:h val="0.68292954033894004"/>
        </c:manualLayout>
      </c:layout>
      <c:barChart>
        <c:barDir val="col"/>
        <c:grouping val="stacked"/>
        <c:varyColors val="0"/>
        <c:ser>
          <c:idx val="0"/>
          <c:order val="0"/>
          <c:tx>
            <c:strRef>
              <c:f>'P3_G7-G8'!$M$3</c:f>
              <c:strCache>
                <c:ptCount val="1"/>
                <c:pt idx="0">
                  <c:v>Métropole</c:v>
                </c:pt>
              </c:strCache>
            </c:strRef>
          </c:tx>
          <c:spPr>
            <a:solidFill>
              <a:srgbClr val="FF7C80"/>
            </a:solidFill>
            <a:ln w="25400">
              <a:noFill/>
            </a:ln>
          </c:spPr>
          <c:invertIfNegative val="0"/>
          <c:cat>
            <c:strRef>
              <c:f>'P3_G7-G8'!$L$4:$L$20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'P3_G7-G8'!$M$4:$M$20</c:f>
              <c:numCache>
                <c:formatCode>0</c:formatCode>
                <c:ptCount val="17"/>
                <c:pt idx="0">
                  <c:v>1.6659600000286099</c:v>
                </c:pt>
                <c:pt idx="1">
                  <c:v>2.2177400000238419</c:v>
                </c:pt>
                <c:pt idx="2">
                  <c:v>10.458660999999999</c:v>
                </c:pt>
                <c:pt idx="3">
                  <c:v>54.033480999842673</c:v>
                </c:pt>
                <c:pt idx="4">
                  <c:v>205.52716800081058</c:v>
                </c:pt>
                <c:pt idx="5">
                  <c:v>753.77388699981407</c:v>
                </c:pt>
                <c:pt idx="6">
                  <c:v>1646.5015460020511</c:v>
                </c:pt>
                <c:pt idx="7">
                  <c:v>1074.828995000229</c:v>
                </c:pt>
                <c:pt idx="8">
                  <c:v>650.864823</c:v>
                </c:pt>
                <c:pt idx="9">
                  <c:v>944.35422399999993</c:v>
                </c:pt>
                <c:pt idx="10">
                  <c:v>882.14735900000005</c:v>
                </c:pt>
                <c:pt idx="11">
                  <c:v>581.20778399999995</c:v>
                </c:pt>
                <c:pt idx="12">
                  <c:v>923.45391899999993</c:v>
                </c:pt>
                <c:pt idx="13">
                  <c:v>916.97403800000006</c:v>
                </c:pt>
                <c:pt idx="14">
                  <c:v>1015.9829</c:v>
                </c:pt>
                <c:pt idx="15">
                  <c:v>1168.9857950000001</c:v>
                </c:pt>
                <c:pt idx="16">
                  <c:v>2777.1563250000004</c:v>
                </c:pt>
              </c:numCache>
            </c:numRef>
          </c:val>
          <c:extLst>
            <c:ext xmlns:c16="http://schemas.microsoft.com/office/drawing/2014/chart" uri="{C3380CC4-5D6E-409C-BE32-E72D297353CC}">
              <c16:uniqueId val="{00000000-4E71-4973-A9C7-966451F919EA}"/>
            </c:ext>
          </c:extLst>
        </c:ser>
        <c:ser>
          <c:idx val="1"/>
          <c:order val="1"/>
          <c:tx>
            <c:strRef>
              <c:f>'P3_G7-G8'!$N$3</c:f>
              <c:strCache>
                <c:ptCount val="1"/>
                <c:pt idx="0">
                  <c:v>DROM</c:v>
                </c:pt>
              </c:strCache>
            </c:strRef>
          </c:tx>
          <c:spPr>
            <a:solidFill>
              <a:srgbClr val="CC0630"/>
            </a:solidFill>
            <a:ln w="25400">
              <a:noFill/>
            </a:ln>
          </c:spPr>
          <c:invertIfNegative val="0"/>
          <c:cat>
            <c:strRef>
              <c:f>'P3_G7-G8'!$L$4:$L$20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'P3_G7-G8'!$N$4:$N$20</c:f>
              <c:numCache>
                <c:formatCode>#,##0</c:formatCode>
                <c:ptCount val="17"/>
                <c:pt idx="0">
                  <c:v>1.3250500000000001</c:v>
                </c:pt>
                <c:pt idx="1">
                  <c:v>4.283392000000001</c:v>
                </c:pt>
                <c:pt idx="2">
                  <c:v>5.5346100000000007</c:v>
                </c:pt>
                <c:pt idx="3">
                  <c:v>12.817201000000001</c:v>
                </c:pt>
                <c:pt idx="4">
                  <c:v>47.966999999999999</c:v>
                </c:pt>
                <c:pt idx="5">
                  <c:v>90.374599999999987</c:v>
                </c:pt>
                <c:pt idx="6">
                  <c:v>116.09694000000003</c:v>
                </c:pt>
                <c:pt idx="7">
                  <c:v>45.801010000000005</c:v>
                </c:pt>
                <c:pt idx="8">
                  <c:v>5.9565999999999306</c:v>
                </c:pt>
                <c:pt idx="9">
                  <c:v>13.22508999999998</c:v>
                </c:pt>
                <c:pt idx="10">
                  <c:v>21.368019999999994</c:v>
                </c:pt>
                <c:pt idx="11">
                  <c:v>21.709821999999917</c:v>
                </c:pt>
                <c:pt idx="12">
                  <c:v>2.5704700000000642</c:v>
                </c:pt>
                <c:pt idx="13">
                  <c:v>2.3812350000006344</c:v>
                </c:pt>
                <c:pt idx="14">
                  <c:v>20.331805999999347</c:v>
                </c:pt>
                <c:pt idx="15">
                  <c:v>22.75729999999993</c:v>
                </c:pt>
                <c:pt idx="16">
                  <c:v>15.065613000000042</c:v>
                </c:pt>
              </c:numCache>
            </c:numRef>
          </c:val>
          <c:extLst>
            <c:ext xmlns:c16="http://schemas.microsoft.com/office/drawing/2014/chart" uri="{C3380CC4-5D6E-409C-BE32-E72D297353CC}">
              <c16:uniqueId val="{00000001-4E71-4973-A9C7-966451F919EA}"/>
            </c:ext>
          </c:extLst>
        </c:ser>
        <c:dLbls>
          <c:showLegendKey val="0"/>
          <c:showVal val="0"/>
          <c:showCatName val="0"/>
          <c:showSerName val="0"/>
          <c:showPercent val="0"/>
          <c:showBubbleSize val="0"/>
        </c:dLbls>
        <c:gapWidth val="39"/>
        <c:overlap val="100"/>
        <c:axId val="163121024"/>
        <c:axId val="163122560"/>
      </c:barChart>
      <c:catAx>
        <c:axId val="16312102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63122560"/>
        <c:crossesAt val="0"/>
        <c:auto val="1"/>
        <c:lblAlgn val="ctr"/>
        <c:lblOffset val="100"/>
        <c:tickLblSkip val="1"/>
        <c:tickMarkSkip val="1"/>
        <c:noMultiLvlLbl val="0"/>
      </c:catAx>
      <c:valAx>
        <c:axId val="163122560"/>
        <c:scaling>
          <c:orientation val="minMax"/>
          <c:max val="1800"/>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63121024"/>
        <c:crossesAt val="1"/>
        <c:crossBetween val="between"/>
        <c:majorUnit val="300"/>
      </c:valAx>
      <c:spPr>
        <a:solidFill>
          <a:srgbClr val="FFFFFF"/>
        </a:solidFill>
        <a:ln w="25400">
          <a:noFill/>
        </a:ln>
      </c:spPr>
    </c:plotArea>
    <c:legend>
      <c:legendPos val="b"/>
      <c:layout>
        <c:manualLayout>
          <c:xMode val="edge"/>
          <c:yMode val="edge"/>
          <c:x val="0.26800024482536394"/>
          <c:y val="4.4715447154471545E-2"/>
          <c:w val="0.46000064806713975"/>
          <c:h val="8.9431321084864401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88826396700411E-2"/>
          <c:y val="0.1251503737455589"/>
          <c:w val="0.86672545931758527"/>
          <c:h val="0.73341883885821824"/>
        </c:manualLayout>
      </c:layout>
      <c:barChart>
        <c:barDir val="col"/>
        <c:grouping val="clustered"/>
        <c:varyColors val="0"/>
        <c:ser>
          <c:idx val="1"/>
          <c:order val="0"/>
          <c:tx>
            <c:strRef>
              <c:f>'P3_G7-G8'!$G$26</c:f>
              <c:strCache>
                <c:ptCount val="1"/>
                <c:pt idx="0">
                  <c:v>Part des installations</c:v>
                </c:pt>
              </c:strCache>
            </c:strRef>
          </c:tx>
          <c:spPr>
            <a:solidFill>
              <a:srgbClr val="ED7D31"/>
            </a:solidFill>
            <a:ln w="25400">
              <a:noFill/>
            </a:ln>
          </c:spPr>
          <c:invertIfNegative val="0"/>
          <c:cat>
            <c:strRef>
              <c:f>'P3_G7-G8'!$F$27:$F$32</c:f>
              <c:strCache>
                <c:ptCount val="6"/>
                <c:pt idx="0">
                  <c:v>3kW et moins</c:v>
                </c:pt>
                <c:pt idx="1">
                  <c:v>]3 ; 9] kW</c:v>
                </c:pt>
                <c:pt idx="2">
                  <c:v>]9 ; 36] kW</c:v>
                </c:pt>
                <c:pt idx="3">
                  <c:v>]36 ; 100] kW</c:v>
                </c:pt>
                <c:pt idx="4">
                  <c:v>]100 ; 250] kW</c:v>
                </c:pt>
                <c:pt idx="5">
                  <c:v>250 kW et plus</c:v>
                </c:pt>
              </c:strCache>
            </c:strRef>
          </c:cat>
          <c:val>
            <c:numRef>
              <c:f>'P3_G7-G8'!$G$27:$G$32</c:f>
              <c:numCache>
                <c:formatCode>0</c:formatCode>
                <c:ptCount val="6"/>
                <c:pt idx="0">
                  <c:v>66.093989170912252</c:v>
                </c:pt>
                <c:pt idx="1">
                  <c:v>22.789412730241132</c:v>
                </c:pt>
                <c:pt idx="2">
                  <c:v>4.3840055674375202</c:v>
                </c:pt>
                <c:pt idx="3">
                  <c:v>4.8029693000107203</c:v>
                </c:pt>
                <c:pt idx="4" formatCode="0.0">
                  <c:v>1.494667175140548</c:v>
                </c:pt>
                <c:pt idx="5" formatCode="0.0">
                  <c:v>0.43495605625783146</c:v>
                </c:pt>
              </c:numCache>
            </c:numRef>
          </c:val>
          <c:extLst>
            <c:ext xmlns:c16="http://schemas.microsoft.com/office/drawing/2014/chart" uri="{C3380CC4-5D6E-409C-BE32-E72D297353CC}">
              <c16:uniqueId val="{00000001-BF5D-402B-9D06-E3E5457C463D}"/>
            </c:ext>
          </c:extLst>
        </c:ser>
        <c:ser>
          <c:idx val="2"/>
          <c:order val="1"/>
          <c:tx>
            <c:strRef>
              <c:f>'P3_G7-G8'!$H$26</c:f>
              <c:strCache>
                <c:ptCount val="1"/>
                <c:pt idx="0">
                  <c:v>Part de la puissance totale</c:v>
                </c:pt>
              </c:strCache>
            </c:strRef>
          </c:tx>
          <c:spPr>
            <a:solidFill>
              <a:srgbClr val="A5A5A5"/>
            </a:solidFill>
            <a:ln w="25400">
              <a:noFill/>
            </a:ln>
          </c:spPr>
          <c:invertIfNegative val="0"/>
          <c:cat>
            <c:strRef>
              <c:f>'P3_G7-G8'!$F$27:$F$32</c:f>
              <c:strCache>
                <c:ptCount val="6"/>
                <c:pt idx="0">
                  <c:v>3kW et moins</c:v>
                </c:pt>
                <c:pt idx="1">
                  <c:v>]3 ; 9] kW</c:v>
                </c:pt>
                <c:pt idx="2">
                  <c:v>]9 ; 36] kW</c:v>
                </c:pt>
                <c:pt idx="3">
                  <c:v>]36 ; 100] kW</c:v>
                </c:pt>
                <c:pt idx="4">
                  <c:v>]100 ; 250] kW</c:v>
                </c:pt>
                <c:pt idx="5">
                  <c:v>250 kW et plus</c:v>
                </c:pt>
              </c:strCache>
            </c:strRef>
          </c:cat>
          <c:val>
            <c:numRef>
              <c:f>'P3_G7-G8'!$H$27:$H$32</c:f>
              <c:numCache>
                <c:formatCode>0</c:formatCode>
                <c:ptCount val="6"/>
                <c:pt idx="0">
                  <c:v>7.1274625016463711</c:v>
                </c:pt>
                <c:pt idx="1">
                  <c:v>5.6239142697762539</c:v>
                </c:pt>
                <c:pt idx="2">
                  <c:v>4.3597625009677072</c:v>
                </c:pt>
                <c:pt idx="3">
                  <c:v>16.567560980712496</c:v>
                </c:pt>
                <c:pt idx="4">
                  <c:v>11.157432569695388</c:v>
                </c:pt>
                <c:pt idx="5">
                  <c:v>55.163867177201787</c:v>
                </c:pt>
              </c:numCache>
            </c:numRef>
          </c:val>
          <c:extLst>
            <c:ext xmlns:c16="http://schemas.microsoft.com/office/drawing/2014/chart" uri="{C3380CC4-5D6E-409C-BE32-E72D297353CC}">
              <c16:uniqueId val="{00000002-BF5D-402B-9D06-E3E5457C463D}"/>
            </c:ext>
          </c:extLst>
        </c:ser>
        <c:dLbls>
          <c:showLegendKey val="0"/>
          <c:showVal val="0"/>
          <c:showCatName val="0"/>
          <c:showSerName val="0"/>
          <c:showPercent val="0"/>
          <c:showBubbleSize val="0"/>
        </c:dLbls>
        <c:gapWidth val="25"/>
        <c:overlap val="-10"/>
        <c:axId val="163177216"/>
        <c:axId val="163178752"/>
      </c:barChart>
      <c:catAx>
        <c:axId val="16317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400" b="0" i="0" u="none" strike="noStrike" baseline="0">
                <a:solidFill>
                  <a:srgbClr val="808080"/>
                </a:solidFill>
                <a:latin typeface="Calibri"/>
                <a:ea typeface="Calibri"/>
                <a:cs typeface="Calibri"/>
              </a:defRPr>
            </a:pPr>
            <a:endParaRPr lang="fr-FR"/>
          </a:p>
        </c:txPr>
        <c:crossAx val="163178752"/>
        <c:crosses val="autoZero"/>
        <c:auto val="1"/>
        <c:lblAlgn val="ctr"/>
        <c:lblOffset val="100"/>
        <c:noMultiLvlLbl val="0"/>
      </c:catAx>
      <c:valAx>
        <c:axId val="16317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3177216"/>
        <c:crosses val="autoZero"/>
        <c:crossBetween val="between"/>
      </c:valAx>
      <c:spPr>
        <a:noFill/>
        <a:ln w="25400">
          <a:noFill/>
        </a:ln>
      </c:spPr>
    </c:plotArea>
    <c:legend>
      <c:legendPos val="b"/>
      <c:layout>
        <c:manualLayout>
          <c:xMode val="edge"/>
          <c:yMode val="edge"/>
          <c:x val="0.32156164014241423"/>
          <c:y val="2.1660609731475874E-2"/>
          <c:w val="0.43932329455796876"/>
          <c:h val="8.3032757924490205E-2"/>
        </c:manualLayout>
      </c:layout>
      <c:overlay val="0"/>
      <c:spPr>
        <a:noFill/>
        <a:ln w="25400">
          <a:noFill/>
        </a:ln>
      </c:spPr>
      <c:txPr>
        <a:bodyPr/>
        <a:lstStyle/>
        <a:p>
          <a:pPr>
            <a:defRPr sz="1100" b="0" i="0" u="none" strike="noStrike" baseline="0">
              <a:solidFill>
                <a:srgbClr val="808080"/>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98828696925332E-2"/>
          <c:y val="0.12913907284768211"/>
          <c:w val="0.8828696925329429"/>
          <c:h val="0.7516556291390728"/>
        </c:manualLayout>
      </c:layout>
      <c:areaChart>
        <c:grouping val="stacked"/>
        <c:varyColors val="0"/>
        <c:ser>
          <c:idx val="0"/>
          <c:order val="0"/>
          <c:tx>
            <c:strRef>
              <c:f>P3_G9!$R$8</c:f>
              <c:strCache>
                <c:ptCount val="1"/>
                <c:pt idx="0">
                  <c:v>Métropole</c:v>
                </c:pt>
              </c:strCache>
            </c:strRef>
          </c:tx>
          <c:spPr>
            <a:solidFill>
              <a:srgbClr val="A3CCC2"/>
            </a:solidFill>
            <a:ln w="25400">
              <a:noFill/>
            </a:ln>
          </c:spPr>
          <c:cat>
            <c:numRef>
              <c:f>P3_G9!$M$9:$M$40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P3_G9!$R$9:$R$40</c:f>
              <c:numCache>
                <c:formatCode>0.0</c:formatCode>
                <c:ptCount val="32"/>
                <c:pt idx="0">
                  <c:v>0.28202970970000002</c:v>
                </c:pt>
                <c:pt idx="1">
                  <c:v>0.28636874639999998</c:v>
                </c:pt>
                <c:pt idx="2">
                  <c:v>0.2899739301</c:v>
                </c:pt>
                <c:pt idx="3">
                  <c:v>0.29176971839999999</c:v>
                </c:pt>
                <c:pt idx="4">
                  <c:v>0.29225375899999995</c:v>
                </c:pt>
                <c:pt idx="5">
                  <c:v>0.28774073750000001</c:v>
                </c:pt>
                <c:pt idx="6">
                  <c:v>0.27872318440000005</c:v>
                </c:pt>
                <c:pt idx="7">
                  <c:v>0.26980355590000005</c:v>
                </c:pt>
                <c:pt idx="8">
                  <c:v>0.2609847595</c:v>
                </c:pt>
                <c:pt idx="9">
                  <c:v>0.25037017479999996</c:v>
                </c:pt>
                <c:pt idx="10">
                  <c:v>0.24061958280000001</c:v>
                </c:pt>
                <c:pt idx="11">
                  <c:v>0.23449952790000003</c:v>
                </c:pt>
                <c:pt idx="12">
                  <c:v>0.23389302340000001</c:v>
                </c:pt>
                <c:pt idx="13">
                  <c:v>0.24435316170000002</c:v>
                </c:pt>
                <c:pt idx="14">
                  <c:v>0.25526710260000002</c:v>
                </c:pt>
                <c:pt idx="15">
                  <c:v>0.2869261723</c:v>
                </c:pt>
                <c:pt idx="16">
                  <c:v>0.37188704389999999</c:v>
                </c:pt>
                <c:pt idx="17">
                  <c:v>0.46403467399999998</c:v>
                </c:pt>
                <c:pt idx="18">
                  <c:v>0.5807389328</c:v>
                </c:pt>
                <c:pt idx="19">
                  <c:v>0.66961609060000016</c:v>
                </c:pt>
                <c:pt idx="20">
                  <c:v>0.74814254839999994</c:v>
                </c:pt>
                <c:pt idx="21">
                  <c:v>0.82951347159999989</c:v>
                </c:pt>
                <c:pt idx="22">
                  <c:v>0.94976601259538651</c:v>
                </c:pt>
                <c:pt idx="23">
                  <c:v>1.0337559824231235</c:v>
                </c:pt>
                <c:pt idx="24">
                  <c:v>1.1023168464399999</c:v>
                </c:pt>
                <c:pt idx="25">
                  <c:v>1.1448379407199998</c:v>
                </c:pt>
                <c:pt idx="26">
                  <c:v>1.1714197710999998</c:v>
                </c:pt>
                <c:pt idx="27" formatCode="0.00">
                  <c:v>1.19126406336</c:v>
                </c:pt>
                <c:pt idx="28" formatCode="0.00">
                  <c:v>1.2143961566200001</c:v>
                </c:pt>
                <c:pt idx="29" formatCode="0.00">
                  <c:v>1.22764993722</c:v>
                </c:pt>
                <c:pt idx="30" formatCode="0.00">
                  <c:v>1.2398351301599997</c:v>
                </c:pt>
                <c:pt idx="31" formatCode="0.00">
                  <c:v>1.2564817210184627</c:v>
                </c:pt>
              </c:numCache>
            </c:numRef>
          </c:val>
          <c:extLst>
            <c:ext xmlns:c16="http://schemas.microsoft.com/office/drawing/2014/chart" uri="{C3380CC4-5D6E-409C-BE32-E72D297353CC}">
              <c16:uniqueId val="{00000000-2EA2-4996-A13F-8084BCE92EAE}"/>
            </c:ext>
          </c:extLst>
        </c:ser>
        <c:ser>
          <c:idx val="1"/>
          <c:order val="1"/>
          <c:tx>
            <c:strRef>
              <c:f>P3_G9!$S$8</c:f>
              <c:strCache>
                <c:ptCount val="1"/>
                <c:pt idx="0">
                  <c:v>DROM</c:v>
                </c:pt>
              </c:strCache>
            </c:strRef>
          </c:tx>
          <c:spPr>
            <a:solidFill>
              <a:srgbClr val="338599"/>
            </a:solidFill>
            <a:ln w="25400">
              <a:noFill/>
            </a:ln>
          </c:spPr>
          <c:cat>
            <c:numRef>
              <c:f>P3_G9!$M$9:$M$40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P3_G9!$S$9:$S$40</c:f>
              <c:numCache>
                <c:formatCode>0.0</c:formatCode>
                <c:ptCount val="32"/>
                <c:pt idx="0">
                  <c:v>3.1167353299999999E-2</c:v>
                </c:pt>
                <c:pt idx="1">
                  <c:v>3.4175103900000003E-2</c:v>
                </c:pt>
                <c:pt idx="2">
                  <c:v>3.6947695900000001E-2</c:v>
                </c:pt>
                <c:pt idx="3">
                  <c:v>3.9853800300000006E-2</c:v>
                </c:pt>
                <c:pt idx="4">
                  <c:v>4.2526490599999994E-2</c:v>
                </c:pt>
                <c:pt idx="5">
                  <c:v>4.4854700299999994E-2</c:v>
                </c:pt>
                <c:pt idx="6">
                  <c:v>5.2837416000000005E-2</c:v>
                </c:pt>
                <c:pt idx="7">
                  <c:v>6.6685489599999995E-2</c:v>
                </c:pt>
                <c:pt idx="8">
                  <c:v>7.3867945000000004E-2</c:v>
                </c:pt>
                <c:pt idx="9">
                  <c:v>8.9590425700000004E-2</c:v>
                </c:pt>
                <c:pt idx="10">
                  <c:v>0.10715184200000001</c:v>
                </c:pt>
                <c:pt idx="11">
                  <c:v>0.11957512430000002</c:v>
                </c:pt>
                <c:pt idx="12">
                  <c:v>0.15266410249999998</c:v>
                </c:pt>
                <c:pt idx="13">
                  <c:v>0.1908909821</c:v>
                </c:pt>
                <c:pt idx="14">
                  <c:v>0.23540492339999999</c:v>
                </c:pt>
                <c:pt idx="15">
                  <c:v>0.28643631670000003</c:v>
                </c:pt>
                <c:pt idx="16">
                  <c:v>0.34577164630000001</c:v>
                </c:pt>
                <c:pt idx="17">
                  <c:v>0.3987454822</c:v>
                </c:pt>
                <c:pt idx="18">
                  <c:v>0.44777011900000002</c:v>
                </c:pt>
                <c:pt idx="19">
                  <c:v>0.48800491810000002</c:v>
                </c:pt>
                <c:pt idx="20">
                  <c:v>0.53404552950000006</c:v>
                </c:pt>
                <c:pt idx="21">
                  <c:v>0.5790124593</c:v>
                </c:pt>
                <c:pt idx="22">
                  <c:v>0.61878011928171905</c:v>
                </c:pt>
                <c:pt idx="23">
                  <c:v>0.65451282508006892</c:v>
                </c:pt>
                <c:pt idx="24">
                  <c:v>0.6875987455</c:v>
                </c:pt>
                <c:pt idx="25">
                  <c:v>0.72060868622000007</c:v>
                </c:pt>
                <c:pt idx="26">
                  <c:v>0.75873254727999995</c:v>
                </c:pt>
                <c:pt idx="27" formatCode="0.00">
                  <c:v>0.81077405259999979</c:v>
                </c:pt>
                <c:pt idx="28" formatCode="0.00">
                  <c:v>0.89198452832000008</c:v>
                </c:pt>
                <c:pt idx="29" formatCode="0.00">
                  <c:v>0.95099914904000005</c:v>
                </c:pt>
                <c:pt idx="30" formatCode="0.00">
                  <c:v>1.02278106746</c:v>
                </c:pt>
                <c:pt idx="31" formatCode="0.00">
                  <c:v>1.0988625074339773</c:v>
                </c:pt>
              </c:numCache>
            </c:numRef>
          </c:val>
          <c:extLst>
            <c:ext xmlns:c16="http://schemas.microsoft.com/office/drawing/2014/chart" uri="{C3380CC4-5D6E-409C-BE32-E72D297353CC}">
              <c16:uniqueId val="{00000001-2EA2-4996-A13F-8084BCE92EAE}"/>
            </c:ext>
          </c:extLst>
        </c:ser>
        <c:dLbls>
          <c:showLegendKey val="0"/>
          <c:showVal val="0"/>
          <c:showCatName val="0"/>
          <c:showSerName val="0"/>
          <c:showPercent val="0"/>
          <c:showBubbleSize val="0"/>
        </c:dLbls>
        <c:axId val="166352000"/>
        <c:axId val="166353536"/>
      </c:areaChart>
      <c:catAx>
        <c:axId val="166352000"/>
        <c:scaling>
          <c:orientation val="minMax"/>
        </c:scaling>
        <c:delete val="0"/>
        <c:axPos val="b"/>
        <c:majorGridlines>
          <c:spPr>
            <a:ln w="3175">
              <a:solidFill>
                <a:srgbClr val="808080"/>
              </a:solidFill>
              <a:prstDash val="sysDash"/>
            </a:ln>
          </c:spPr>
        </c:majorGridlines>
        <c:numFmt formatCode="General" sourceLinked="1"/>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6353536"/>
        <c:crossesAt val="0"/>
        <c:auto val="0"/>
        <c:lblAlgn val="ctr"/>
        <c:lblOffset val="100"/>
        <c:tickLblSkip val="2"/>
        <c:tickMarkSkip val="1"/>
        <c:noMultiLvlLbl val="0"/>
      </c:catAx>
      <c:valAx>
        <c:axId val="166353536"/>
        <c:scaling>
          <c:orientation val="minMax"/>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6352000"/>
        <c:crosses val="autoZero"/>
        <c:crossBetween val="midCat"/>
      </c:valAx>
      <c:spPr>
        <a:noFill/>
        <a:ln w="25400">
          <a:noFill/>
        </a:ln>
      </c:spPr>
    </c:plotArea>
    <c:legend>
      <c:legendPos val="b"/>
      <c:layout>
        <c:manualLayout>
          <c:xMode val="edge"/>
          <c:yMode val="edge"/>
          <c:x val="0.3689605652516354"/>
          <c:y val="1.3480147852811698E-2"/>
          <c:w val="0.26354315448940979"/>
          <c:h val="0.11920514886134281"/>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162852361557915E-2"/>
          <c:y val="0.19678792038435142"/>
          <c:w val="0.92644899019615334"/>
          <c:h val="0.57429944112167863"/>
        </c:manualLayout>
      </c:layout>
      <c:barChart>
        <c:barDir val="col"/>
        <c:grouping val="stacked"/>
        <c:varyColors val="0"/>
        <c:ser>
          <c:idx val="0"/>
          <c:order val="0"/>
          <c:tx>
            <c:strRef>
              <c:f>'P3_G10-G11'!$M$9</c:f>
              <c:strCache>
                <c:ptCount val="1"/>
                <c:pt idx="0">
                  <c:v>Chauffe-eau solaire individuel</c:v>
                </c:pt>
              </c:strCache>
            </c:strRef>
          </c:tx>
          <c:spPr>
            <a:solidFill>
              <a:srgbClr val="5C998D"/>
            </a:solidFill>
            <a:ln w="25400">
              <a:noFill/>
            </a:ln>
          </c:spPr>
          <c:invertIfNegative val="0"/>
          <c:cat>
            <c:numRef>
              <c:f>'P3_G10-G11'!$N$8:$AD$8</c:f>
              <c:numCache>
                <c:formatCode>0</c:formatCode>
                <c:ptCount val="17"/>
                <c:pt idx="0">
                  <c:v>2004</c:v>
                </c:pt>
                <c:pt idx="1">
                  <c:v>2005</c:v>
                </c:pt>
                <c:pt idx="2">
                  <c:v>2006</c:v>
                </c:pt>
                <c:pt idx="3">
                  <c:v>2007</c:v>
                </c:pt>
                <c:pt idx="4">
                  <c:v>2008</c:v>
                </c:pt>
                <c:pt idx="5">
                  <c:v>2009</c:v>
                </c:pt>
                <c:pt idx="6">
                  <c:v>2010</c:v>
                </c:pt>
                <c:pt idx="7">
                  <c:v>2011</c:v>
                </c:pt>
                <c:pt idx="8">
                  <c:v>2012</c:v>
                </c:pt>
                <c:pt idx="9" formatCode="General">
                  <c:v>2013</c:v>
                </c:pt>
                <c:pt idx="10" formatCode="General">
                  <c:v>2014</c:v>
                </c:pt>
                <c:pt idx="11" formatCode="General">
                  <c:v>2015</c:v>
                </c:pt>
                <c:pt idx="12" formatCode="General">
                  <c:v>2016</c:v>
                </c:pt>
                <c:pt idx="13" formatCode="General">
                  <c:v>2017</c:v>
                </c:pt>
                <c:pt idx="14" formatCode="General">
                  <c:v>2018</c:v>
                </c:pt>
                <c:pt idx="15" formatCode="General">
                  <c:v>2019</c:v>
                </c:pt>
                <c:pt idx="16" formatCode="General">
                  <c:v>2020</c:v>
                </c:pt>
              </c:numCache>
            </c:numRef>
          </c:cat>
          <c:val>
            <c:numRef>
              <c:f>'P3_G10-G11'!$N$9:$AD$9</c:f>
              <c:numCache>
                <c:formatCode>#,##0</c:formatCode>
                <c:ptCount val="17"/>
                <c:pt idx="0">
                  <c:v>82.4</c:v>
                </c:pt>
                <c:pt idx="1">
                  <c:v>109.35</c:v>
                </c:pt>
                <c:pt idx="2">
                  <c:v>192.35300000000001</c:v>
                </c:pt>
                <c:pt idx="3">
                  <c:v>173.876</c:v>
                </c:pt>
                <c:pt idx="4">
                  <c:v>182.411</c:v>
                </c:pt>
                <c:pt idx="5">
                  <c:v>148.239</c:v>
                </c:pt>
                <c:pt idx="6">
                  <c:v>132.88399999999999</c:v>
                </c:pt>
                <c:pt idx="7">
                  <c:v>125.34</c:v>
                </c:pt>
                <c:pt idx="8">
                  <c:v>134.34</c:v>
                </c:pt>
                <c:pt idx="9">
                  <c:v>120.99</c:v>
                </c:pt>
                <c:pt idx="10">
                  <c:v>98.525750000000002</c:v>
                </c:pt>
                <c:pt idx="11">
                  <c:v>81.25</c:v>
                </c:pt>
                <c:pt idx="12">
                  <c:v>72.02</c:v>
                </c:pt>
                <c:pt idx="13">
                  <c:v>82.68</c:v>
                </c:pt>
                <c:pt idx="14">
                  <c:v>109.16496249999999</c:v>
                </c:pt>
                <c:pt idx="15">
                  <c:v>90.424999999999997</c:v>
                </c:pt>
                <c:pt idx="16" formatCode="0">
                  <c:v>109.03</c:v>
                </c:pt>
              </c:numCache>
            </c:numRef>
          </c:val>
          <c:extLst>
            <c:ext xmlns:c16="http://schemas.microsoft.com/office/drawing/2014/chart" uri="{C3380CC4-5D6E-409C-BE32-E72D297353CC}">
              <c16:uniqueId val="{00000000-7AC2-40D7-B08E-A37366FDC4BE}"/>
            </c:ext>
          </c:extLst>
        </c:ser>
        <c:ser>
          <c:idx val="1"/>
          <c:order val="1"/>
          <c:tx>
            <c:strRef>
              <c:f>'P3_G10-G11'!$M$10</c:f>
              <c:strCache>
                <c:ptCount val="1"/>
                <c:pt idx="0">
                  <c:v>Chauffe-eau solaire combiné individuel</c:v>
                </c:pt>
              </c:strCache>
            </c:strRef>
          </c:tx>
          <c:spPr>
            <a:solidFill>
              <a:srgbClr val="338599"/>
            </a:solidFill>
            <a:ln w="25400">
              <a:noFill/>
            </a:ln>
          </c:spPr>
          <c:invertIfNegative val="0"/>
          <c:cat>
            <c:numRef>
              <c:f>'P3_G10-G11'!$N$8:$AD$8</c:f>
              <c:numCache>
                <c:formatCode>0</c:formatCode>
                <c:ptCount val="17"/>
                <c:pt idx="0">
                  <c:v>2004</c:v>
                </c:pt>
                <c:pt idx="1">
                  <c:v>2005</c:v>
                </c:pt>
                <c:pt idx="2">
                  <c:v>2006</c:v>
                </c:pt>
                <c:pt idx="3">
                  <c:v>2007</c:v>
                </c:pt>
                <c:pt idx="4">
                  <c:v>2008</c:v>
                </c:pt>
                <c:pt idx="5">
                  <c:v>2009</c:v>
                </c:pt>
                <c:pt idx="6">
                  <c:v>2010</c:v>
                </c:pt>
                <c:pt idx="7">
                  <c:v>2011</c:v>
                </c:pt>
                <c:pt idx="8">
                  <c:v>2012</c:v>
                </c:pt>
                <c:pt idx="9" formatCode="General">
                  <c:v>2013</c:v>
                </c:pt>
                <c:pt idx="10" formatCode="General">
                  <c:v>2014</c:v>
                </c:pt>
                <c:pt idx="11" formatCode="General">
                  <c:v>2015</c:v>
                </c:pt>
                <c:pt idx="12" formatCode="General">
                  <c:v>2016</c:v>
                </c:pt>
                <c:pt idx="13" formatCode="General">
                  <c:v>2017</c:v>
                </c:pt>
                <c:pt idx="14" formatCode="General">
                  <c:v>2018</c:v>
                </c:pt>
                <c:pt idx="15" formatCode="General">
                  <c:v>2019</c:v>
                </c:pt>
                <c:pt idx="16" formatCode="General">
                  <c:v>2020</c:v>
                </c:pt>
              </c:numCache>
            </c:numRef>
          </c:cat>
          <c:val>
            <c:numRef>
              <c:f>'P3_G10-G11'!$N$10:$AD$10</c:f>
              <c:numCache>
                <c:formatCode>#,##0</c:formatCode>
                <c:ptCount val="17"/>
                <c:pt idx="0">
                  <c:v>8.4359999999999999</c:v>
                </c:pt>
                <c:pt idx="1">
                  <c:v>17.771999999999998</c:v>
                </c:pt>
                <c:pt idx="2">
                  <c:v>50.344000000000001</c:v>
                </c:pt>
                <c:pt idx="3">
                  <c:v>46.895000000000003</c:v>
                </c:pt>
                <c:pt idx="4">
                  <c:v>60.59</c:v>
                </c:pt>
                <c:pt idx="5">
                  <c:v>30.478000000000002</c:v>
                </c:pt>
                <c:pt idx="6">
                  <c:v>24.571000000000002</c:v>
                </c:pt>
                <c:pt idx="7">
                  <c:v>20.135000000000002</c:v>
                </c:pt>
                <c:pt idx="8">
                  <c:v>15.21</c:v>
                </c:pt>
                <c:pt idx="9">
                  <c:v>12.904999999999999</c:v>
                </c:pt>
                <c:pt idx="10">
                  <c:v>8.3596000000000004</c:v>
                </c:pt>
                <c:pt idx="11">
                  <c:v>4.7</c:v>
                </c:pt>
                <c:pt idx="12">
                  <c:v>3.66</c:v>
                </c:pt>
                <c:pt idx="13">
                  <c:v>3.7149999999999999</c:v>
                </c:pt>
                <c:pt idx="14">
                  <c:v>3.9646500000000002</c:v>
                </c:pt>
                <c:pt idx="15">
                  <c:v>3.9950000000000001</c:v>
                </c:pt>
                <c:pt idx="16" formatCode="0">
                  <c:v>4.0449999999999999</c:v>
                </c:pt>
              </c:numCache>
            </c:numRef>
          </c:val>
          <c:extLst>
            <c:ext xmlns:c16="http://schemas.microsoft.com/office/drawing/2014/chart" uri="{C3380CC4-5D6E-409C-BE32-E72D297353CC}">
              <c16:uniqueId val="{00000001-7AC2-40D7-B08E-A37366FDC4BE}"/>
            </c:ext>
          </c:extLst>
        </c:ser>
        <c:ser>
          <c:idx val="2"/>
          <c:order val="2"/>
          <c:tx>
            <c:strRef>
              <c:f>'P3_G10-G11'!$M$11</c:f>
              <c:strCache>
                <c:ptCount val="1"/>
                <c:pt idx="0">
                  <c:v>Solaire thermique collectif</c:v>
                </c:pt>
              </c:strCache>
            </c:strRef>
          </c:tx>
          <c:spPr>
            <a:solidFill>
              <a:srgbClr val="A3CCC2"/>
            </a:solidFill>
            <a:ln w="25400">
              <a:noFill/>
            </a:ln>
          </c:spPr>
          <c:invertIfNegative val="0"/>
          <c:cat>
            <c:numRef>
              <c:f>'P3_G10-G11'!$N$8:$AD$8</c:f>
              <c:numCache>
                <c:formatCode>0</c:formatCode>
                <c:ptCount val="17"/>
                <c:pt idx="0">
                  <c:v>2004</c:v>
                </c:pt>
                <c:pt idx="1">
                  <c:v>2005</c:v>
                </c:pt>
                <c:pt idx="2">
                  <c:v>2006</c:v>
                </c:pt>
                <c:pt idx="3">
                  <c:v>2007</c:v>
                </c:pt>
                <c:pt idx="4">
                  <c:v>2008</c:v>
                </c:pt>
                <c:pt idx="5">
                  <c:v>2009</c:v>
                </c:pt>
                <c:pt idx="6">
                  <c:v>2010</c:v>
                </c:pt>
                <c:pt idx="7">
                  <c:v>2011</c:v>
                </c:pt>
                <c:pt idx="8">
                  <c:v>2012</c:v>
                </c:pt>
                <c:pt idx="9" formatCode="General">
                  <c:v>2013</c:v>
                </c:pt>
                <c:pt idx="10" formatCode="General">
                  <c:v>2014</c:v>
                </c:pt>
                <c:pt idx="11" formatCode="General">
                  <c:v>2015</c:v>
                </c:pt>
                <c:pt idx="12" formatCode="General">
                  <c:v>2016</c:v>
                </c:pt>
                <c:pt idx="13" formatCode="General">
                  <c:v>2017</c:v>
                </c:pt>
                <c:pt idx="14" formatCode="General">
                  <c:v>2018</c:v>
                </c:pt>
                <c:pt idx="15" formatCode="General">
                  <c:v>2019</c:v>
                </c:pt>
                <c:pt idx="16" formatCode="General">
                  <c:v>2020</c:v>
                </c:pt>
              </c:numCache>
            </c:numRef>
          </c:cat>
          <c:val>
            <c:numRef>
              <c:f>'P3_G10-G11'!$N$11:$AD$11</c:f>
              <c:numCache>
                <c:formatCode>#,##0</c:formatCode>
                <c:ptCount val="17"/>
                <c:pt idx="0">
                  <c:v>15.34</c:v>
                </c:pt>
                <c:pt idx="1">
                  <c:v>21.315000000000001</c:v>
                </c:pt>
                <c:pt idx="2">
                  <c:v>24.75</c:v>
                </c:pt>
                <c:pt idx="3">
                  <c:v>43.615000000000002</c:v>
                </c:pt>
                <c:pt idx="4">
                  <c:v>65</c:v>
                </c:pt>
                <c:pt idx="5">
                  <c:v>59.39</c:v>
                </c:pt>
                <c:pt idx="6">
                  <c:v>65.581999999999994</c:v>
                </c:pt>
                <c:pt idx="7">
                  <c:v>79.5</c:v>
                </c:pt>
                <c:pt idx="8">
                  <c:v>134.46</c:v>
                </c:pt>
                <c:pt idx="9">
                  <c:v>95.27</c:v>
                </c:pt>
                <c:pt idx="10">
                  <c:v>75.268000000000001</c:v>
                </c:pt>
                <c:pt idx="11">
                  <c:v>51.43</c:v>
                </c:pt>
                <c:pt idx="12">
                  <c:v>41.48</c:v>
                </c:pt>
                <c:pt idx="13">
                  <c:v>34.825000000000003</c:v>
                </c:pt>
                <c:pt idx="14">
                  <c:v>39.784999999999997</c:v>
                </c:pt>
                <c:pt idx="15">
                  <c:v>26.094999999999999</c:v>
                </c:pt>
                <c:pt idx="16" formatCode="0">
                  <c:v>25.087</c:v>
                </c:pt>
              </c:numCache>
            </c:numRef>
          </c:val>
          <c:extLst>
            <c:ext xmlns:c16="http://schemas.microsoft.com/office/drawing/2014/chart" uri="{C3380CC4-5D6E-409C-BE32-E72D297353CC}">
              <c16:uniqueId val="{00000002-7AC2-40D7-B08E-A37366FDC4BE}"/>
            </c:ext>
          </c:extLst>
        </c:ser>
        <c:dLbls>
          <c:showLegendKey val="0"/>
          <c:showVal val="0"/>
          <c:showCatName val="0"/>
          <c:showSerName val="0"/>
          <c:showPercent val="0"/>
          <c:showBubbleSize val="0"/>
        </c:dLbls>
        <c:gapWidth val="30"/>
        <c:overlap val="100"/>
        <c:axId val="166995840"/>
        <c:axId val="166997376"/>
      </c:barChart>
      <c:catAx>
        <c:axId val="166995840"/>
        <c:scaling>
          <c:orientation val="minMax"/>
        </c:scaling>
        <c:delete val="0"/>
        <c:axPos val="b"/>
        <c:numFmt formatCode="0" sourceLinked="1"/>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6997376"/>
        <c:crossesAt val="0"/>
        <c:auto val="0"/>
        <c:lblAlgn val="ctr"/>
        <c:lblOffset val="100"/>
        <c:tickLblSkip val="1"/>
        <c:tickMarkSkip val="1"/>
        <c:noMultiLvlLbl val="0"/>
      </c:catAx>
      <c:valAx>
        <c:axId val="166997376"/>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6995840"/>
        <c:crosses val="autoZero"/>
        <c:crossBetween val="between"/>
      </c:valAx>
      <c:spPr>
        <a:noFill/>
        <a:ln w="25400">
          <a:noFill/>
        </a:ln>
      </c:spPr>
    </c:plotArea>
    <c:legend>
      <c:legendPos val="b"/>
      <c:layout>
        <c:manualLayout>
          <c:xMode val="edge"/>
          <c:yMode val="edge"/>
          <c:x val="7.8247261345852897E-3"/>
          <c:y val="4.4176888247534796E-2"/>
          <c:w val="0.9499217527386542"/>
          <c:h val="8.4337505620562359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26354676163317E-2"/>
          <c:y val="0.12359595767482179"/>
          <c:w val="0.93421112652339033"/>
          <c:h val="0.74532107809968284"/>
        </c:manualLayout>
      </c:layout>
      <c:barChart>
        <c:barDir val="col"/>
        <c:grouping val="stacked"/>
        <c:varyColors val="0"/>
        <c:ser>
          <c:idx val="0"/>
          <c:order val="0"/>
          <c:tx>
            <c:strRef>
              <c:f>'P3_G10-G11'!$M$27</c:f>
              <c:strCache>
                <c:ptCount val="1"/>
                <c:pt idx="0">
                  <c:v>Vitré</c:v>
                </c:pt>
              </c:strCache>
            </c:strRef>
          </c:tx>
          <c:spPr>
            <a:solidFill>
              <a:srgbClr val="5C998D"/>
            </a:solidFill>
            <a:ln w="25400">
              <a:noFill/>
            </a:ln>
          </c:spPr>
          <c:invertIfNegative val="0"/>
          <c:cat>
            <c:numRef>
              <c:f>'P3_G10-G11'!$N$26:$AD$26</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'P3_G10-G11'!$N$27:$AD$27</c:f>
              <c:numCache>
                <c:formatCode>#,##0</c:formatCode>
                <c:ptCount val="17"/>
                <c:pt idx="0">
                  <c:v>100.691</c:v>
                </c:pt>
                <c:pt idx="1">
                  <c:v>140.822</c:v>
                </c:pt>
                <c:pt idx="2">
                  <c:v>250.48699999999999</c:v>
                </c:pt>
                <c:pt idx="3">
                  <c:v>246.46600000000001</c:v>
                </c:pt>
                <c:pt idx="4">
                  <c:v>279.921077101413</c:v>
                </c:pt>
                <c:pt idx="5">
                  <c:v>214.077</c:v>
                </c:pt>
                <c:pt idx="6">
                  <c:v>198.43525</c:v>
                </c:pt>
                <c:pt idx="7">
                  <c:v>202.91300000000001</c:v>
                </c:pt>
                <c:pt idx="8">
                  <c:v>216</c:v>
                </c:pt>
                <c:pt idx="9">
                  <c:v>176.16475</c:v>
                </c:pt>
                <c:pt idx="10">
                  <c:v>162.4954515</c:v>
                </c:pt>
                <c:pt idx="11">
                  <c:v>129.875</c:v>
                </c:pt>
                <c:pt idx="12">
                  <c:v>108.715</c:v>
                </c:pt>
                <c:pt idx="13">
                  <c:v>111.37</c:v>
                </c:pt>
                <c:pt idx="14">
                  <c:v>149.87461249999998</c:v>
                </c:pt>
                <c:pt idx="15">
                  <c:v>117.25</c:v>
                </c:pt>
                <c:pt idx="16">
                  <c:v>137.232</c:v>
                </c:pt>
              </c:numCache>
            </c:numRef>
          </c:val>
          <c:extLst>
            <c:ext xmlns:c16="http://schemas.microsoft.com/office/drawing/2014/chart" uri="{C3380CC4-5D6E-409C-BE32-E72D297353CC}">
              <c16:uniqueId val="{00000000-F82C-49A3-AFDC-37A51F32E308}"/>
            </c:ext>
          </c:extLst>
        </c:ser>
        <c:ser>
          <c:idx val="1"/>
          <c:order val="1"/>
          <c:tx>
            <c:strRef>
              <c:f>'P3_G10-G11'!$M$28</c:f>
              <c:strCache>
                <c:ptCount val="1"/>
                <c:pt idx="0">
                  <c:v>Souple</c:v>
                </c:pt>
              </c:strCache>
            </c:strRef>
          </c:tx>
          <c:spPr>
            <a:solidFill>
              <a:srgbClr val="338599"/>
            </a:solidFill>
            <a:ln w="25400">
              <a:noFill/>
            </a:ln>
          </c:spPr>
          <c:invertIfNegative val="0"/>
          <c:cat>
            <c:numRef>
              <c:f>'P3_G10-G11'!$N$26:$AD$26</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'P3_G10-G11'!$N$28:$AD$28</c:f>
              <c:numCache>
                <c:formatCode>#,##0</c:formatCode>
                <c:ptCount val="17"/>
                <c:pt idx="0">
                  <c:v>2.6549999999999998</c:v>
                </c:pt>
                <c:pt idx="1">
                  <c:v>2.7759999999999998</c:v>
                </c:pt>
                <c:pt idx="2">
                  <c:v>11</c:v>
                </c:pt>
                <c:pt idx="3">
                  <c:v>12</c:v>
                </c:pt>
                <c:pt idx="4">
                  <c:v>12.03</c:v>
                </c:pt>
                <c:pt idx="5">
                  <c:v>12.03</c:v>
                </c:pt>
                <c:pt idx="6">
                  <c:v>6.0750000000000002</c:v>
                </c:pt>
                <c:pt idx="7">
                  <c:v>6.625</c:v>
                </c:pt>
                <c:pt idx="8">
                  <c:v>5.95</c:v>
                </c:pt>
                <c:pt idx="9">
                  <c:v>5.95</c:v>
                </c:pt>
                <c:pt idx="10">
                  <c:v>1.97</c:v>
                </c:pt>
                <c:pt idx="11">
                  <c:v>2</c:v>
                </c:pt>
                <c:pt idx="12">
                  <c:v>1.97</c:v>
                </c:pt>
                <c:pt idx="13">
                  <c:v>1.6</c:v>
                </c:pt>
                <c:pt idx="14">
                  <c:v>1.2</c:v>
                </c:pt>
                <c:pt idx="15">
                  <c:v>1</c:v>
                </c:pt>
                <c:pt idx="16">
                  <c:v>0.6</c:v>
                </c:pt>
              </c:numCache>
            </c:numRef>
          </c:val>
          <c:extLst>
            <c:ext xmlns:c16="http://schemas.microsoft.com/office/drawing/2014/chart" uri="{C3380CC4-5D6E-409C-BE32-E72D297353CC}">
              <c16:uniqueId val="{00000001-F82C-49A3-AFDC-37A51F32E308}"/>
            </c:ext>
          </c:extLst>
        </c:ser>
        <c:ser>
          <c:idx val="2"/>
          <c:order val="2"/>
          <c:tx>
            <c:strRef>
              <c:f>'P3_G10-G11'!$M$29</c:f>
              <c:strCache>
                <c:ptCount val="1"/>
                <c:pt idx="0">
                  <c:v>Sous vide</c:v>
                </c:pt>
              </c:strCache>
            </c:strRef>
          </c:tx>
          <c:spPr>
            <a:solidFill>
              <a:srgbClr val="A3CCC2"/>
            </a:solidFill>
            <a:ln w="25400">
              <a:noFill/>
            </a:ln>
          </c:spPr>
          <c:invertIfNegative val="0"/>
          <c:cat>
            <c:numRef>
              <c:f>'P3_G10-G11'!$N$26:$AD$26</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'P3_G10-G11'!$N$29:$AD$29</c:f>
              <c:numCache>
                <c:formatCode>#,##0</c:formatCode>
                <c:ptCount val="17"/>
                <c:pt idx="0">
                  <c:v>2.83</c:v>
                </c:pt>
                <c:pt idx="1">
                  <c:v>4.84</c:v>
                </c:pt>
                <c:pt idx="2">
                  <c:v>5.96</c:v>
                </c:pt>
                <c:pt idx="3">
                  <c:v>5.92</c:v>
                </c:pt>
                <c:pt idx="4">
                  <c:v>16.0500495652539</c:v>
                </c:pt>
                <c:pt idx="5">
                  <c:v>12</c:v>
                </c:pt>
                <c:pt idx="6">
                  <c:v>18.52675</c:v>
                </c:pt>
                <c:pt idx="7">
                  <c:v>15.436999999999999</c:v>
                </c:pt>
                <c:pt idx="8">
                  <c:v>61.86</c:v>
                </c:pt>
                <c:pt idx="9">
                  <c:v>47.050249999999998</c:v>
                </c:pt>
                <c:pt idx="10">
                  <c:v>17.687898499999999</c:v>
                </c:pt>
                <c:pt idx="11">
                  <c:v>5.5049999999999999</c:v>
                </c:pt>
                <c:pt idx="12">
                  <c:v>6.4749999999999996</c:v>
                </c:pt>
                <c:pt idx="13">
                  <c:v>8.25</c:v>
                </c:pt>
                <c:pt idx="14">
                  <c:v>1.84</c:v>
                </c:pt>
                <c:pt idx="15">
                  <c:v>2.2650000000000001</c:v>
                </c:pt>
                <c:pt idx="16">
                  <c:v>0.33</c:v>
                </c:pt>
              </c:numCache>
            </c:numRef>
          </c:val>
          <c:extLst>
            <c:ext xmlns:c16="http://schemas.microsoft.com/office/drawing/2014/chart" uri="{C3380CC4-5D6E-409C-BE32-E72D297353CC}">
              <c16:uniqueId val="{00000002-F82C-49A3-AFDC-37A51F32E308}"/>
            </c:ext>
          </c:extLst>
        </c:ser>
        <c:dLbls>
          <c:showLegendKey val="0"/>
          <c:showVal val="0"/>
          <c:showCatName val="0"/>
          <c:showSerName val="0"/>
          <c:showPercent val="0"/>
          <c:showBubbleSize val="0"/>
        </c:dLbls>
        <c:gapWidth val="30"/>
        <c:overlap val="100"/>
        <c:axId val="167041280"/>
        <c:axId val="167047168"/>
      </c:barChart>
      <c:catAx>
        <c:axId val="1670412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67047168"/>
        <c:crossesAt val="0"/>
        <c:auto val="1"/>
        <c:lblAlgn val="ctr"/>
        <c:lblOffset val="100"/>
        <c:tickLblSkip val="1"/>
        <c:tickMarkSkip val="1"/>
        <c:noMultiLvlLbl val="0"/>
      </c:catAx>
      <c:valAx>
        <c:axId val="167047168"/>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67041280"/>
        <c:crossesAt val="1"/>
        <c:crossBetween val="between"/>
      </c:valAx>
      <c:spPr>
        <a:solidFill>
          <a:srgbClr val="FFFFFF"/>
        </a:solidFill>
        <a:ln w="25400">
          <a:noFill/>
        </a:ln>
      </c:spPr>
    </c:plotArea>
    <c:legend>
      <c:legendPos val="b"/>
      <c:layout>
        <c:manualLayout>
          <c:xMode val="edge"/>
          <c:yMode val="edge"/>
          <c:x val="0.27444372302037956"/>
          <c:y val="3.3707786526684165E-2"/>
          <c:w val="0.48944803188956709"/>
          <c:h val="6.5970691163604545E-2"/>
        </c:manualLayout>
      </c:layout>
      <c:overlay val="0"/>
      <c:spPr>
        <a:noFill/>
        <a:ln w="25400">
          <a:noFill/>
        </a:ln>
      </c:spPr>
      <c:txPr>
        <a:bodyPr/>
        <a:lstStyle/>
        <a:p>
          <a:pPr>
            <a:defRPr sz="915"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55589123867067E-2"/>
          <c:y val="0.17377049180327869"/>
          <c:w val="0.86253776435045315"/>
          <c:h val="0.69180327868852454"/>
        </c:manualLayout>
      </c:layout>
      <c:areaChart>
        <c:grouping val="stacked"/>
        <c:varyColors val="0"/>
        <c:ser>
          <c:idx val="0"/>
          <c:order val="0"/>
          <c:tx>
            <c:strRef>
              <c:f>P3_G12!$K$4</c:f>
              <c:strCache>
                <c:ptCount val="1"/>
                <c:pt idx="0">
                  <c:v>Électricité produite</c:v>
                </c:pt>
              </c:strCache>
            </c:strRef>
          </c:tx>
          <c:spPr>
            <a:solidFill>
              <a:srgbClr val="338599"/>
            </a:solidFill>
            <a:ln w="25400">
              <a:noFill/>
            </a:ln>
          </c:spPr>
          <c:cat>
            <c:numRef>
              <c:f>P3_G12!$J$6:$J$21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P3_G12!$K$6:$K$21</c:f>
              <c:numCache>
                <c:formatCode>0.0</c:formatCode>
                <c:ptCount val="16"/>
                <c:pt idx="0">
                  <c:v>0.10576302000000001</c:v>
                </c:pt>
                <c:pt idx="1">
                  <c:v>8.6674350000000011E-2</c:v>
                </c:pt>
                <c:pt idx="2">
                  <c:v>0.10516362000000001</c:v>
                </c:pt>
                <c:pt idx="3">
                  <c:v>9.910635000000001E-2</c:v>
                </c:pt>
                <c:pt idx="4">
                  <c:v>5.4977305440000006E-2</c:v>
                </c:pt>
                <c:pt idx="5">
                  <c:v>1.6239382140000005E-2</c:v>
                </c:pt>
                <c:pt idx="6">
                  <c:v>6.2237000000000001E-2</c:v>
                </c:pt>
                <c:pt idx="7">
                  <c:v>5.6513000000000001E-2</c:v>
                </c:pt>
                <c:pt idx="8">
                  <c:v>9.0150999999999995E-2</c:v>
                </c:pt>
                <c:pt idx="9">
                  <c:v>8.3114000000000007E-2</c:v>
                </c:pt>
                <c:pt idx="10">
                  <c:v>9.1938999999999993E-2</c:v>
                </c:pt>
                <c:pt idx="11">
                  <c:v>9.7604999999999997E-2</c:v>
                </c:pt>
                <c:pt idx="12">
                  <c:v>0.13313</c:v>
                </c:pt>
                <c:pt idx="13">
                  <c:v>0.126975</c:v>
                </c:pt>
                <c:pt idx="14">
                  <c:v>0.12848599999999999</c:v>
                </c:pt>
                <c:pt idx="15">
                  <c:v>0.13319900000000001</c:v>
                </c:pt>
              </c:numCache>
            </c:numRef>
          </c:val>
          <c:extLst>
            <c:ext xmlns:c16="http://schemas.microsoft.com/office/drawing/2014/chart" uri="{C3380CC4-5D6E-409C-BE32-E72D297353CC}">
              <c16:uniqueId val="{00000000-68B8-4F57-9FED-CA0E18224618}"/>
            </c:ext>
          </c:extLst>
        </c:ser>
        <c:ser>
          <c:idx val="1"/>
          <c:order val="1"/>
          <c:tx>
            <c:strRef>
              <c:f>P3_G12!$L$4</c:f>
              <c:strCache>
                <c:ptCount val="1"/>
                <c:pt idx="0">
                  <c:v>Chaleur produite</c:v>
                </c:pt>
              </c:strCache>
            </c:strRef>
          </c:tx>
          <c:spPr>
            <a:solidFill>
              <a:srgbClr val="A3CCC2"/>
            </a:solidFill>
            <a:ln w="25400">
              <a:noFill/>
            </a:ln>
          </c:spPr>
          <c:cat>
            <c:numRef>
              <c:f>P3_G12!$J$6:$J$21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P3_G12!$L$6:$L$21</c:f>
              <c:numCache>
                <c:formatCode>0.0</c:formatCode>
                <c:ptCount val="16"/>
                <c:pt idx="0">
                  <c:v>1.1020833333333333</c:v>
                </c:pt>
                <c:pt idx="1">
                  <c:v>0.96958333333333335</c:v>
                </c:pt>
                <c:pt idx="2">
                  <c:v>0.92486111111111113</c:v>
                </c:pt>
                <c:pt idx="3">
                  <c:v>0.98624999999999996</c:v>
                </c:pt>
                <c:pt idx="4">
                  <c:v>0.91894138888888899</c:v>
                </c:pt>
                <c:pt idx="5">
                  <c:v>1.0150894444444445</c:v>
                </c:pt>
                <c:pt idx="6">
                  <c:v>1.0237540277777777</c:v>
                </c:pt>
                <c:pt idx="7">
                  <c:v>1.1238648611111111</c:v>
                </c:pt>
                <c:pt idx="8">
                  <c:v>1.3170859722222223</c:v>
                </c:pt>
                <c:pt idx="9">
                  <c:v>1.2861152777777778</c:v>
                </c:pt>
                <c:pt idx="10">
                  <c:v>1.3048441666666668</c:v>
                </c:pt>
                <c:pt idx="11">
                  <c:v>1.4549725</c:v>
                </c:pt>
                <c:pt idx="12">
                  <c:v>1.792708611111111</c:v>
                </c:pt>
                <c:pt idx="13">
                  <c:v>1.8961597222222222</c:v>
                </c:pt>
                <c:pt idx="14">
                  <c:v>2.033756388888889</c:v>
                </c:pt>
                <c:pt idx="15">
                  <c:v>2.1087738888888889</c:v>
                </c:pt>
              </c:numCache>
            </c:numRef>
          </c:val>
          <c:extLst>
            <c:ext xmlns:c16="http://schemas.microsoft.com/office/drawing/2014/chart" uri="{C3380CC4-5D6E-409C-BE32-E72D297353CC}">
              <c16:uniqueId val="{00000001-68B8-4F57-9FED-CA0E18224618}"/>
            </c:ext>
          </c:extLst>
        </c:ser>
        <c:dLbls>
          <c:showLegendKey val="0"/>
          <c:showVal val="0"/>
          <c:showCatName val="0"/>
          <c:showSerName val="0"/>
          <c:showPercent val="0"/>
          <c:showBubbleSize val="0"/>
        </c:dLbls>
        <c:axId val="163014144"/>
        <c:axId val="163015680"/>
      </c:areaChart>
      <c:catAx>
        <c:axId val="16301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63015680"/>
        <c:crossesAt val="0"/>
        <c:auto val="1"/>
        <c:lblAlgn val="ctr"/>
        <c:lblOffset val="100"/>
        <c:tickLblSkip val="1"/>
        <c:tickMarkSkip val="1"/>
        <c:noMultiLvlLbl val="0"/>
      </c:catAx>
      <c:valAx>
        <c:axId val="163015680"/>
        <c:scaling>
          <c:orientation val="minMax"/>
        </c:scaling>
        <c:delete val="0"/>
        <c:axPos val="l"/>
        <c:majorGridlines>
          <c:spPr>
            <a:ln w="3175">
              <a:solidFill>
                <a:srgbClr val="969696"/>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63014144"/>
        <c:crossesAt val="1"/>
        <c:crossBetween val="midCat"/>
      </c:valAx>
      <c:spPr>
        <a:solidFill>
          <a:srgbClr val="FFFFFF"/>
        </a:solidFill>
        <a:ln w="25400">
          <a:noFill/>
        </a:ln>
      </c:spPr>
    </c:plotArea>
    <c:legend>
      <c:legendPos val="b"/>
      <c:layout>
        <c:manualLayout>
          <c:xMode val="edge"/>
          <c:yMode val="edge"/>
          <c:x val="0.33383685800604229"/>
          <c:y val="5.5737838595418289E-2"/>
          <c:w val="0.3811681772406848"/>
          <c:h val="8.0874316939890709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512930865839818E-2"/>
          <c:y val="6.7193805571048926E-2"/>
          <c:w val="0.91987323447709224"/>
          <c:h val="0.79051535965939901"/>
        </c:manualLayout>
      </c:layout>
      <c:barChart>
        <c:barDir val="col"/>
        <c:grouping val="stacked"/>
        <c:varyColors val="0"/>
        <c:ser>
          <c:idx val="0"/>
          <c:order val="0"/>
          <c:tx>
            <c:strRef>
              <c:f>'P3_G13-G14'!$K$33</c:f>
              <c:strCache>
                <c:ptCount val="1"/>
                <c:pt idx="0">
                  <c:v>PAC géothermiques</c:v>
                </c:pt>
              </c:strCache>
            </c:strRef>
          </c:tx>
          <c:spPr>
            <a:solidFill>
              <a:srgbClr val="30322E"/>
            </a:solidFill>
            <a:ln w="25400">
              <a:noFill/>
            </a:ln>
          </c:spPr>
          <c:invertIfNegative val="0"/>
          <c:cat>
            <c:numRef>
              <c:f>'P3_G13-G14'!$L$32:$AB$32</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'P3_G13-G14'!$L$33:$AB$33</c:f>
              <c:numCache>
                <c:formatCode>#,##0</c:formatCode>
                <c:ptCount val="17"/>
                <c:pt idx="0">
                  <c:v>13.200000000000001</c:v>
                </c:pt>
                <c:pt idx="1">
                  <c:v>18.45</c:v>
                </c:pt>
                <c:pt idx="2">
                  <c:v>18.600000000000001</c:v>
                </c:pt>
                <c:pt idx="3">
                  <c:v>19.43</c:v>
                </c:pt>
                <c:pt idx="4">
                  <c:v>14.349</c:v>
                </c:pt>
                <c:pt idx="5">
                  <c:v>8.9570000000000007</c:v>
                </c:pt>
                <c:pt idx="6">
                  <c:v>7.7620000000000005</c:v>
                </c:pt>
                <c:pt idx="7">
                  <c:v>6.4480000000000004</c:v>
                </c:pt>
                <c:pt idx="8">
                  <c:v>4.9240000000000004</c:v>
                </c:pt>
                <c:pt idx="9">
                  <c:v>3.6219999999999999</c:v>
                </c:pt>
                <c:pt idx="10">
                  <c:v>3.0790000000000002</c:v>
                </c:pt>
                <c:pt idx="11">
                  <c:v>2.597</c:v>
                </c:pt>
                <c:pt idx="12">
                  <c:v>2.4889999999999999</c:v>
                </c:pt>
                <c:pt idx="13">
                  <c:v>2.4969999999999999</c:v>
                </c:pt>
                <c:pt idx="14">
                  <c:v>2.5819999999999999</c:v>
                </c:pt>
                <c:pt idx="15">
                  <c:v>2.4660000000000002</c:v>
                </c:pt>
                <c:pt idx="16">
                  <c:v>2.7189999999999999</c:v>
                </c:pt>
              </c:numCache>
            </c:numRef>
          </c:val>
          <c:extLst>
            <c:ext xmlns:c16="http://schemas.microsoft.com/office/drawing/2014/chart" uri="{C3380CC4-5D6E-409C-BE32-E72D297353CC}">
              <c16:uniqueId val="{00000000-8A37-4381-8DA2-1160FB2ABA61}"/>
            </c:ext>
          </c:extLst>
        </c:ser>
        <c:ser>
          <c:idx val="1"/>
          <c:order val="1"/>
          <c:tx>
            <c:strRef>
              <c:f>'P3_G13-G14'!$K$34</c:f>
              <c:strCache>
                <c:ptCount val="1"/>
                <c:pt idx="0">
                  <c:v>PAC air/eau</c:v>
                </c:pt>
              </c:strCache>
            </c:strRef>
          </c:tx>
          <c:spPr>
            <a:solidFill>
              <a:srgbClr val="808080"/>
            </a:solidFill>
            <a:ln w="25400">
              <a:noFill/>
            </a:ln>
          </c:spPr>
          <c:invertIfNegative val="0"/>
          <c:cat>
            <c:numRef>
              <c:f>'P3_G13-G14'!$L$32:$AB$32</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'P3_G13-G14'!$L$34:$AB$34</c:f>
              <c:numCache>
                <c:formatCode>#,##0</c:formatCode>
                <c:ptCount val="17"/>
                <c:pt idx="0">
                  <c:v>12</c:v>
                </c:pt>
                <c:pt idx="1">
                  <c:v>35.06</c:v>
                </c:pt>
                <c:pt idx="2">
                  <c:v>51</c:v>
                </c:pt>
                <c:pt idx="3">
                  <c:v>133.08000000000001</c:v>
                </c:pt>
                <c:pt idx="4">
                  <c:v>106.54300000000001</c:v>
                </c:pt>
                <c:pt idx="5">
                  <c:v>53.853999999999999</c:v>
                </c:pt>
                <c:pt idx="6">
                  <c:v>55.298999999999999</c:v>
                </c:pt>
                <c:pt idx="7">
                  <c:v>52.779000000000003</c:v>
                </c:pt>
                <c:pt idx="8">
                  <c:v>53.899000000000001</c:v>
                </c:pt>
                <c:pt idx="9">
                  <c:v>69.671000000000006</c:v>
                </c:pt>
                <c:pt idx="10">
                  <c:v>75.272999999999996</c:v>
                </c:pt>
                <c:pt idx="11">
                  <c:v>74.594999999999999</c:v>
                </c:pt>
                <c:pt idx="12">
                  <c:v>83.364000000000004</c:v>
                </c:pt>
                <c:pt idx="13">
                  <c:v>96.576000000000008</c:v>
                </c:pt>
                <c:pt idx="14">
                  <c:v>176.22</c:v>
                </c:pt>
                <c:pt idx="15">
                  <c:v>175.22200000000001</c:v>
                </c:pt>
                <c:pt idx="16">
                  <c:v>267.221</c:v>
                </c:pt>
              </c:numCache>
            </c:numRef>
          </c:val>
          <c:extLst>
            <c:ext xmlns:c16="http://schemas.microsoft.com/office/drawing/2014/chart" uri="{C3380CC4-5D6E-409C-BE32-E72D297353CC}">
              <c16:uniqueId val="{00000001-8A37-4381-8DA2-1160FB2ABA61}"/>
            </c:ext>
          </c:extLst>
        </c:ser>
        <c:ser>
          <c:idx val="2"/>
          <c:order val="2"/>
          <c:tx>
            <c:strRef>
              <c:f>'P3_G13-G14'!$K$35</c:f>
              <c:strCache>
                <c:ptCount val="1"/>
                <c:pt idx="0">
                  <c:v>PAC air/air</c:v>
                </c:pt>
              </c:strCache>
            </c:strRef>
          </c:tx>
          <c:spPr>
            <a:solidFill>
              <a:srgbClr val="C0C0C0"/>
            </a:solidFill>
            <a:ln w="25400">
              <a:noFill/>
            </a:ln>
          </c:spPr>
          <c:invertIfNegative val="0"/>
          <c:cat>
            <c:numRef>
              <c:f>'P3_G13-G14'!$L$32:$AB$32</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'P3_G13-G14'!$L$35:$AB$35</c:f>
              <c:numCache>
                <c:formatCode>#,##0</c:formatCode>
                <c:ptCount val="17"/>
                <c:pt idx="0">
                  <c:v>303</c:v>
                </c:pt>
                <c:pt idx="1">
                  <c:v>403</c:v>
                </c:pt>
                <c:pt idx="2">
                  <c:v>505.09100000000001</c:v>
                </c:pt>
                <c:pt idx="3">
                  <c:v>382.87700000000001</c:v>
                </c:pt>
                <c:pt idx="4">
                  <c:v>331.78199999999998</c:v>
                </c:pt>
                <c:pt idx="5">
                  <c:v>378.71899999999999</c:v>
                </c:pt>
                <c:pt idx="6">
                  <c:v>360.82900000000001</c:v>
                </c:pt>
                <c:pt idx="7">
                  <c:v>333.77500000000003</c:v>
                </c:pt>
                <c:pt idx="8">
                  <c:v>352.17400000000004</c:v>
                </c:pt>
                <c:pt idx="9">
                  <c:v>346.03700000000003</c:v>
                </c:pt>
                <c:pt idx="10">
                  <c:v>399.65699999999998</c:v>
                </c:pt>
                <c:pt idx="11">
                  <c:v>447.452</c:v>
                </c:pt>
                <c:pt idx="12">
                  <c:v>483.91200000000003</c:v>
                </c:pt>
                <c:pt idx="13">
                  <c:v>571.14</c:v>
                </c:pt>
                <c:pt idx="14">
                  <c:v>728.43299999999999</c:v>
                </c:pt>
                <c:pt idx="15">
                  <c:v>812.404</c:v>
                </c:pt>
                <c:pt idx="16">
                  <c:v>837.62900000000002</c:v>
                </c:pt>
              </c:numCache>
            </c:numRef>
          </c:val>
          <c:extLst>
            <c:ext xmlns:c16="http://schemas.microsoft.com/office/drawing/2014/chart" uri="{C3380CC4-5D6E-409C-BE32-E72D297353CC}">
              <c16:uniqueId val="{00000002-8A37-4381-8DA2-1160FB2ABA61}"/>
            </c:ext>
          </c:extLst>
        </c:ser>
        <c:dLbls>
          <c:showLegendKey val="0"/>
          <c:showVal val="0"/>
          <c:showCatName val="0"/>
          <c:showSerName val="0"/>
          <c:showPercent val="0"/>
          <c:showBubbleSize val="0"/>
        </c:dLbls>
        <c:gapWidth val="30"/>
        <c:overlap val="100"/>
        <c:axId val="163383168"/>
        <c:axId val="163384704"/>
      </c:barChart>
      <c:catAx>
        <c:axId val="16338316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3384704"/>
        <c:crossesAt val="0"/>
        <c:auto val="1"/>
        <c:lblAlgn val="ctr"/>
        <c:lblOffset val="100"/>
        <c:tickLblSkip val="1"/>
        <c:tickMarkSkip val="1"/>
        <c:noMultiLvlLbl val="0"/>
      </c:catAx>
      <c:valAx>
        <c:axId val="163384704"/>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3383168"/>
        <c:crossesAt val="1"/>
        <c:crossBetween val="between"/>
      </c:valAx>
      <c:spPr>
        <a:solidFill>
          <a:srgbClr val="FFFFFF"/>
        </a:solidFill>
        <a:ln w="25400">
          <a:noFill/>
        </a:ln>
      </c:spPr>
    </c:plotArea>
    <c:legend>
      <c:legendPos val="b"/>
      <c:layout>
        <c:manualLayout>
          <c:xMode val="edge"/>
          <c:yMode val="edge"/>
          <c:x val="2.4038495188101489E-2"/>
          <c:y val="5.1383331181962907E-2"/>
          <c:w val="0.93589751281089872"/>
          <c:h val="7.9051245643474891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12404005054924"/>
          <c:y val="6.9697028612164216E-2"/>
          <c:w val="0.84656920886890485"/>
          <c:h val="0.6614376702239273"/>
        </c:manualLayout>
      </c:layout>
      <c:areaChart>
        <c:grouping val="standard"/>
        <c:varyColors val="0"/>
        <c:ser>
          <c:idx val="0"/>
          <c:order val="0"/>
          <c:tx>
            <c:strRef>
              <c:f>'P3_G13-G14'!$K$13</c:f>
              <c:strCache>
                <c:ptCount val="1"/>
                <c:pt idx="0">
                  <c:v>Consommation corrigée des variations climatiques</c:v>
                </c:pt>
              </c:strCache>
            </c:strRef>
          </c:tx>
          <c:spPr>
            <a:solidFill>
              <a:schemeClr val="accent2">
                <a:lumMod val="60000"/>
                <a:lumOff val="40000"/>
              </a:schemeClr>
            </a:solidFill>
            <a:ln>
              <a:noFill/>
            </a:ln>
            <a:effectLst/>
          </c:spPr>
          <c:cat>
            <c:numRef>
              <c:f>'P3_G13-G14'!$L$12:$AB$12</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'P3_G13-G14'!$L$13:$AB$13</c:f>
              <c:numCache>
                <c:formatCode>#,##0</c:formatCode>
                <c:ptCount val="17"/>
                <c:pt idx="0">
                  <c:v>2.3618417426330742</c:v>
                </c:pt>
                <c:pt idx="1">
                  <c:v>4.174230980937212</c:v>
                </c:pt>
                <c:pt idx="2">
                  <c:v>6.5595046919277635</c:v>
                </c:pt>
                <c:pt idx="3">
                  <c:v>9.2690307777403707</c:v>
                </c:pt>
                <c:pt idx="4">
                  <c:v>11.7619165340398</c:v>
                </c:pt>
                <c:pt idx="5">
                  <c:v>13.735020639229175</c:v>
                </c:pt>
                <c:pt idx="6">
                  <c:v>14.956700785689954</c:v>
                </c:pt>
                <c:pt idx="7">
                  <c:v>16.615799806667059</c:v>
                </c:pt>
                <c:pt idx="8">
                  <c:v>18.349611961923422</c:v>
                </c:pt>
                <c:pt idx="9">
                  <c:v>20.171144631639788</c:v>
                </c:pt>
                <c:pt idx="10">
                  <c:v>22.146900061161478</c:v>
                </c:pt>
                <c:pt idx="11">
                  <c:v>24.283703804671354</c:v>
                </c:pt>
                <c:pt idx="12">
                  <c:v>26.612469995081163</c:v>
                </c:pt>
                <c:pt idx="13">
                  <c:v>29.349936291077878</c:v>
                </c:pt>
                <c:pt idx="14">
                  <c:v>33.305176476208771</c:v>
                </c:pt>
                <c:pt idx="15">
                  <c:v>37.286798173269709</c:v>
                </c:pt>
                <c:pt idx="16">
                  <c:v>42.096984796601475</c:v>
                </c:pt>
              </c:numCache>
            </c:numRef>
          </c:val>
          <c:extLst>
            <c:ext xmlns:c16="http://schemas.microsoft.com/office/drawing/2014/chart" uri="{C3380CC4-5D6E-409C-BE32-E72D297353CC}">
              <c16:uniqueId val="{00000000-057C-4760-A29F-40DDD5033D3F}"/>
            </c:ext>
          </c:extLst>
        </c:ser>
        <c:dLbls>
          <c:showLegendKey val="0"/>
          <c:showVal val="0"/>
          <c:showCatName val="0"/>
          <c:showSerName val="0"/>
          <c:showPercent val="0"/>
          <c:showBubbleSize val="0"/>
        </c:dLbls>
        <c:axId val="166833536"/>
        <c:axId val="167085184"/>
      </c:areaChart>
      <c:lineChart>
        <c:grouping val="standard"/>
        <c:varyColors val="0"/>
        <c:ser>
          <c:idx val="1"/>
          <c:order val="1"/>
          <c:tx>
            <c:strRef>
              <c:f>'P3_G13-G14'!$K$14</c:f>
              <c:strCache>
                <c:ptCount val="1"/>
                <c:pt idx="0">
                  <c:v>Consommation réelle</c:v>
                </c:pt>
              </c:strCache>
            </c:strRef>
          </c:tx>
          <c:marker>
            <c:symbol val="none"/>
          </c:marker>
          <c:cat>
            <c:numRef>
              <c:f>'P3_G13-G14'!$L$12:$AB$12</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'P3_G13-G14'!$L$14:$AB$14</c:f>
              <c:numCache>
                <c:formatCode>#,##0</c:formatCode>
                <c:ptCount val="17"/>
                <c:pt idx="0">
                  <c:v>2.4317688888888891</c:v>
                </c:pt>
                <c:pt idx="1">
                  <c:v>4.1470841666666667</c:v>
                </c:pt>
                <c:pt idx="2">
                  <c:v>6.1562338888888899</c:v>
                </c:pt>
                <c:pt idx="3">
                  <c:v>9.1805688888888888</c:v>
                </c:pt>
                <c:pt idx="4">
                  <c:v>11.807853888888888</c:v>
                </c:pt>
                <c:pt idx="5">
                  <c:v>15.350304722222223</c:v>
                </c:pt>
                <c:pt idx="6">
                  <c:v>13.44645093877674</c:v>
                </c:pt>
                <c:pt idx="7">
                  <c:v>16.913875646915923</c:v>
                </c:pt>
                <c:pt idx="8">
                  <c:v>19.900219088930939</c:v>
                </c:pt>
                <c:pt idx="9">
                  <c:v>17.83261172400211</c:v>
                </c:pt>
                <c:pt idx="10">
                  <c:v>20.878345064330048</c:v>
                </c:pt>
                <c:pt idx="11">
                  <c:v>24.70220784357149</c:v>
                </c:pt>
                <c:pt idx="12">
                  <c:v>26.045644925842609</c:v>
                </c:pt>
                <c:pt idx="13">
                  <c:v>27.774948751170268</c:v>
                </c:pt>
                <c:pt idx="14">
                  <c:v>31.698274823573374</c:v>
                </c:pt>
                <c:pt idx="15">
                  <c:v>32.908596785451614</c:v>
                </c:pt>
                <c:pt idx="16">
                  <c:v>42.792918359318811</c:v>
                </c:pt>
              </c:numCache>
            </c:numRef>
          </c:val>
          <c:smooth val="0"/>
          <c:extLst>
            <c:ext xmlns:c16="http://schemas.microsoft.com/office/drawing/2014/chart" uri="{C3380CC4-5D6E-409C-BE32-E72D297353CC}">
              <c16:uniqueId val="{00000000-7DAC-43B8-B4F4-29A3C7D318D8}"/>
            </c:ext>
          </c:extLst>
        </c:ser>
        <c:dLbls>
          <c:showLegendKey val="0"/>
          <c:showVal val="0"/>
          <c:showCatName val="0"/>
          <c:showSerName val="0"/>
          <c:showPercent val="0"/>
          <c:showBubbleSize val="0"/>
        </c:dLbls>
        <c:marker val="1"/>
        <c:smooth val="0"/>
        <c:axId val="166833536"/>
        <c:axId val="167085184"/>
      </c:lineChart>
      <c:catAx>
        <c:axId val="166833536"/>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7085184"/>
        <c:crosses val="autoZero"/>
        <c:auto val="1"/>
        <c:lblAlgn val="ctr"/>
        <c:lblOffset val="100"/>
        <c:noMultiLvlLbl val="0"/>
      </c:catAx>
      <c:valAx>
        <c:axId val="16708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6833536"/>
        <c:crosses val="autoZero"/>
        <c:crossBetween val="between"/>
      </c:valAx>
      <c:spPr>
        <a:noFill/>
        <a:ln w="25400">
          <a:noFill/>
        </a:ln>
      </c:spPr>
    </c:plotArea>
    <c:legend>
      <c:legendPos val="b"/>
      <c:layout>
        <c:manualLayout>
          <c:xMode val="edge"/>
          <c:yMode val="edge"/>
          <c:x val="0"/>
          <c:y val="0.85644238615529733"/>
          <c:w val="1"/>
          <c:h val="0.11125613336018056"/>
        </c:manualLayout>
      </c:layout>
      <c:overlay val="0"/>
    </c:legend>
    <c:plotVisOnly val="1"/>
    <c:dispBlanksAs val="zero"/>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8169736701464E-2"/>
          <c:y val="6.3315003039341788E-2"/>
          <c:w val="0.54104161470766376"/>
          <c:h val="0.85867286786638208"/>
        </c:manualLayout>
      </c:layout>
      <c:doughnutChart>
        <c:varyColors val="1"/>
        <c:ser>
          <c:idx val="0"/>
          <c:order val="0"/>
          <c:spPr>
            <a:solidFill>
              <a:srgbClr val="800000"/>
            </a:solidFill>
            <a:ln w="25400">
              <a:noFill/>
            </a:ln>
          </c:spPr>
          <c:dPt>
            <c:idx val="0"/>
            <c:bubble3D val="0"/>
            <c:spPr>
              <a:solidFill>
                <a:srgbClr val="30322E"/>
              </a:solidFill>
              <a:ln w="25400">
                <a:noFill/>
              </a:ln>
            </c:spPr>
            <c:extLst>
              <c:ext xmlns:c16="http://schemas.microsoft.com/office/drawing/2014/chart" uri="{C3380CC4-5D6E-409C-BE32-E72D297353CC}">
                <c16:uniqueId val="{00000000-8DB3-4CE8-8FC2-8E9AADEE2221}"/>
              </c:ext>
            </c:extLst>
          </c:dPt>
          <c:dPt>
            <c:idx val="1"/>
            <c:bubble3D val="0"/>
            <c:spPr>
              <a:solidFill>
                <a:srgbClr val="C0C0C0"/>
              </a:solidFill>
              <a:ln w="25400">
                <a:noFill/>
              </a:ln>
            </c:spPr>
            <c:extLst>
              <c:ext xmlns:c16="http://schemas.microsoft.com/office/drawing/2014/chart" uri="{C3380CC4-5D6E-409C-BE32-E72D297353CC}">
                <c16:uniqueId val="{00000001-8DB3-4CE8-8FC2-8E9AADEE2221}"/>
              </c:ext>
            </c:extLst>
          </c:dPt>
          <c:cat>
            <c:strRef>
              <c:f>P3_G15!$A$7:$A$8</c:f>
              <c:strCache>
                <c:ptCount val="2"/>
                <c:pt idx="0">
                  <c:v>Consommation primaire pour production de chaleur : 120,9</c:v>
                </c:pt>
                <c:pt idx="1">
                  <c:v>Consommation primaire pour production d'électricité : 11,1</c:v>
                </c:pt>
              </c:strCache>
            </c:strRef>
          </c:cat>
          <c:val>
            <c:numRef>
              <c:f>P3_G15!$B$7:$B$8</c:f>
              <c:numCache>
                <c:formatCode>#\ ##0.0</c:formatCode>
                <c:ptCount val="2"/>
                <c:pt idx="0">
                  <c:v>120.92698405950929</c:v>
                </c:pt>
                <c:pt idx="1">
                  <c:v>11.149715940490687</c:v>
                </c:pt>
              </c:numCache>
            </c:numRef>
          </c:val>
          <c:extLst>
            <c:ext xmlns:c16="http://schemas.microsoft.com/office/drawing/2014/chart" uri="{C3380CC4-5D6E-409C-BE32-E72D297353CC}">
              <c16:uniqueId val="{00000002-8DB3-4CE8-8FC2-8E9AADEE2221}"/>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62119660099048712"/>
          <c:y val="0.18245607090855115"/>
          <c:w val="0.37547636013824065"/>
          <c:h val="0.62809917355371903"/>
        </c:manualLayout>
      </c:layout>
      <c:overlay val="0"/>
      <c:spPr>
        <a:solidFill>
          <a:srgbClr val="FFFFFF"/>
        </a:solidFill>
        <a:ln w="25400">
          <a:noFill/>
        </a:ln>
      </c:spPr>
      <c:txPr>
        <a:bodyPr/>
        <a:lstStyle/>
        <a:p>
          <a:pPr>
            <a:defRPr sz="101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717451523545703E-2"/>
          <c:y val="9.7015102129310957E-2"/>
          <c:w val="0.80055401662049863"/>
          <c:h val="0.76865811687069452"/>
        </c:manualLayout>
      </c:layout>
      <c:barChart>
        <c:barDir val="col"/>
        <c:grouping val="stacked"/>
        <c:varyColors val="0"/>
        <c:ser>
          <c:idx val="0"/>
          <c:order val="0"/>
          <c:tx>
            <c:strRef>
              <c:f>'[17]P2_G16-G17'!$N$43</c:f>
              <c:strCache>
                <c:ptCount val="1"/>
                <c:pt idx="0">
                  <c:v>Cuisinières</c:v>
                </c:pt>
              </c:strCache>
            </c:strRef>
          </c:tx>
          <c:spPr>
            <a:solidFill>
              <a:srgbClr val="FFFF00"/>
            </a:solidFill>
            <a:ln w="25400">
              <a:noFill/>
            </a:ln>
          </c:spPr>
          <c:invertIfNegative val="0"/>
          <c:cat>
            <c:numRef>
              <c:f>'[17]P2_G16-G17'!$O$42:$X$42</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'[17]P2_G16-G17'!$O$43:$X$43</c:f>
              <c:numCache>
                <c:formatCode>General</c:formatCode>
                <c:ptCount val="10"/>
                <c:pt idx="0">
                  <c:v>10.63</c:v>
                </c:pt>
                <c:pt idx="1">
                  <c:v>10.48</c:v>
                </c:pt>
                <c:pt idx="2">
                  <c:v>10.715</c:v>
                </c:pt>
                <c:pt idx="3">
                  <c:v>13.657999999999999</c:v>
                </c:pt>
                <c:pt idx="4">
                  <c:v>11.298999999999999</c:v>
                </c:pt>
                <c:pt idx="5">
                  <c:v>11.2</c:v>
                </c:pt>
                <c:pt idx="6">
                  <c:v>9.8699999999999992</c:v>
                </c:pt>
                <c:pt idx="7">
                  <c:v>7.7</c:v>
                </c:pt>
                <c:pt idx="8">
                  <c:v>7.35</c:v>
                </c:pt>
                <c:pt idx="9">
                  <c:v>6.6150000000000002</c:v>
                </c:pt>
              </c:numCache>
            </c:numRef>
          </c:val>
          <c:extLst>
            <c:ext xmlns:c16="http://schemas.microsoft.com/office/drawing/2014/chart" uri="{C3380CC4-5D6E-409C-BE32-E72D297353CC}">
              <c16:uniqueId val="{00000000-DD48-4958-9433-BE8F85D0025A}"/>
            </c:ext>
          </c:extLst>
        </c:ser>
        <c:ser>
          <c:idx val="1"/>
          <c:order val="1"/>
          <c:tx>
            <c:strRef>
              <c:f>'[17]P2_G16-G17'!$N$44</c:f>
              <c:strCache>
                <c:ptCount val="1"/>
                <c:pt idx="0">
                  <c:v>Chaudières</c:v>
                </c:pt>
              </c:strCache>
            </c:strRef>
          </c:tx>
          <c:spPr>
            <a:solidFill>
              <a:srgbClr val="E46C0A"/>
            </a:solidFill>
            <a:ln w="25400">
              <a:noFill/>
            </a:ln>
          </c:spPr>
          <c:invertIfNegative val="0"/>
          <c:cat>
            <c:numRef>
              <c:f>'[17]P2_G16-G17'!$O$42:$X$42</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'[17]P2_G16-G17'!$O$44:$X$44</c:f>
              <c:numCache>
                <c:formatCode>General</c:formatCode>
                <c:ptCount val="10"/>
                <c:pt idx="0">
                  <c:v>8.06</c:v>
                </c:pt>
                <c:pt idx="1">
                  <c:v>8.8000000000000007</c:v>
                </c:pt>
                <c:pt idx="2">
                  <c:v>18.545000000000002</c:v>
                </c:pt>
                <c:pt idx="3">
                  <c:v>28.414000000000001</c:v>
                </c:pt>
                <c:pt idx="4">
                  <c:v>15.042999999999999</c:v>
                </c:pt>
                <c:pt idx="5">
                  <c:v>27.07</c:v>
                </c:pt>
                <c:pt idx="6">
                  <c:v>20.9</c:v>
                </c:pt>
                <c:pt idx="7">
                  <c:v>17.34</c:v>
                </c:pt>
                <c:pt idx="8">
                  <c:v>16.97</c:v>
                </c:pt>
                <c:pt idx="9">
                  <c:v>19.36</c:v>
                </c:pt>
              </c:numCache>
            </c:numRef>
          </c:val>
          <c:extLst>
            <c:ext xmlns:c16="http://schemas.microsoft.com/office/drawing/2014/chart" uri="{C3380CC4-5D6E-409C-BE32-E72D297353CC}">
              <c16:uniqueId val="{00000001-DD48-4958-9433-BE8F85D0025A}"/>
            </c:ext>
          </c:extLst>
        </c:ser>
        <c:ser>
          <c:idx val="2"/>
          <c:order val="2"/>
          <c:tx>
            <c:strRef>
              <c:f>'[17]P2_G16-G17'!$N$45</c:f>
              <c:strCache>
                <c:ptCount val="1"/>
                <c:pt idx="0">
                  <c:v>Poêles</c:v>
                </c:pt>
              </c:strCache>
            </c:strRef>
          </c:tx>
          <c:spPr>
            <a:solidFill>
              <a:srgbClr val="002F65"/>
            </a:solidFill>
            <a:ln w="25400">
              <a:noFill/>
            </a:ln>
          </c:spPr>
          <c:invertIfNegative val="0"/>
          <c:cat>
            <c:numRef>
              <c:f>'[17]P2_G16-G17'!$O$42:$X$42</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'[17]P2_G16-G17'!$O$45:$X$45</c:f>
              <c:numCache>
                <c:formatCode>General</c:formatCode>
                <c:ptCount val="10"/>
                <c:pt idx="0">
                  <c:v>76.099999999999994</c:v>
                </c:pt>
                <c:pt idx="1">
                  <c:v>83</c:v>
                </c:pt>
                <c:pt idx="2">
                  <c:v>127.075</c:v>
                </c:pt>
                <c:pt idx="3">
                  <c:v>205.49199999999999</c:v>
                </c:pt>
                <c:pt idx="4">
                  <c:v>188.40600000000001</c:v>
                </c:pt>
                <c:pt idx="5">
                  <c:v>217.04</c:v>
                </c:pt>
                <c:pt idx="6">
                  <c:v>254.67</c:v>
                </c:pt>
                <c:pt idx="7">
                  <c:v>258.77</c:v>
                </c:pt>
                <c:pt idx="8">
                  <c:v>263.28500000000003</c:v>
                </c:pt>
                <c:pt idx="9">
                  <c:v>306.64999999999998</c:v>
                </c:pt>
              </c:numCache>
            </c:numRef>
          </c:val>
          <c:extLst>
            <c:ext xmlns:c16="http://schemas.microsoft.com/office/drawing/2014/chart" uri="{C3380CC4-5D6E-409C-BE32-E72D297353CC}">
              <c16:uniqueId val="{00000002-DD48-4958-9433-BE8F85D0025A}"/>
            </c:ext>
          </c:extLst>
        </c:ser>
        <c:ser>
          <c:idx val="3"/>
          <c:order val="3"/>
          <c:tx>
            <c:strRef>
              <c:f>'[17]P2_G16-G17'!$N$46</c:f>
              <c:strCache>
                <c:ptCount val="1"/>
                <c:pt idx="0">
                  <c:v>Foyers inserts</c:v>
                </c:pt>
              </c:strCache>
            </c:strRef>
          </c:tx>
          <c:spPr>
            <a:solidFill>
              <a:srgbClr val="93CF51"/>
            </a:solidFill>
            <a:ln w="25400">
              <a:noFill/>
            </a:ln>
          </c:spPr>
          <c:invertIfNegative val="0"/>
          <c:cat>
            <c:numRef>
              <c:f>'[17]P2_G16-G17'!$O$42:$X$42</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'[17]P2_G16-G17'!$O$46:$X$46</c:f>
              <c:numCache>
                <c:formatCode>General</c:formatCode>
                <c:ptCount val="10"/>
                <c:pt idx="0">
                  <c:v>242.7</c:v>
                </c:pt>
                <c:pt idx="1">
                  <c:v>221.8</c:v>
                </c:pt>
                <c:pt idx="2">
                  <c:v>253.4</c:v>
                </c:pt>
                <c:pt idx="3">
                  <c:v>281.565</c:v>
                </c:pt>
                <c:pt idx="4">
                  <c:v>217.50200000000001</c:v>
                </c:pt>
                <c:pt idx="5">
                  <c:v>237.79</c:v>
                </c:pt>
                <c:pt idx="6">
                  <c:v>194.2</c:v>
                </c:pt>
                <c:pt idx="7">
                  <c:v>180</c:v>
                </c:pt>
                <c:pt idx="8">
                  <c:v>179.75</c:v>
                </c:pt>
                <c:pt idx="9">
                  <c:v>156.6</c:v>
                </c:pt>
              </c:numCache>
            </c:numRef>
          </c:val>
          <c:extLst>
            <c:ext xmlns:c16="http://schemas.microsoft.com/office/drawing/2014/chart" uri="{C3380CC4-5D6E-409C-BE32-E72D297353CC}">
              <c16:uniqueId val="{00000003-DD48-4958-9433-BE8F85D0025A}"/>
            </c:ext>
          </c:extLst>
        </c:ser>
        <c:dLbls>
          <c:showLegendKey val="0"/>
          <c:showVal val="0"/>
          <c:showCatName val="0"/>
          <c:showSerName val="0"/>
          <c:showPercent val="0"/>
          <c:showBubbleSize val="0"/>
        </c:dLbls>
        <c:gapWidth val="30"/>
        <c:overlap val="100"/>
        <c:axId val="167468032"/>
        <c:axId val="167482112"/>
      </c:barChart>
      <c:catAx>
        <c:axId val="16746803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7482112"/>
        <c:crossesAt val="0"/>
        <c:auto val="1"/>
        <c:lblAlgn val="ctr"/>
        <c:lblOffset val="100"/>
        <c:tickLblSkip val="1"/>
        <c:tickMarkSkip val="1"/>
        <c:noMultiLvlLbl val="0"/>
      </c:catAx>
      <c:valAx>
        <c:axId val="167482112"/>
        <c:scaling>
          <c:orientation val="minMax"/>
        </c:scaling>
        <c:delete val="0"/>
        <c:axPos val="l"/>
        <c:majorGridlines>
          <c:spPr>
            <a:ln w="3175">
              <a:solidFill>
                <a:srgbClr val="969696"/>
              </a:solidFill>
              <a:prstDash val="lgDash"/>
            </a:ln>
          </c:spPr>
        </c:majorGridlines>
        <c:numFmt formatCode="#,##0.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7468032"/>
        <c:crossesAt val="1"/>
        <c:crossBetween val="between"/>
      </c:valAx>
      <c:spPr>
        <a:solidFill>
          <a:srgbClr val="FFFFFF"/>
        </a:solidFill>
        <a:ln w="25400">
          <a:noFill/>
        </a:ln>
      </c:spPr>
    </c:plotArea>
    <c:legend>
      <c:legendPos val="b"/>
      <c:layout>
        <c:manualLayout>
          <c:xMode val="edge"/>
          <c:yMode val="edge"/>
          <c:x val="0.2188365650969529"/>
          <c:y val="3.3582089552238806E-2"/>
          <c:w val="0.51523545706371188"/>
          <c:h val="7.4626865671641784E-2"/>
        </c:manualLayout>
      </c:layout>
      <c:overlay val="0"/>
      <c:spPr>
        <a:noFill/>
        <a:ln w="25400">
          <a:noFill/>
        </a:ln>
      </c:spPr>
      <c:txPr>
        <a:bodyPr/>
        <a:lstStyle/>
        <a:p>
          <a:pPr>
            <a:defRPr sz="525"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47569526581001E-2"/>
          <c:y val="0.13422840785642542"/>
          <c:w val="0.38939705692007626"/>
          <c:h val="0.71476627183546537"/>
        </c:manualLayout>
      </c:layout>
      <c:doughnutChart>
        <c:varyColors val="1"/>
        <c:ser>
          <c:idx val="1"/>
          <c:order val="0"/>
          <c:spPr>
            <a:solidFill>
              <a:srgbClr val="95B2D7"/>
            </a:solidFill>
            <a:ln w="12700">
              <a:solidFill>
                <a:srgbClr val="000000"/>
              </a:solidFill>
              <a:prstDash val="solid"/>
            </a:ln>
          </c:spPr>
          <c:dPt>
            <c:idx val="0"/>
            <c:bubble3D val="0"/>
            <c:spPr>
              <a:solidFill>
                <a:srgbClr val="000000"/>
              </a:solidFill>
              <a:ln w="12700">
                <a:solidFill>
                  <a:srgbClr val="000000"/>
                </a:solidFill>
                <a:prstDash val="solid"/>
              </a:ln>
            </c:spPr>
            <c:extLst>
              <c:ext xmlns:c16="http://schemas.microsoft.com/office/drawing/2014/chart" uri="{C3380CC4-5D6E-409C-BE32-E72D297353CC}">
                <c16:uniqueId val="{00000033-BFD8-4FE6-9C84-3D8B9A667E1A}"/>
              </c:ext>
            </c:extLst>
          </c:dPt>
          <c:dPt>
            <c:idx val="1"/>
            <c:bubble3D val="0"/>
            <c:spPr>
              <a:solidFill>
                <a:srgbClr val="808080"/>
              </a:solidFill>
              <a:ln w="25400">
                <a:noFill/>
              </a:ln>
            </c:spPr>
            <c:extLst>
              <c:ext xmlns:c16="http://schemas.microsoft.com/office/drawing/2014/chart" uri="{C3380CC4-5D6E-409C-BE32-E72D297353CC}">
                <c16:uniqueId val="{00000034-BFD8-4FE6-9C84-3D8B9A667E1A}"/>
              </c:ext>
            </c:extLst>
          </c:dPt>
          <c:dPt>
            <c:idx val="2"/>
            <c:bubble3D val="0"/>
            <c:spPr>
              <a:solidFill>
                <a:srgbClr val="C0C0C0"/>
              </a:solidFill>
              <a:ln w="25400">
                <a:noFill/>
              </a:ln>
            </c:spPr>
            <c:extLst>
              <c:ext xmlns:c16="http://schemas.microsoft.com/office/drawing/2014/chart" uri="{C3380CC4-5D6E-409C-BE32-E72D297353CC}">
                <c16:uniqueId val="{00000035-BFD8-4FE6-9C84-3D8B9A667E1A}"/>
              </c:ext>
            </c:extLst>
          </c:dPt>
          <c:dPt>
            <c:idx val="3"/>
            <c:bubble3D val="0"/>
            <c:spPr>
              <a:solidFill>
                <a:srgbClr val="FFFFFF"/>
              </a:solidFill>
              <a:ln w="12700">
                <a:solidFill>
                  <a:srgbClr val="000000"/>
                </a:solidFill>
                <a:prstDash val="lgDash"/>
              </a:ln>
            </c:spPr>
            <c:extLst>
              <c:ext xmlns:c16="http://schemas.microsoft.com/office/drawing/2014/chart" uri="{C3380CC4-5D6E-409C-BE32-E72D297353CC}">
                <c16:uniqueId val="{00000036-BFD8-4FE6-9C84-3D8B9A667E1A}"/>
              </c:ext>
            </c:extLst>
          </c:dPt>
          <c:dPt>
            <c:idx val="4"/>
            <c:bubble3D val="0"/>
            <c:spPr>
              <a:solidFill>
                <a:srgbClr val="99CC00"/>
              </a:solidFill>
              <a:ln w="25400">
                <a:noFill/>
              </a:ln>
            </c:spPr>
            <c:extLst>
              <c:ext xmlns:c16="http://schemas.microsoft.com/office/drawing/2014/chart" uri="{C3380CC4-5D6E-409C-BE32-E72D297353CC}">
                <c16:uniqueId val="{00000037-BFD8-4FE6-9C84-3D8B9A667E1A}"/>
              </c:ext>
            </c:extLst>
          </c:dPt>
          <c:dPt>
            <c:idx val="5"/>
            <c:bubble3D val="0"/>
            <c:spPr>
              <a:solidFill>
                <a:srgbClr val="339966"/>
              </a:solidFill>
              <a:ln w="25400">
                <a:noFill/>
              </a:ln>
            </c:spPr>
            <c:extLst>
              <c:ext xmlns:c16="http://schemas.microsoft.com/office/drawing/2014/chart" uri="{C3380CC4-5D6E-409C-BE32-E72D297353CC}">
                <c16:uniqueId val="{00000038-BFD8-4FE6-9C84-3D8B9A667E1A}"/>
              </c:ext>
            </c:extLst>
          </c:dPt>
          <c:dPt>
            <c:idx val="6"/>
            <c:bubble3D val="0"/>
            <c:spPr>
              <a:solidFill>
                <a:srgbClr val="008000"/>
              </a:solidFill>
              <a:ln w="25400">
                <a:noFill/>
              </a:ln>
            </c:spPr>
            <c:extLst>
              <c:ext xmlns:c16="http://schemas.microsoft.com/office/drawing/2014/chart" uri="{C3380CC4-5D6E-409C-BE32-E72D297353CC}">
                <c16:uniqueId val="{00000039-BFD8-4FE6-9C84-3D8B9A667E1A}"/>
              </c:ext>
            </c:extLst>
          </c:dPt>
          <c:dPt>
            <c:idx val="7"/>
            <c:bubble3D val="0"/>
            <c:spPr>
              <a:solidFill>
                <a:srgbClr val="808000"/>
              </a:solidFill>
              <a:ln w="25400">
                <a:noFill/>
              </a:ln>
            </c:spPr>
            <c:extLst>
              <c:ext xmlns:c16="http://schemas.microsoft.com/office/drawing/2014/chart" uri="{C3380CC4-5D6E-409C-BE32-E72D297353CC}">
                <c16:uniqueId val="{0000003A-BFD8-4FE6-9C84-3D8B9A667E1A}"/>
              </c:ext>
            </c:extLst>
          </c:dPt>
          <c:dPt>
            <c:idx val="8"/>
            <c:bubble3D val="0"/>
            <c:spPr>
              <a:solidFill>
                <a:srgbClr val="FF6600"/>
              </a:solidFill>
              <a:ln w="25400">
                <a:noFill/>
              </a:ln>
            </c:spPr>
            <c:extLst>
              <c:ext xmlns:c16="http://schemas.microsoft.com/office/drawing/2014/chart" uri="{C3380CC4-5D6E-409C-BE32-E72D297353CC}">
                <c16:uniqueId val="{0000003B-BFD8-4FE6-9C84-3D8B9A667E1A}"/>
              </c:ext>
            </c:extLst>
          </c:dPt>
          <c:dPt>
            <c:idx val="9"/>
            <c:bubble3D val="0"/>
            <c:spPr>
              <a:solidFill>
                <a:srgbClr val="FF0000"/>
              </a:solidFill>
              <a:ln w="25400">
                <a:noFill/>
              </a:ln>
            </c:spPr>
            <c:extLst>
              <c:ext xmlns:c16="http://schemas.microsoft.com/office/drawing/2014/chart" uri="{C3380CC4-5D6E-409C-BE32-E72D297353CC}">
                <c16:uniqueId val="{0000003C-BFD8-4FE6-9C84-3D8B9A667E1A}"/>
              </c:ext>
            </c:extLst>
          </c:dPt>
          <c:dPt>
            <c:idx val="10"/>
            <c:bubble3D val="0"/>
            <c:spPr>
              <a:solidFill>
                <a:srgbClr val="FFC000"/>
              </a:solidFill>
              <a:ln w="25400">
                <a:noFill/>
              </a:ln>
            </c:spPr>
            <c:extLst>
              <c:ext xmlns:c16="http://schemas.microsoft.com/office/drawing/2014/chart" uri="{C3380CC4-5D6E-409C-BE32-E72D297353CC}">
                <c16:uniqueId val="{0000003D-BFD8-4FE6-9C84-3D8B9A667E1A}"/>
              </c:ext>
            </c:extLst>
          </c:dPt>
          <c:dPt>
            <c:idx val="11"/>
            <c:bubble3D val="0"/>
            <c:spPr>
              <a:solidFill>
                <a:srgbClr val="800080"/>
              </a:solidFill>
              <a:ln w="25400">
                <a:noFill/>
              </a:ln>
            </c:spPr>
            <c:extLst>
              <c:ext xmlns:c16="http://schemas.microsoft.com/office/drawing/2014/chart" uri="{C3380CC4-5D6E-409C-BE32-E72D297353CC}">
                <c16:uniqueId val="{0000003E-BFD8-4FE6-9C84-3D8B9A667E1A}"/>
              </c:ext>
            </c:extLst>
          </c:dPt>
          <c:cat>
            <c:strRef>
              <c:f>'P1_G2-G3'!$O$9:$O$20</c:f>
              <c:strCache>
                <c:ptCount val="12"/>
                <c:pt idx="0">
                  <c:v>Bois-énergie : 36</c:v>
                </c:pt>
                <c:pt idx="1">
                  <c:v>Hydraulique renouvelable : 17</c:v>
                </c:pt>
                <c:pt idx="2">
                  <c:v>Pompes à chaleur : 12</c:v>
                </c:pt>
                <c:pt idx="3">
                  <c:v>Éolien : 11</c:v>
                </c:pt>
                <c:pt idx="4">
                  <c:v>Biocarburants : 6</c:v>
                </c:pt>
                <c:pt idx="5">
                  <c:v>Biogaz : 5</c:v>
                </c:pt>
                <c:pt idx="6">
                  <c:v>Solaire photovoltaïque : 4</c:v>
                </c:pt>
                <c:pt idx="7">
                  <c:v>Déchets renouvelables : 4</c:v>
                </c:pt>
                <c:pt idx="8">
                  <c:v>Géothermie : 2</c:v>
                </c:pt>
                <c:pt idx="9">
                  <c:v>Résidus de l'agriculture et des IAA* : 2</c:v>
                </c:pt>
                <c:pt idx="10">
                  <c:v>Solaire thermique : 0,7</c:v>
                </c:pt>
                <c:pt idx="11">
                  <c:v>Énergies marines : 0,1</c:v>
                </c:pt>
              </c:strCache>
            </c:strRef>
          </c:cat>
          <c:val>
            <c:numRef>
              <c:f>'P1_G2-G3'!$N$9:$N$20</c:f>
              <c:numCache>
                <c:formatCode>0.0</c:formatCode>
                <c:ptCount val="12"/>
                <c:pt idx="0">
                  <c:v>36.201654829644276</c:v>
                </c:pt>
                <c:pt idx="1">
                  <c:v>17.056838306911391</c:v>
                </c:pt>
                <c:pt idx="2">
                  <c:v>12.401518059513124</c:v>
                </c:pt>
                <c:pt idx="3">
                  <c:v>10.726939241334854</c:v>
                </c:pt>
                <c:pt idx="4">
                  <c:v>6.4089389832681896</c:v>
                </c:pt>
                <c:pt idx="5">
                  <c:v>4.5839915000375324</c:v>
                </c:pt>
                <c:pt idx="6">
                  <c:v>4.3737562274919872</c:v>
                </c:pt>
                <c:pt idx="7">
                  <c:v>4.2340772630468209</c:v>
                </c:pt>
                <c:pt idx="8">
                  <c:v>1.6082725571409346</c:v>
                </c:pt>
                <c:pt idx="9">
                  <c:v>1.5812229847036583</c:v>
                </c:pt>
                <c:pt idx="10">
                  <c:v>0.68258607817060679</c:v>
                </c:pt>
                <c:pt idx="11">
                  <c:v>0.14020396873663174</c:v>
                </c:pt>
              </c:numCache>
            </c:numRef>
          </c:val>
          <c:extLst>
            <c:ext xmlns:c16="http://schemas.microsoft.com/office/drawing/2014/chart" uri="{C3380CC4-5D6E-409C-BE32-E72D297353CC}">
              <c16:uniqueId val="{00000032-BFD8-4FE6-9C84-3D8B9A667E1A}"/>
            </c:ext>
          </c:extLst>
        </c:ser>
        <c:ser>
          <c:idx val="0"/>
          <c:order val="1"/>
          <c:spPr>
            <a:solidFill>
              <a:srgbClr val="95B2D7"/>
            </a:solidFill>
            <a:ln w="12700">
              <a:solidFill>
                <a:srgbClr val="000000"/>
              </a:solidFill>
              <a:prstDash val="solid"/>
            </a:ln>
          </c:spPr>
          <c:dPt>
            <c:idx val="0"/>
            <c:bubble3D val="0"/>
            <c:spPr>
              <a:solidFill>
                <a:srgbClr val="000000"/>
              </a:solidFill>
              <a:ln w="12700">
                <a:solidFill>
                  <a:srgbClr val="000000"/>
                </a:solidFill>
                <a:prstDash val="solid"/>
              </a:ln>
            </c:spPr>
            <c:extLst>
              <c:ext xmlns:c16="http://schemas.microsoft.com/office/drawing/2014/chart" uri="{C3380CC4-5D6E-409C-BE32-E72D297353CC}">
                <c16:uniqueId val="{0000001A-BFD8-4FE6-9C84-3D8B9A667E1A}"/>
              </c:ext>
            </c:extLst>
          </c:dPt>
          <c:dPt>
            <c:idx val="1"/>
            <c:bubble3D val="0"/>
            <c:spPr>
              <a:solidFill>
                <a:srgbClr val="808080"/>
              </a:solidFill>
              <a:ln w="25400">
                <a:noFill/>
              </a:ln>
            </c:spPr>
            <c:extLst>
              <c:ext xmlns:c16="http://schemas.microsoft.com/office/drawing/2014/chart" uri="{C3380CC4-5D6E-409C-BE32-E72D297353CC}">
                <c16:uniqueId val="{0000001C-BFD8-4FE6-9C84-3D8B9A667E1A}"/>
              </c:ext>
            </c:extLst>
          </c:dPt>
          <c:dPt>
            <c:idx val="2"/>
            <c:bubble3D val="0"/>
            <c:spPr>
              <a:solidFill>
                <a:srgbClr val="C0C0C0"/>
              </a:solidFill>
              <a:ln w="25400">
                <a:noFill/>
              </a:ln>
            </c:spPr>
            <c:extLst>
              <c:ext xmlns:c16="http://schemas.microsoft.com/office/drawing/2014/chart" uri="{C3380CC4-5D6E-409C-BE32-E72D297353CC}">
                <c16:uniqueId val="{0000001E-BFD8-4FE6-9C84-3D8B9A667E1A}"/>
              </c:ext>
            </c:extLst>
          </c:dPt>
          <c:dPt>
            <c:idx val="3"/>
            <c:bubble3D val="0"/>
            <c:spPr>
              <a:solidFill>
                <a:srgbClr val="FFFFFF"/>
              </a:solidFill>
              <a:ln w="12700">
                <a:solidFill>
                  <a:srgbClr val="000000"/>
                </a:solidFill>
                <a:prstDash val="lgDash"/>
              </a:ln>
            </c:spPr>
            <c:extLst>
              <c:ext xmlns:c16="http://schemas.microsoft.com/office/drawing/2014/chart" uri="{C3380CC4-5D6E-409C-BE32-E72D297353CC}">
                <c16:uniqueId val="{00000020-BFD8-4FE6-9C84-3D8B9A667E1A}"/>
              </c:ext>
            </c:extLst>
          </c:dPt>
          <c:dPt>
            <c:idx val="4"/>
            <c:bubble3D val="0"/>
            <c:spPr>
              <a:solidFill>
                <a:srgbClr val="99CC00"/>
              </a:solidFill>
              <a:ln w="25400">
                <a:noFill/>
              </a:ln>
            </c:spPr>
            <c:extLst>
              <c:ext xmlns:c16="http://schemas.microsoft.com/office/drawing/2014/chart" uri="{C3380CC4-5D6E-409C-BE32-E72D297353CC}">
                <c16:uniqueId val="{00000022-BFD8-4FE6-9C84-3D8B9A667E1A}"/>
              </c:ext>
            </c:extLst>
          </c:dPt>
          <c:dPt>
            <c:idx val="5"/>
            <c:bubble3D val="0"/>
            <c:spPr>
              <a:solidFill>
                <a:srgbClr val="339966"/>
              </a:solidFill>
              <a:ln w="25400">
                <a:noFill/>
              </a:ln>
            </c:spPr>
            <c:extLst>
              <c:ext xmlns:c16="http://schemas.microsoft.com/office/drawing/2014/chart" uri="{C3380CC4-5D6E-409C-BE32-E72D297353CC}">
                <c16:uniqueId val="{00000024-BFD8-4FE6-9C84-3D8B9A667E1A}"/>
              </c:ext>
            </c:extLst>
          </c:dPt>
          <c:dPt>
            <c:idx val="6"/>
            <c:bubble3D val="0"/>
            <c:spPr>
              <a:solidFill>
                <a:srgbClr val="008000"/>
              </a:solidFill>
              <a:ln w="25400">
                <a:noFill/>
              </a:ln>
            </c:spPr>
            <c:extLst>
              <c:ext xmlns:c16="http://schemas.microsoft.com/office/drawing/2014/chart" uri="{C3380CC4-5D6E-409C-BE32-E72D297353CC}">
                <c16:uniqueId val="{00000026-BFD8-4FE6-9C84-3D8B9A667E1A}"/>
              </c:ext>
            </c:extLst>
          </c:dPt>
          <c:dPt>
            <c:idx val="7"/>
            <c:bubble3D val="0"/>
            <c:spPr>
              <a:solidFill>
                <a:srgbClr val="808000"/>
              </a:solidFill>
              <a:ln w="25400">
                <a:noFill/>
              </a:ln>
            </c:spPr>
            <c:extLst>
              <c:ext xmlns:c16="http://schemas.microsoft.com/office/drawing/2014/chart" uri="{C3380CC4-5D6E-409C-BE32-E72D297353CC}">
                <c16:uniqueId val="{00000028-BFD8-4FE6-9C84-3D8B9A667E1A}"/>
              </c:ext>
            </c:extLst>
          </c:dPt>
          <c:dPt>
            <c:idx val="8"/>
            <c:bubble3D val="0"/>
            <c:spPr>
              <a:solidFill>
                <a:srgbClr val="FF6600"/>
              </a:solidFill>
              <a:ln w="25400">
                <a:noFill/>
              </a:ln>
            </c:spPr>
            <c:extLst>
              <c:ext xmlns:c16="http://schemas.microsoft.com/office/drawing/2014/chart" uri="{C3380CC4-5D6E-409C-BE32-E72D297353CC}">
                <c16:uniqueId val="{0000002A-BFD8-4FE6-9C84-3D8B9A667E1A}"/>
              </c:ext>
            </c:extLst>
          </c:dPt>
          <c:dPt>
            <c:idx val="9"/>
            <c:bubble3D val="0"/>
            <c:spPr>
              <a:solidFill>
                <a:srgbClr val="FF0000"/>
              </a:solidFill>
              <a:ln w="25400">
                <a:noFill/>
              </a:ln>
            </c:spPr>
            <c:extLst>
              <c:ext xmlns:c16="http://schemas.microsoft.com/office/drawing/2014/chart" uri="{C3380CC4-5D6E-409C-BE32-E72D297353CC}">
                <c16:uniqueId val="{0000002C-BFD8-4FE6-9C84-3D8B9A667E1A}"/>
              </c:ext>
            </c:extLst>
          </c:dPt>
          <c:dPt>
            <c:idx val="10"/>
            <c:bubble3D val="0"/>
            <c:spPr>
              <a:solidFill>
                <a:srgbClr val="FFC000"/>
              </a:solidFill>
              <a:ln w="25400">
                <a:noFill/>
              </a:ln>
            </c:spPr>
            <c:extLst>
              <c:ext xmlns:c16="http://schemas.microsoft.com/office/drawing/2014/chart" uri="{C3380CC4-5D6E-409C-BE32-E72D297353CC}">
                <c16:uniqueId val="{0000002E-BFD8-4FE6-9C84-3D8B9A667E1A}"/>
              </c:ext>
            </c:extLst>
          </c:dPt>
          <c:dPt>
            <c:idx val="11"/>
            <c:bubble3D val="0"/>
            <c:spPr>
              <a:solidFill>
                <a:srgbClr val="800080"/>
              </a:solidFill>
              <a:ln w="25400">
                <a:noFill/>
              </a:ln>
            </c:spPr>
            <c:extLst>
              <c:ext xmlns:c16="http://schemas.microsoft.com/office/drawing/2014/chart" uri="{C3380CC4-5D6E-409C-BE32-E72D297353CC}">
                <c16:uniqueId val="{00000030-BFD8-4FE6-9C84-3D8B9A667E1A}"/>
              </c:ext>
            </c:extLst>
          </c:dPt>
          <c:cat>
            <c:strRef>
              <c:f>'P1_G2-G3'!$O$9:$O$20</c:f>
              <c:strCache>
                <c:ptCount val="12"/>
                <c:pt idx="0">
                  <c:v>Bois-énergie : 36</c:v>
                </c:pt>
                <c:pt idx="1">
                  <c:v>Hydraulique renouvelable : 17</c:v>
                </c:pt>
                <c:pt idx="2">
                  <c:v>Pompes à chaleur : 12</c:v>
                </c:pt>
                <c:pt idx="3">
                  <c:v>Éolien : 11</c:v>
                </c:pt>
                <c:pt idx="4">
                  <c:v>Biocarburants : 6</c:v>
                </c:pt>
                <c:pt idx="5">
                  <c:v>Biogaz : 5</c:v>
                </c:pt>
                <c:pt idx="6">
                  <c:v>Solaire photovoltaïque : 4</c:v>
                </c:pt>
                <c:pt idx="7">
                  <c:v>Déchets renouvelables : 4</c:v>
                </c:pt>
                <c:pt idx="8">
                  <c:v>Géothermie : 2</c:v>
                </c:pt>
                <c:pt idx="9">
                  <c:v>Résidus de l'agriculture et des IAA* : 2</c:v>
                </c:pt>
                <c:pt idx="10">
                  <c:v>Solaire thermique : 0,7</c:v>
                </c:pt>
                <c:pt idx="11">
                  <c:v>Énergies marines : 0,1</c:v>
                </c:pt>
              </c:strCache>
            </c:strRef>
          </c:cat>
          <c:val>
            <c:numRef>
              <c:f>'P1_G2-G3'!$N$9:$N$20</c:f>
              <c:numCache>
                <c:formatCode>0.0</c:formatCode>
                <c:ptCount val="12"/>
                <c:pt idx="0">
                  <c:v>36.201654829644276</c:v>
                </c:pt>
                <c:pt idx="1">
                  <c:v>17.056838306911391</c:v>
                </c:pt>
                <c:pt idx="2">
                  <c:v>12.401518059513124</c:v>
                </c:pt>
                <c:pt idx="3">
                  <c:v>10.726939241334854</c:v>
                </c:pt>
                <c:pt idx="4">
                  <c:v>6.4089389832681896</c:v>
                </c:pt>
                <c:pt idx="5">
                  <c:v>4.5839915000375324</c:v>
                </c:pt>
                <c:pt idx="6">
                  <c:v>4.3737562274919872</c:v>
                </c:pt>
                <c:pt idx="7">
                  <c:v>4.2340772630468209</c:v>
                </c:pt>
                <c:pt idx="8">
                  <c:v>1.6082725571409346</c:v>
                </c:pt>
                <c:pt idx="9">
                  <c:v>1.5812229847036583</c:v>
                </c:pt>
                <c:pt idx="10">
                  <c:v>0.68258607817060679</c:v>
                </c:pt>
                <c:pt idx="11">
                  <c:v>0.14020396873663174</c:v>
                </c:pt>
              </c:numCache>
            </c:numRef>
          </c:val>
          <c:extLst>
            <c:ext xmlns:c16="http://schemas.microsoft.com/office/drawing/2014/chart" uri="{C3380CC4-5D6E-409C-BE32-E72D297353CC}">
              <c16:uniqueId val="{00000031-BFD8-4FE6-9C84-3D8B9A667E1A}"/>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t"/>
      <c:layout>
        <c:manualLayout>
          <c:xMode val="edge"/>
          <c:yMode val="edge"/>
          <c:x val="0.5114570052809253"/>
          <c:y val="6.9174686497521135E-2"/>
          <c:w val="0.48854299471907481"/>
          <c:h val="0.89748387932989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5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16537867078823E-2"/>
          <c:y val="0.10074645221120754"/>
          <c:w val="0.91190108191653785"/>
          <c:h val="0.7649267667887979"/>
        </c:manualLayout>
      </c:layout>
      <c:barChart>
        <c:barDir val="col"/>
        <c:grouping val="stacked"/>
        <c:varyColors val="0"/>
        <c:ser>
          <c:idx val="0"/>
          <c:order val="0"/>
          <c:tx>
            <c:strRef>
              <c:f>'P3_G16-G17'!$N$53</c:f>
              <c:strCache>
                <c:ptCount val="1"/>
                <c:pt idx="0">
                  <c:v>Cuisinières</c:v>
                </c:pt>
              </c:strCache>
            </c:strRef>
          </c:tx>
          <c:spPr>
            <a:solidFill>
              <a:srgbClr val="00B050"/>
            </a:solidFill>
          </c:spPr>
          <c:invertIfNegative val="0"/>
          <c:cat>
            <c:numRef>
              <c:f>'P3_G16-G17'!$O$52:$AG$52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'P3_G16-G17'!$O$53:$AG$53</c:f>
              <c:numCache>
                <c:formatCode>#\ ##0.0</c:formatCode>
                <c:ptCount val="19"/>
                <c:pt idx="0">
                  <c:v>10.63</c:v>
                </c:pt>
                <c:pt idx="1">
                  <c:v>10.48</c:v>
                </c:pt>
                <c:pt idx="2">
                  <c:v>10.715</c:v>
                </c:pt>
                <c:pt idx="3">
                  <c:v>13.657999999999999</c:v>
                </c:pt>
                <c:pt idx="4">
                  <c:v>11.298999999999999</c:v>
                </c:pt>
                <c:pt idx="5">
                  <c:v>11.2</c:v>
                </c:pt>
                <c:pt idx="6">
                  <c:v>9.8699999999999992</c:v>
                </c:pt>
                <c:pt idx="7">
                  <c:v>7.7</c:v>
                </c:pt>
                <c:pt idx="8">
                  <c:v>7.35</c:v>
                </c:pt>
                <c:pt idx="9">
                  <c:v>6.6150000000000002</c:v>
                </c:pt>
                <c:pt idx="10">
                  <c:v>6</c:v>
                </c:pt>
                <c:pt idx="11">
                  <c:v>4.8</c:v>
                </c:pt>
                <c:pt idx="12">
                  <c:v>4.82</c:v>
                </c:pt>
                <c:pt idx="13">
                  <c:v>4.2149999999999999</c:v>
                </c:pt>
                <c:pt idx="14">
                  <c:v>4.5599999999999996</c:v>
                </c:pt>
                <c:pt idx="15">
                  <c:v>4.415</c:v>
                </c:pt>
                <c:pt idx="16">
                  <c:v>4.34</c:v>
                </c:pt>
                <c:pt idx="17">
                  <c:v>3.2749999999999999</c:v>
                </c:pt>
                <c:pt idx="18">
                  <c:v>2.71</c:v>
                </c:pt>
              </c:numCache>
            </c:numRef>
          </c:val>
          <c:extLst>
            <c:ext xmlns:c16="http://schemas.microsoft.com/office/drawing/2014/chart" uri="{C3380CC4-5D6E-409C-BE32-E72D297353CC}">
              <c16:uniqueId val="{00000000-A7B1-4A8D-8957-C559538FD065}"/>
            </c:ext>
          </c:extLst>
        </c:ser>
        <c:ser>
          <c:idx val="1"/>
          <c:order val="1"/>
          <c:tx>
            <c:strRef>
              <c:f>'P3_G16-G17'!$N$54</c:f>
              <c:strCache>
                <c:ptCount val="1"/>
                <c:pt idx="0">
                  <c:v>Chaudières</c:v>
                </c:pt>
              </c:strCache>
            </c:strRef>
          </c:tx>
          <c:spPr>
            <a:solidFill>
              <a:srgbClr val="FF0000"/>
            </a:solidFill>
          </c:spPr>
          <c:invertIfNegative val="0"/>
          <c:cat>
            <c:numRef>
              <c:f>'P3_G16-G17'!$O$52:$AG$52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'P3_G16-G17'!$O$54:$AG$54</c:f>
              <c:numCache>
                <c:formatCode>#\ ##0.0</c:formatCode>
                <c:ptCount val="19"/>
                <c:pt idx="0">
                  <c:v>8.06</c:v>
                </c:pt>
                <c:pt idx="1">
                  <c:v>8.8000000000000007</c:v>
                </c:pt>
                <c:pt idx="2">
                  <c:v>18.545000000000002</c:v>
                </c:pt>
                <c:pt idx="3">
                  <c:v>28.414000000000001</c:v>
                </c:pt>
                <c:pt idx="4">
                  <c:v>15.042999999999999</c:v>
                </c:pt>
                <c:pt idx="5">
                  <c:v>27.07</c:v>
                </c:pt>
                <c:pt idx="6">
                  <c:v>20.9</c:v>
                </c:pt>
                <c:pt idx="7">
                  <c:v>17.34</c:v>
                </c:pt>
                <c:pt idx="8">
                  <c:v>16.97</c:v>
                </c:pt>
                <c:pt idx="9">
                  <c:v>19.36</c:v>
                </c:pt>
                <c:pt idx="10">
                  <c:v>20.95</c:v>
                </c:pt>
                <c:pt idx="11">
                  <c:v>14.234999999999999</c:v>
                </c:pt>
                <c:pt idx="12">
                  <c:v>11.46</c:v>
                </c:pt>
                <c:pt idx="13">
                  <c:v>9.8049999999999997</c:v>
                </c:pt>
                <c:pt idx="14">
                  <c:v>11.025</c:v>
                </c:pt>
                <c:pt idx="15">
                  <c:v>12.135</c:v>
                </c:pt>
                <c:pt idx="16">
                  <c:v>18.649999999999999</c:v>
                </c:pt>
                <c:pt idx="17">
                  <c:v>17.8</c:v>
                </c:pt>
                <c:pt idx="18">
                  <c:v>36.42</c:v>
                </c:pt>
              </c:numCache>
            </c:numRef>
          </c:val>
          <c:extLst>
            <c:ext xmlns:c16="http://schemas.microsoft.com/office/drawing/2014/chart" uri="{C3380CC4-5D6E-409C-BE32-E72D297353CC}">
              <c16:uniqueId val="{00000001-A7B1-4A8D-8957-C559538FD065}"/>
            </c:ext>
          </c:extLst>
        </c:ser>
        <c:ser>
          <c:idx val="2"/>
          <c:order val="2"/>
          <c:tx>
            <c:strRef>
              <c:f>'P3_G16-G17'!$N$55</c:f>
              <c:strCache>
                <c:ptCount val="1"/>
                <c:pt idx="0">
                  <c:v>Poêles</c:v>
                </c:pt>
              </c:strCache>
            </c:strRef>
          </c:tx>
          <c:spPr>
            <a:solidFill>
              <a:schemeClr val="tx1">
                <a:lumMod val="65000"/>
                <a:lumOff val="35000"/>
              </a:schemeClr>
            </a:solidFill>
          </c:spPr>
          <c:invertIfNegative val="0"/>
          <c:cat>
            <c:numRef>
              <c:f>'P3_G16-G17'!$O$52:$AG$52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'P3_G16-G17'!$O$55:$AG$55</c:f>
              <c:numCache>
                <c:formatCode>#\ ##0.0</c:formatCode>
                <c:ptCount val="19"/>
                <c:pt idx="0">
                  <c:v>76.099999999999994</c:v>
                </c:pt>
                <c:pt idx="1">
                  <c:v>83</c:v>
                </c:pt>
                <c:pt idx="2">
                  <c:v>127.075</c:v>
                </c:pt>
                <c:pt idx="3">
                  <c:v>205.49199999999999</c:v>
                </c:pt>
                <c:pt idx="4">
                  <c:v>188.40600000000001</c:v>
                </c:pt>
                <c:pt idx="5">
                  <c:v>217.04</c:v>
                </c:pt>
                <c:pt idx="6">
                  <c:v>254.67</c:v>
                </c:pt>
                <c:pt idx="7">
                  <c:v>258.77</c:v>
                </c:pt>
                <c:pt idx="8">
                  <c:v>263.28500000000003</c:v>
                </c:pt>
                <c:pt idx="9">
                  <c:v>306.64999999999998</c:v>
                </c:pt>
                <c:pt idx="10">
                  <c:v>349.79500000000002</c:v>
                </c:pt>
                <c:pt idx="11">
                  <c:v>293.62</c:v>
                </c:pt>
                <c:pt idx="12">
                  <c:v>265.62</c:v>
                </c:pt>
                <c:pt idx="13">
                  <c:v>251.35</c:v>
                </c:pt>
                <c:pt idx="14">
                  <c:v>288.03500000000003</c:v>
                </c:pt>
                <c:pt idx="15">
                  <c:v>291.07</c:v>
                </c:pt>
                <c:pt idx="16">
                  <c:v>282.64</c:v>
                </c:pt>
                <c:pt idx="17">
                  <c:v>237.55</c:v>
                </c:pt>
                <c:pt idx="18">
                  <c:v>323.89999999999998</c:v>
                </c:pt>
              </c:numCache>
            </c:numRef>
          </c:val>
          <c:extLst>
            <c:ext xmlns:c16="http://schemas.microsoft.com/office/drawing/2014/chart" uri="{C3380CC4-5D6E-409C-BE32-E72D297353CC}">
              <c16:uniqueId val="{00000002-A7B1-4A8D-8957-C559538FD065}"/>
            </c:ext>
          </c:extLst>
        </c:ser>
        <c:ser>
          <c:idx val="3"/>
          <c:order val="3"/>
          <c:tx>
            <c:strRef>
              <c:f>'P3_G16-G17'!$N$56</c:f>
              <c:strCache>
                <c:ptCount val="1"/>
                <c:pt idx="0">
                  <c:v>Foyers inserts</c:v>
                </c:pt>
              </c:strCache>
            </c:strRef>
          </c:tx>
          <c:spPr>
            <a:solidFill>
              <a:srgbClr val="FF6600"/>
            </a:solidFill>
          </c:spPr>
          <c:invertIfNegative val="0"/>
          <c:cat>
            <c:numRef>
              <c:f>'P3_G16-G17'!$O$52:$AG$52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'P3_G16-G17'!$O$56:$AG$56</c:f>
              <c:numCache>
                <c:formatCode>#\ ##0.0</c:formatCode>
                <c:ptCount val="19"/>
                <c:pt idx="0">
                  <c:v>242.7</c:v>
                </c:pt>
                <c:pt idx="1">
                  <c:v>221.8</c:v>
                </c:pt>
                <c:pt idx="2">
                  <c:v>253.4</c:v>
                </c:pt>
                <c:pt idx="3">
                  <c:v>281.565</c:v>
                </c:pt>
                <c:pt idx="4">
                  <c:v>217.50200000000001</c:v>
                </c:pt>
                <c:pt idx="5">
                  <c:v>237.79</c:v>
                </c:pt>
                <c:pt idx="6">
                  <c:v>194.2</c:v>
                </c:pt>
                <c:pt idx="7">
                  <c:v>180</c:v>
                </c:pt>
                <c:pt idx="8">
                  <c:v>179.75</c:v>
                </c:pt>
                <c:pt idx="9">
                  <c:v>156.6</c:v>
                </c:pt>
                <c:pt idx="10">
                  <c:v>151.5</c:v>
                </c:pt>
                <c:pt idx="11">
                  <c:v>120.75</c:v>
                </c:pt>
                <c:pt idx="12">
                  <c:v>97.95</c:v>
                </c:pt>
                <c:pt idx="13">
                  <c:v>80.7</c:v>
                </c:pt>
                <c:pt idx="14">
                  <c:v>80.989999999999995</c:v>
                </c:pt>
                <c:pt idx="15">
                  <c:v>71.36</c:v>
                </c:pt>
                <c:pt idx="16">
                  <c:v>71.010000000000005</c:v>
                </c:pt>
                <c:pt idx="17">
                  <c:v>56.24</c:v>
                </c:pt>
                <c:pt idx="18">
                  <c:v>63.58</c:v>
                </c:pt>
              </c:numCache>
            </c:numRef>
          </c:val>
          <c:extLst>
            <c:ext xmlns:c16="http://schemas.microsoft.com/office/drawing/2014/chart" uri="{C3380CC4-5D6E-409C-BE32-E72D297353CC}">
              <c16:uniqueId val="{00000003-A7B1-4A8D-8957-C559538FD065}"/>
            </c:ext>
          </c:extLst>
        </c:ser>
        <c:dLbls>
          <c:showLegendKey val="0"/>
          <c:showVal val="0"/>
          <c:showCatName val="0"/>
          <c:showSerName val="0"/>
          <c:showPercent val="0"/>
          <c:showBubbleSize val="0"/>
        </c:dLbls>
        <c:gapWidth val="30"/>
        <c:overlap val="100"/>
        <c:axId val="167596800"/>
        <c:axId val="167598336"/>
      </c:barChart>
      <c:catAx>
        <c:axId val="167596800"/>
        <c:scaling>
          <c:orientation val="minMax"/>
        </c:scaling>
        <c:delete val="0"/>
        <c:axPos val="b"/>
        <c:numFmt formatCode="General" sourceLinked="1"/>
        <c:majorTickMark val="out"/>
        <c:minorTickMark val="none"/>
        <c:tickLblPos val="nextTo"/>
        <c:spPr>
          <a:ln w="3175">
            <a:solidFill>
              <a:srgbClr val="808080"/>
            </a:solidFill>
            <a:prstDash val="solid"/>
          </a:ln>
        </c:spPr>
        <c:txPr>
          <a:bodyPr rot="-3000000" vert="horz"/>
          <a:lstStyle/>
          <a:p>
            <a:pPr>
              <a:defRPr sz="1050" b="0" i="0" u="none" strike="noStrike" baseline="0">
                <a:solidFill>
                  <a:srgbClr val="000000"/>
                </a:solidFill>
                <a:latin typeface="Arial"/>
                <a:ea typeface="Arial"/>
                <a:cs typeface="Arial"/>
              </a:defRPr>
            </a:pPr>
            <a:endParaRPr lang="fr-FR"/>
          </a:p>
        </c:txPr>
        <c:crossAx val="167598336"/>
        <c:crossesAt val="0"/>
        <c:auto val="1"/>
        <c:lblAlgn val="ctr"/>
        <c:lblOffset val="100"/>
        <c:tickLblSkip val="1"/>
        <c:tickMarkSkip val="1"/>
        <c:noMultiLvlLbl val="0"/>
      </c:catAx>
      <c:valAx>
        <c:axId val="167598336"/>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7596800"/>
        <c:crossesAt val="1"/>
        <c:crossBetween val="between"/>
      </c:valAx>
      <c:spPr>
        <a:solidFill>
          <a:srgbClr val="FFFFFF"/>
        </a:solidFill>
        <a:ln w="25400">
          <a:noFill/>
        </a:ln>
      </c:spPr>
    </c:plotArea>
    <c:legend>
      <c:legendPos val="t"/>
      <c:overlay val="0"/>
      <c:spPr>
        <a:noFill/>
        <a:ln w="25400">
          <a:noFill/>
        </a:ln>
      </c:spPr>
      <c:txPr>
        <a:bodyPr/>
        <a:lstStyle/>
        <a:p>
          <a:pPr>
            <a:defRPr sz="65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25485728751346E-2"/>
          <c:y val="4.2475859147983519E-2"/>
          <c:w val="0.92459021580912581"/>
          <c:h val="0.67823244480646727"/>
        </c:manualLayout>
      </c:layout>
      <c:areaChart>
        <c:grouping val="stacked"/>
        <c:varyColors val="0"/>
        <c:ser>
          <c:idx val="2"/>
          <c:order val="0"/>
          <c:tx>
            <c:strRef>
              <c:f>'P3_G16-G17'!$S$6</c:f>
              <c:strCache>
                <c:ptCount val="1"/>
                <c:pt idx="0">
                  <c:v>Liqueur noire</c:v>
                </c:pt>
              </c:strCache>
            </c:strRef>
          </c:tx>
          <c:spPr>
            <a:solidFill>
              <a:schemeClr val="tx1"/>
            </a:solidFill>
            <a:ln>
              <a:noFill/>
            </a:ln>
            <a:effectLst/>
          </c:spPr>
          <c:cat>
            <c:numRef>
              <c:f>'P3_G16-G17'!$P$7:$P$38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'P3_G16-G17'!$S$7:$S$38</c:f>
              <c:numCache>
                <c:formatCode>0</c:formatCode>
                <c:ptCount val="32"/>
                <c:pt idx="0">
                  <c:v>8.7725000000000009</c:v>
                </c:pt>
                <c:pt idx="1">
                  <c:v>9.2083333333333339</c:v>
                </c:pt>
                <c:pt idx="2">
                  <c:v>9.573888888888888</c:v>
                </c:pt>
                <c:pt idx="3">
                  <c:v>8.6636111111111109</c:v>
                </c:pt>
                <c:pt idx="4">
                  <c:v>9.7480555555555561</c:v>
                </c:pt>
                <c:pt idx="5">
                  <c:v>9.8324999999999996</c:v>
                </c:pt>
                <c:pt idx="6">
                  <c:v>9.301111111111112</c:v>
                </c:pt>
                <c:pt idx="7">
                  <c:v>10.374444444444444</c:v>
                </c:pt>
                <c:pt idx="8">
                  <c:v>9.9038888888888881</c:v>
                </c:pt>
                <c:pt idx="9">
                  <c:v>9.4049999999999994</c:v>
                </c:pt>
                <c:pt idx="10">
                  <c:v>9.3958333333333339</c:v>
                </c:pt>
                <c:pt idx="11">
                  <c:v>8.5669444444444451</c:v>
                </c:pt>
                <c:pt idx="12">
                  <c:v>8.9094444444444445</c:v>
                </c:pt>
                <c:pt idx="13">
                  <c:v>9.1769444444444446</c:v>
                </c:pt>
                <c:pt idx="14">
                  <c:v>9.2227777777777771</c:v>
                </c:pt>
                <c:pt idx="15">
                  <c:v>13.118333333333334</c:v>
                </c:pt>
                <c:pt idx="16">
                  <c:v>10.733888888888888</c:v>
                </c:pt>
                <c:pt idx="17">
                  <c:v>12.656666666666666</c:v>
                </c:pt>
                <c:pt idx="18">
                  <c:v>12.637222222222222</c:v>
                </c:pt>
                <c:pt idx="19">
                  <c:v>11.452500000000001</c:v>
                </c:pt>
                <c:pt idx="20">
                  <c:v>13.585555555555555</c:v>
                </c:pt>
                <c:pt idx="21">
                  <c:v>9.9806738888888891</c:v>
                </c:pt>
                <c:pt idx="22">
                  <c:v>9.6163902777777768</c:v>
                </c:pt>
                <c:pt idx="23">
                  <c:v>9.326563055555555</c:v>
                </c:pt>
                <c:pt idx="24">
                  <c:v>9.1410633333333333</c:v>
                </c:pt>
                <c:pt idx="25">
                  <c:v>9.9976563888888901</c:v>
                </c:pt>
                <c:pt idx="26">
                  <c:v>9.8504636111111115</c:v>
                </c:pt>
                <c:pt idx="27">
                  <c:v>9.9297013888888905</c:v>
                </c:pt>
                <c:pt idx="28">
                  <c:v>8.8798316666666661</c:v>
                </c:pt>
                <c:pt idx="29">
                  <c:v>9.4358094444444429</c:v>
                </c:pt>
                <c:pt idx="30">
                  <c:v>8.9881724999999992</c:v>
                </c:pt>
                <c:pt idx="31">
                  <c:v>10.219817222222222</c:v>
                </c:pt>
              </c:numCache>
            </c:numRef>
          </c:val>
          <c:extLst>
            <c:ext xmlns:c16="http://schemas.microsoft.com/office/drawing/2014/chart" uri="{C3380CC4-5D6E-409C-BE32-E72D297353CC}">
              <c16:uniqueId val="{00000000-BBAA-4557-AE05-55A2D11F6396}"/>
            </c:ext>
          </c:extLst>
        </c:ser>
        <c:ser>
          <c:idx val="0"/>
          <c:order val="1"/>
          <c:tx>
            <c:strRef>
              <c:f>'P3_G16-G17'!$Q$6</c:f>
              <c:strCache>
                <c:ptCount val="1"/>
                <c:pt idx="0">
                  <c:v>Bûches, plaquettes..</c:v>
                </c:pt>
              </c:strCache>
            </c:strRef>
          </c:tx>
          <c:spPr>
            <a:solidFill>
              <a:schemeClr val="tx1">
                <a:lumMod val="75000"/>
                <a:lumOff val="25000"/>
              </a:schemeClr>
            </a:solidFill>
            <a:ln>
              <a:noFill/>
            </a:ln>
            <a:effectLst/>
          </c:spPr>
          <c:cat>
            <c:numRef>
              <c:f>'P3_G16-G17'!$P$7:$P$38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'P3_G16-G17'!$Q$7:$Q$38</c:f>
              <c:numCache>
                <c:formatCode>0</c:formatCode>
                <c:ptCount val="32"/>
                <c:pt idx="0">
                  <c:v>103.80277777777778</c:v>
                </c:pt>
                <c:pt idx="1">
                  <c:v>121.19805555555556</c:v>
                </c:pt>
                <c:pt idx="2">
                  <c:v>117.03611111111111</c:v>
                </c:pt>
                <c:pt idx="3">
                  <c:v>112.7975</c:v>
                </c:pt>
                <c:pt idx="4">
                  <c:v>99.13055555555556</c:v>
                </c:pt>
                <c:pt idx="5">
                  <c:v>100.49916666666667</c:v>
                </c:pt>
                <c:pt idx="6">
                  <c:v>109.17833333333333</c:v>
                </c:pt>
                <c:pt idx="7">
                  <c:v>97.123333333333335</c:v>
                </c:pt>
                <c:pt idx="8">
                  <c:v>97.644444444444446</c:v>
                </c:pt>
                <c:pt idx="9">
                  <c:v>92.257777777777775</c:v>
                </c:pt>
                <c:pt idx="10">
                  <c:v>87.518333333333331</c:v>
                </c:pt>
                <c:pt idx="11">
                  <c:v>89.580277777777781</c:v>
                </c:pt>
                <c:pt idx="12">
                  <c:v>83.449444444444438</c:v>
                </c:pt>
                <c:pt idx="13">
                  <c:v>89.180833333333339</c:v>
                </c:pt>
                <c:pt idx="14">
                  <c:v>89.8125</c:v>
                </c:pt>
                <c:pt idx="15">
                  <c:v>89.176944444444445</c:v>
                </c:pt>
                <c:pt idx="16">
                  <c:v>80.883055555555558</c:v>
                </c:pt>
                <c:pt idx="17">
                  <c:v>81.11944444444444</c:v>
                </c:pt>
                <c:pt idx="18">
                  <c:v>86.299444444444447</c:v>
                </c:pt>
                <c:pt idx="19">
                  <c:v>89.785277777777779</c:v>
                </c:pt>
                <c:pt idx="20">
                  <c:v>104.24833333333333</c:v>
                </c:pt>
                <c:pt idx="21">
                  <c:v>83.248815000000008</c:v>
                </c:pt>
                <c:pt idx="22">
                  <c:v>94.946110833333336</c:v>
                </c:pt>
                <c:pt idx="23">
                  <c:v>105.73187750000001</c:v>
                </c:pt>
                <c:pt idx="24">
                  <c:v>89.525304166666658</c:v>
                </c:pt>
                <c:pt idx="25">
                  <c:v>96.747109722222206</c:v>
                </c:pt>
                <c:pt idx="26">
                  <c:v>105.82257305555557</c:v>
                </c:pt>
                <c:pt idx="27">
                  <c:v>100.98185444444444</c:v>
                </c:pt>
                <c:pt idx="28">
                  <c:v>100.33941166666666</c:v>
                </c:pt>
                <c:pt idx="29">
                  <c:v>99.473981388888888</c:v>
                </c:pt>
                <c:pt idx="30">
                  <c:v>93.055408333333332</c:v>
                </c:pt>
                <c:pt idx="31">
                  <c:v>105.8067425</c:v>
                </c:pt>
              </c:numCache>
            </c:numRef>
          </c:val>
          <c:extLst>
            <c:ext xmlns:c16="http://schemas.microsoft.com/office/drawing/2014/chart" uri="{C3380CC4-5D6E-409C-BE32-E72D297353CC}">
              <c16:uniqueId val="{00000001-BBAA-4557-AE05-55A2D11F6396}"/>
            </c:ext>
          </c:extLst>
        </c:ser>
        <c:ser>
          <c:idx val="1"/>
          <c:order val="2"/>
          <c:tx>
            <c:strRef>
              <c:f>'P3_G16-G17'!$R$6</c:f>
              <c:strCache>
                <c:ptCount val="1"/>
                <c:pt idx="0">
                  <c:v>Granulés</c:v>
                </c:pt>
              </c:strCache>
            </c:strRef>
          </c:tx>
          <c:spPr>
            <a:solidFill>
              <a:schemeClr val="bg1">
                <a:lumMod val="65000"/>
              </a:schemeClr>
            </a:solidFill>
            <a:ln>
              <a:noFill/>
            </a:ln>
            <a:effectLst/>
          </c:spPr>
          <c:cat>
            <c:numRef>
              <c:f>'P3_G16-G17'!$P$7:$P$38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'P3_G16-G17'!$R$7:$R$38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formatCode="0">
                  <c:v>2.2999999999999998</c:v>
                </c:pt>
                <c:pt idx="22" formatCode="0">
                  <c:v>2.76</c:v>
                </c:pt>
                <c:pt idx="23" formatCode="0">
                  <c:v>3.91</c:v>
                </c:pt>
                <c:pt idx="24" formatCode="0">
                  <c:v>3.91</c:v>
                </c:pt>
                <c:pt idx="25" formatCode="0">
                  <c:v>4.37</c:v>
                </c:pt>
                <c:pt idx="26" formatCode="0">
                  <c:v>4.968</c:v>
                </c:pt>
                <c:pt idx="27" formatCode="0">
                  <c:v>5.98</c:v>
                </c:pt>
                <c:pt idx="28" formatCode="0">
                  <c:v>6.9</c:v>
                </c:pt>
                <c:pt idx="29" formatCode="0">
                  <c:v>7.36</c:v>
                </c:pt>
                <c:pt idx="30" formatCode="0">
                  <c:v>7.82</c:v>
                </c:pt>
                <c:pt idx="31" formatCode="0">
                  <c:v>8.8915705555555551</c:v>
                </c:pt>
              </c:numCache>
            </c:numRef>
          </c:val>
          <c:extLst>
            <c:ext xmlns:c16="http://schemas.microsoft.com/office/drawing/2014/chart" uri="{C3380CC4-5D6E-409C-BE32-E72D297353CC}">
              <c16:uniqueId val="{00000002-BBAA-4557-AE05-55A2D11F6396}"/>
            </c:ext>
          </c:extLst>
        </c:ser>
        <c:ser>
          <c:idx val="3"/>
          <c:order val="3"/>
          <c:tx>
            <c:strRef>
              <c:f>'P3_G16-G17'!$T$6</c:f>
              <c:strCache>
                <c:ptCount val="1"/>
                <c:pt idx="0">
                  <c:v>Résidus agricoles et agroalimentaires</c:v>
                </c:pt>
              </c:strCache>
            </c:strRef>
          </c:tx>
          <c:spPr>
            <a:solidFill>
              <a:schemeClr val="accent4">
                <a:lumMod val="50000"/>
              </a:schemeClr>
            </a:solidFill>
            <a:ln>
              <a:noFill/>
            </a:ln>
            <a:effectLst/>
          </c:spPr>
          <c:cat>
            <c:numRef>
              <c:f>'P3_G16-G17'!$P$7:$P$38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'P3_G16-G17'!$T$7:$T$38</c:f>
              <c:numCache>
                <c:formatCode>0</c:formatCode>
                <c:ptCount val="32"/>
                <c:pt idx="0">
                  <c:v>1.0402777777777814</c:v>
                </c:pt>
                <c:pt idx="1">
                  <c:v>1.1705555555555609</c:v>
                </c:pt>
                <c:pt idx="2">
                  <c:v>1.13333333333334</c:v>
                </c:pt>
                <c:pt idx="3">
                  <c:v>1.1813888888888879</c:v>
                </c:pt>
                <c:pt idx="4">
                  <c:v>1.1305555555555564</c:v>
                </c:pt>
                <c:pt idx="5">
                  <c:v>1.1905555555555587</c:v>
                </c:pt>
                <c:pt idx="6">
                  <c:v>1.2547222222222274</c:v>
                </c:pt>
                <c:pt idx="7">
                  <c:v>1.197222222222214</c:v>
                </c:pt>
                <c:pt idx="8">
                  <c:v>1.2452777777777708</c:v>
                </c:pt>
                <c:pt idx="9">
                  <c:v>1.2052777777777823</c:v>
                </c:pt>
                <c:pt idx="10">
                  <c:v>1.1666666666666661</c:v>
                </c:pt>
                <c:pt idx="11">
                  <c:v>1.1880555555555503</c:v>
                </c:pt>
                <c:pt idx="12">
                  <c:v>1.1880555555555663</c:v>
                </c:pt>
                <c:pt idx="13">
                  <c:v>1.3213888888888761</c:v>
                </c:pt>
                <c:pt idx="14">
                  <c:v>1.3880555555555549</c:v>
                </c:pt>
                <c:pt idx="15">
                  <c:v>3.292222222222227</c:v>
                </c:pt>
                <c:pt idx="16">
                  <c:v>2.6947222222222216</c:v>
                </c:pt>
                <c:pt idx="17">
                  <c:v>2.9908333333333417</c:v>
                </c:pt>
                <c:pt idx="18">
                  <c:v>3.0880555555555542</c:v>
                </c:pt>
                <c:pt idx="19">
                  <c:v>3.329444444444448</c:v>
                </c:pt>
                <c:pt idx="20">
                  <c:v>2.3974999999999973</c:v>
                </c:pt>
                <c:pt idx="21">
                  <c:v>4.1891694444444294</c:v>
                </c:pt>
                <c:pt idx="22">
                  <c:v>5.0786588888888726</c:v>
                </c:pt>
                <c:pt idx="23">
                  <c:v>5.1385766666666637</c:v>
                </c:pt>
                <c:pt idx="24">
                  <c:v>3.9777086111111277</c:v>
                </c:pt>
                <c:pt idx="25">
                  <c:v>4.3763655555555747</c:v>
                </c:pt>
                <c:pt idx="26">
                  <c:v>3.9878094444444354</c:v>
                </c:pt>
                <c:pt idx="27">
                  <c:v>3.9542819444444426</c:v>
                </c:pt>
                <c:pt idx="28">
                  <c:v>4.1639874999999993</c:v>
                </c:pt>
                <c:pt idx="29">
                  <c:v>4.4031430555555477</c:v>
                </c:pt>
                <c:pt idx="30">
                  <c:v>4.7986430555555639</c:v>
                </c:pt>
                <c:pt idx="31">
                  <c:v>5.4561986111110876</c:v>
                </c:pt>
              </c:numCache>
            </c:numRef>
          </c:val>
          <c:extLst>
            <c:ext xmlns:c16="http://schemas.microsoft.com/office/drawing/2014/chart" uri="{C3380CC4-5D6E-409C-BE32-E72D297353CC}">
              <c16:uniqueId val="{00000003-BBAA-4557-AE05-55A2D11F6396}"/>
            </c:ext>
          </c:extLst>
        </c:ser>
        <c:dLbls>
          <c:showLegendKey val="0"/>
          <c:showVal val="0"/>
          <c:showCatName val="0"/>
          <c:showSerName val="0"/>
          <c:showPercent val="0"/>
          <c:showBubbleSize val="0"/>
        </c:dLbls>
        <c:axId val="1963867615"/>
        <c:axId val="1963854303"/>
      </c:areaChart>
      <c:catAx>
        <c:axId val="196386761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3854303"/>
        <c:crosses val="autoZero"/>
        <c:auto val="1"/>
        <c:lblAlgn val="ctr"/>
        <c:lblOffset val="100"/>
        <c:noMultiLvlLbl val="0"/>
      </c:catAx>
      <c:valAx>
        <c:axId val="19638543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3867615"/>
        <c:crosses val="autoZero"/>
        <c:crossBetween val="midCat"/>
      </c:valAx>
      <c:spPr>
        <a:noFill/>
        <a:ln>
          <a:noFill/>
        </a:ln>
        <a:effectLst/>
      </c:spPr>
    </c:plotArea>
    <c:legend>
      <c:legendPos val="b"/>
      <c:layout>
        <c:manualLayout>
          <c:xMode val="edge"/>
          <c:yMode val="edge"/>
          <c:x val="3.8341884227592181E-2"/>
          <c:y val="0.82749213817633416"/>
          <c:w val="0.92940256945762922"/>
          <c:h val="8.06080524134466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68595041322308E-2"/>
          <c:y val="7.4235966148604129E-2"/>
          <c:w val="0.66280991735537187"/>
          <c:h val="0.75546012610050084"/>
        </c:manualLayout>
      </c:layout>
      <c:barChart>
        <c:barDir val="col"/>
        <c:grouping val="stacked"/>
        <c:varyColors val="0"/>
        <c:ser>
          <c:idx val="0"/>
          <c:order val="0"/>
          <c:tx>
            <c:strRef>
              <c:f>P3_G18!$M$10</c:f>
              <c:strCache>
                <c:ptCount val="1"/>
                <c:pt idx="0">
                  <c:v>Parc de logements (axe de gauche)</c:v>
                </c:pt>
              </c:strCache>
            </c:strRef>
          </c:tx>
          <c:spPr>
            <a:solidFill>
              <a:srgbClr val="993400"/>
            </a:solidFill>
            <a:ln w="25400">
              <a:noFill/>
            </a:ln>
          </c:spPr>
          <c:invertIfNegative val="0"/>
          <c:cat>
            <c:numRef>
              <c:f>P3_G18!$O$9:$R$9</c:f>
              <c:numCache>
                <c:formatCode>General</c:formatCode>
                <c:ptCount val="4"/>
                <c:pt idx="0">
                  <c:v>1992</c:v>
                </c:pt>
                <c:pt idx="1">
                  <c:v>1996</c:v>
                </c:pt>
                <c:pt idx="2">
                  <c:v>2001</c:v>
                </c:pt>
                <c:pt idx="3">
                  <c:v>2006</c:v>
                </c:pt>
              </c:numCache>
            </c:numRef>
          </c:cat>
          <c:val>
            <c:numRef>
              <c:f>P3_G18!$O$10:$R$10</c:f>
              <c:numCache>
                <c:formatCode>#,##0.00</c:formatCode>
                <c:ptCount val="4"/>
                <c:pt idx="0">
                  <c:v>7.1660000000000004</c:v>
                </c:pt>
                <c:pt idx="1">
                  <c:v>6.8079999999999998</c:v>
                </c:pt>
                <c:pt idx="2">
                  <c:v>5.6269999999999998</c:v>
                </c:pt>
                <c:pt idx="3">
                  <c:v>5.5919999999999996</c:v>
                </c:pt>
              </c:numCache>
            </c:numRef>
          </c:val>
          <c:extLst>
            <c:ext xmlns:c16="http://schemas.microsoft.com/office/drawing/2014/chart" uri="{C3380CC4-5D6E-409C-BE32-E72D297353CC}">
              <c16:uniqueId val="{00000000-7584-4B22-B97A-473D416BFAB7}"/>
            </c:ext>
          </c:extLst>
        </c:ser>
        <c:ser>
          <c:idx val="1"/>
          <c:order val="1"/>
          <c:tx>
            <c:strRef>
              <c:f>P3_G18!$M$11</c:f>
              <c:strCache>
                <c:ptCount val="1"/>
              </c:strCache>
            </c:strRef>
          </c:tx>
          <c:spPr>
            <a:solidFill>
              <a:srgbClr val="93CF51"/>
            </a:solidFill>
            <a:ln w="25400">
              <a:noFill/>
            </a:ln>
          </c:spPr>
          <c:invertIfNegative val="0"/>
          <c:cat>
            <c:numRef>
              <c:f>P3_G18!$O$9:$R$9</c:f>
              <c:numCache>
                <c:formatCode>General</c:formatCode>
                <c:ptCount val="4"/>
                <c:pt idx="0">
                  <c:v>1992</c:v>
                </c:pt>
                <c:pt idx="1">
                  <c:v>1996</c:v>
                </c:pt>
                <c:pt idx="2">
                  <c:v>2001</c:v>
                </c:pt>
                <c:pt idx="3">
                  <c:v>2006</c:v>
                </c:pt>
              </c:numCache>
            </c:numRef>
          </c:cat>
          <c:val>
            <c:numRef>
              <c:f>P3_G18!$O$11:$R$11</c:f>
              <c:numCache>
                <c:formatCode>#,##0.00</c:formatCode>
                <c:ptCount val="4"/>
              </c:numCache>
            </c:numRef>
          </c:val>
          <c:extLst>
            <c:ext xmlns:c16="http://schemas.microsoft.com/office/drawing/2014/chart" uri="{C3380CC4-5D6E-409C-BE32-E72D297353CC}">
              <c16:uniqueId val="{00000001-7584-4B22-B97A-473D416BFAB7}"/>
            </c:ext>
          </c:extLst>
        </c:ser>
        <c:ser>
          <c:idx val="2"/>
          <c:order val="2"/>
          <c:tx>
            <c:strRef>
              <c:f>P3_G18!$M$12</c:f>
              <c:strCache>
                <c:ptCount val="1"/>
              </c:strCache>
            </c:strRef>
          </c:tx>
          <c:spPr>
            <a:solidFill>
              <a:srgbClr val="FFFF00"/>
            </a:solidFill>
            <a:ln w="25400">
              <a:noFill/>
            </a:ln>
          </c:spPr>
          <c:invertIfNegative val="0"/>
          <c:cat>
            <c:numRef>
              <c:f>P3_G18!$O$9:$R$9</c:f>
              <c:numCache>
                <c:formatCode>General</c:formatCode>
                <c:ptCount val="4"/>
                <c:pt idx="0">
                  <c:v>1992</c:v>
                </c:pt>
                <c:pt idx="1">
                  <c:v>1996</c:v>
                </c:pt>
                <c:pt idx="2">
                  <c:v>2001</c:v>
                </c:pt>
                <c:pt idx="3">
                  <c:v>2006</c:v>
                </c:pt>
              </c:numCache>
            </c:numRef>
          </c:cat>
          <c:val>
            <c:numRef>
              <c:f>P3_G18!$O$12:$R$12</c:f>
              <c:numCache>
                <c:formatCode>#,##0.00</c:formatCode>
                <c:ptCount val="4"/>
              </c:numCache>
            </c:numRef>
          </c:val>
          <c:extLst>
            <c:ext xmlns:c16="http://schemas.microsoft.com/office/drawing/2014/chart" uri="{C3380CC4-5D6E-409C-BE32-E72D297353CC}">
              <c16:uniqueId val="{00000002-7584-4B22-B97A-473D416BFAB7}"/>
            </c:ext>
          </c:extLst>
        </c:ser>
        <c:ser>
          <c:idx val="3"/>
          <c:order val="3"/>
          <c:tx>
            <c:strRef>
              <c:f>P3_G18!$M$13</c:f>
              <c:strCache>
                <c:ptCount val="1"/>
              </c:strCache>
            </c:strRef>
          </c:tx>
          <c:spPr>
            <a:solidFill>
              <a:srgbClr val="002F65"/>
            </a:solidFill>
            <a:ln w="25400">
              <a:noFill/>
            </a:ln>
          </c:spPr>
          <c:invertIfNegative val="0"/>
          <c:cat>
            <c:numRef>
              <c:f>P3_G18!$O$9:$R$9</c:f>
              <c:numCache>
                <c:formatCode>General</c:formatCode>
                <c:ptCount val="4"/>
                <c:pt idx="0">
                  <c:v>1992</c:v>
                </c:pt>
                <c:pt idx="1">
                  <c:v>1996</c:v>
                </c:pt>
                <c:pt idx="2">
                  <c:v>2001</c:v>
                </c:pt>
                <c:pt idx="3">
                  <c:v>2006</c:v>
                </c:pt>
              </c:numCache>
            </c:numRef>
          </c:cat>
          <c:val>
            <c:numRef>
              <c:f>P3_G18!$O$13:$R$13</c:f>
              <c:numCache>
                <c:formatCode>#,##0.00</c:formatCode>
                <c:ptCount val="4"/>
              </c:numCache>
            </c:numRef>
          </c:val>
          <c:extLst>
            <c:ext xmlns:c16="http://schemas.microsoft.com/office/drawing/2014/chart" uri="{C3380CC4-5D6E-409C-BE32-E72D297353CC}">
              <c16:uniqueId val="{00000003-7584-4B22-B97A-473D416BFAB7}"/>
            </c:ext>
          </c:extLst>
        </c:ser>
        <c:ser>
          <c:idx val="4"/>
          <c:order val="4"/>
          <c:tx>
            <c:strRef>
              <c:f>P2_G18!#REF!</c:f>
              <c:strCache>
                <c:ptCount val="1"/>
                <c:pt idx="0">
                  <c:v>#REF!</c:v>
                </c:pt>
              </c:strCache>
            </c:strRef>
          </c:tx>
          <c:spPr>
            <a:solidFill>
              <a:srgbClr val="E46C0A"/>
            </a:solidFill>
            <a:ln w="25400">
              <a:noFill/>
            </a:ln>
          </c:spPr>
          <c:invertIfNegative val="0"/>
          <c:cat>
            <c:numRef>
              <c:f>P3_G18!$O$9:$R$9</c:f>
              <c:numCache>
                <c:formatCode>General</c:formatCode>
                <c:ptCount val="4"/>
                <c:pt idx="0">
                  <c:v>1992</c:v>
                </c:pt>
                <c:pt idx="1">
                  <c:v>1996</c:v>
                </c:pt>
                <c:pt idx="2">
                  <c:v>2001</c:v>
                </c:pt>
                <c:pt idx="3">
                  <c:v>2006</c:v>
                </c:pt>
              </c:numCache>
            </c:numRef>
          </c:cat>
          <c:val>
            <c:numRef>
              <c:f>P3_G18!$O$14:$R$14</c:f>
              <c:numCache>
                <c:formatCode>#,##0.00</c:formatCode>
                <c:ptCount val="4"/>
              </c:numCache>
            </c:numRef>
          </c:val>
          <c:extLst>
            <c:ext xmlns:c16="http://schemas.microsoft.com/office/drawing/2014/chart" uri="{C3380CC4-5D6E-409C-BE32-E72D297353CC}">
              <c16:uniqueId val="{00000004-7584-4B22-B97A-473D416BFAB7}"/>
            </c:ext>
          </c:extLst>
        </c:ser>
        <c:dLbls>
          <c:showLegendKey val="0"/>
          <c:showVal val="0"/>
          <c:showCatName val="0"/>
          <c:showSerName val="0"/>
          <c:showPercent val="0"/>
          <c:showBubbleSize val="0"/>
        </c:dLbls>
        <c:gapWidth val="30"/>
        <c:overlap val="100"/>
        <c:axId val="162922880"/>
        <c:axId val="162924416"/>
      </c:barChart>
      <c:catAx>
        <c:axId val="1629228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2924416"/>
        <c:crossesAt val="0"/>
        <c:auto val="1"/>
        <c:lblAlgn val="ctr"/>
        <c:lblOffset val="100"/>
        <c:tickLblSkip val="1"/>
        <c:tickMarkSkip val="1"/>
        <c:noMultiLvlLbl val="0"/>
      </c:catAx>
      <c:valAx>
        <c:axId val="162924416"/>
        <c:scaling>
          <c:orientation val="minMax"/>
        </c:scaling>
        <c:delete val="0"/>
        <c:axPos val="l"/>
        <c:majorGridlines>
          <c:spPr>
            <a:ln w="3175">
              <a:solidFill>
                <a:srgbClr val="969696"/>
              </a:solidFill>
              <a:prstDash val="lgDash"/>
            </a:ln>
          </c:spPr>
        </c:majorGridlines>
        <c:numFmt formatCode="General" sourceLinked="0"/>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2922880"/>
        <c:crossesAt val="1"/>
        <c:crossBetween val="between"/>
      </c:valAx>
      <c:spPr>
        <a:solidFill>
          <a:srgbClr val="FFFFFF"/>
        </a:solidFill>
        <a:ln w="25400">
          <a:noFill/>
        </a:ln>
      </c:spPr>
    </c:plotArea>
    <c:legend>
      <c:legendPos val="b"/>
      <c:layout>
        <c:manualLayout>
          <c:xMode val="edge"/>
          <c:yMode val="edge"/>
          <c:x val="0.71900826446280997"/>
          <c:y val="0.13973844972435215"/>
          <c:w val="0.26280991735537196"/>
          <c:h val="0.73799264174947565"/>
        </c:manualLayout>
      </c:layout>
      <c:overlay val="0"/>
      <c:spPr>
        <a:noFill/>
        <a:ln w="25400">
          <a:noFill/>
        </a:ln>
      </c:spPr>
      <c:txPr>
        <a:bodyPr/>
        <a:lstStyle/>
        <a:p>
          <a:pPr>
            <a:defRPr sz="5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72089542526192E-2"/>
          <c:y val="5.3913043478260862E-2"/>
          <c:w val="0.91625170820589574"/>
          <c:h val="0.69321739130434779"/>
        </c:manualLayout>
      </c:layout>
      <c:barChart>
        <c:barDir val="col"/>
        <c:grouping val="clustered"/>
        <c:varyColors val="0"/>
        <c:ser>
          <c:idx val="0"/>
          <c:order val="0"/>
          <c:tx>
            <c:strRef>
              <c:f>P3_G18!$M$10:$N$10</c:f>
              <c:strCache>
                <c:ptCount val="2"/>
                <c:pt idx="0">
                  <c:v>Parc de logements (axe de gauche)</c:v>
                </c:pt>
              </c:strCache>
            </c:strRef>
          </c:tx>
          <c:spPr>
            <a:solidFill>
              <a:schemeClr val="accent1"/>
            </a:solidFill>
            <a:ln w="25400">
              <a:noFill/>
            </a:ln>
          </c:spPr>
          <c:invertIfNegative val="0"/>
          <c:cat>
            <c:numRef>
              <c:f>P3_G18!$O$9:$S$9</c:f>
              <c:numCache>
                <c:formatCode>General</c:formatCode>
                <c:ptCount val="5"/>
                <c:pt idx="0">
                  <c:v>1992</c:v>
                </c:pt>
                <c:pt idx="1">
                  <c:v>1996</c:v>
                </c:pt>
                <c:pt idx="2">
                  <c:v>2001</c:v>
                </c:pt>
                <c:pt idx="3">
                  <c:v>2006</c:v>
                </c:pt>
                <c:pt idx="4">
                  <c:v>2013</c:v>
                </c:pt>
              </c:numCache>
            </c:numRef>
          </c:cat>
          <c:val>
            <c:numRef>
              <c:f>P3_G18!$O$10:$S$10</c:f>
              <c:numCache>
                <c:formatCode>#,##0.00</c:formatCode>
                <c:ptCount val="5"/>
                <c:pt idx="0">
                  <c:v>7.1660000000000004</c:v>
                </c:pt>
                <c:pt idx="1">
                  <c:v>6.8079999999999998</c:v>
                </c:pt>
                <c:pt idx="2">
                  <c:v>5.6269999999999998</c:v>
                </c:pt>
                <c:pt idx="3">
                  <c:v>5.5919999999999996</c:v>
                </c:pt>
                <c:pt idx="4">
                  <c:v>6.9586959999999998</c:v>
                </c:pt>
              </c:numCache>
            </c:numRef>
          </c:val>
          <c:extLst>
            <c:ext xmlns:c16="http://schemas.microsoft.com/office/drawing/2014/chart" uri="{C3380CC4-5D6E-409C-BE32-E72D297353CC}">
              <c16:uniqueId val="{00000000-D27B-4F25-B471-E481832DD98D}"/>
            </c:ext>
          </c:extLst>
        </c:ser>
        <c:dLbls>
          <c:showLegendKey val="0"/>
          <c:showVal val="0"/>
          <c:showCatName val="0"/>
          <c:showSerName val="0"/>
          <c:showPercent val="0"/>
          <c:showBubbleSize val="0"/>
        </c:dLbls>
        <c:gapWidth val="150"/>
        <c:axId val="162964224"/>
        <c:axId val="162965760"/>
      </c:barChart>
      <c:lineChart>
        <c:grouping val="standard"/>
        <c:varyColors val="0"/>
        <c:ser>
          <c:idx val="1"/>
          <c:order val="1"/>
          <c:tx>
            <c:strRef>
              <c:f>P3_G18!$M$14</c:f>
              <c:strCache>
                <c:ptCount val="1"/>
                <c:pt idx="0">
                  <c:v>Consommation moyennes de bois par logement (axe de droite)</c:v>
                </c:pt>
              </c:strCache>
            </c:strRef>
          </c:tx>
          <c:marker>
            <c:symbol val="diamond"/>
            <c:size val="5"/>
            <c:spPr>
              <a:solidFill>
                <a:srgbClr val="FF6600"/>
              </a:solidFill>
              <a:ln>
                <a:solidFill>
                  <a:srgbClr val="FF6600"/>
                </a:solidFill>
              </a:ln>
            </c:spPr>
          </c:marker>
          <c:val>
            <c:numRef>
              <c:f>P3_G18!$N$17:$N$21</c:f>
              <c:numCache>
                <c:formatCode>General</c:formatCode>
                <c:ptCount val="5"/>
                <c:pt idx="0">
                  <c:v>8.5</c:v>
                </c:pt>
                <c:pt idx="1">
                  <c:v>8.3000000000000007</c:v>
                </c:pt>
                <c:pt idx="2">
                  <c:v>7.8</c:v>
                </c:pt>
                <c:pt idx="3">
                  <c:v>7.3</c:v>
                </c:pt>
                <c:pt idx="4">
                  <c:v>7.1</c:v>
                </c:pt>
              </c:numCache>
            </c:numRef>
          </c:val>
          <c:smooth val="0"/>
          <c:extLst>
            <c:ext xmlns:c16="http://schemas.microsoft.com/office/drawing/2014/chart" uri="{C3380CC4-5D6E-409C-BE32-E72D297353CC}">
              <c16:uniqueId val="{00000001-01FC-4138-A70B-24E50B65A1D3}"/>
            </c:ext>
          </c:extLst>
        </c:ser>
        <c:dLbls>
          <c:showLegendKey val="0"/>
          <c:showVal val="0"/>
          <c:showCatName val="0"/>
          <c:showSerName val="0"/>
          <c:showPercent val="0"/>
          <c:showBubbleSize val="0"/>
        </c:dLbls>
        <c:marker val="1"/>
        <c:smooth val="0"/>
        <c:axId val="162977280"/>
        <c:axId val="162975744"/>
      </c:lineChart>
      <c:catAx>
        <c:axId val="16296422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2965760"/>
        <c:crossesAt val="0"/>
        <c:auto val="1"/>
        <c:lblAlgn val="ctr"/>
        <c:lblOffset val="100"/>
        <c:noMultiLvlLbl val="0"/>
      </c:catAx>
      <c:valAx>
        <c:axId val="162965760"/>
        <c:scaling>
          <c:orientation val="minMax"/>
          <c:max val="9"/>
        </c:scaling>
        <c:delete val="0"/>
        <c:axPos val="l"/>
        <c:majorGridlines>
          <c:spPr>
            <a:ln w="3175">
              <a:solidFill>
                <a:srgbClr val="808080"/>
              </a:solidFill>
              <a:prstDash val="sysDash"/>
            </a:ln>
          </c:spPr>
        </c:majorGridlines>
        <c:numFmt formatCode="#,##0" sourceLinked="0"/>
        <c:majorTickMark val="none"/>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62964224"/>
        <c:crossesAt val="1"/>
        <c:crossBetween val="between"/>
      </c:valAx>
      <c:valAx>
        <c:axId val="162975744"/>
        <c:scaling>
          <c:orientation val="minMax"/>
          <c:max val="9"/>
          <c:min val="0"/>
        </c:scaling>
        <c:delete val="0"/>
        <c:axPos val="r"/>
        <c:numFmt formatCode="General" sourceLinked="1"/>
        <c:majorTickMark val="out"/>
        <c:minorTickMark val="none"/>
        <c:tickLblPos val="nextTo"/>
        <c:crossAx val="162977280"/>
        <c:crosses val="max"/>
        <c:crossBetween val="between"/>
      </c:valAx>
      <c:catAx>
        <c:axId val="162977280"/>
        <c:scaling>
          <c:orientation val="minMax"/>
        </c:scaling>
        <c:delete val="1"/>
        <c:axPos val="b"/>
        <c:majorTickMark val="out"/>
        <c:minorTickMark val="none"/>
        <c:tickLblPos val="nextTo"/>
        <c:crossAx val="162975744"/>
        <c:crosses val="autoZero"/>
        <c:auto val="1"/>
        <c:lblAlgn val="ctr"/>
        <c:lblOffset val="100"/>
        <c:noMultiLvlLbl val="0"/>
      </c:catAx>
      <c:spPr>
        <a:solidFill>
          <a:srgbClr val="FFFFFF"/>
        </a:solidFill>
        <a:ln w="25400">
          <a:noFill/>
        </a:ln>
      </c:spPr>
    </c:plotArea>
    <c:legend>
      <c:legendPos val="r"/>
      <c:layout>
        <c:manualLayout>
          <c:xMode val="edge"/>
          <c:yMode val="edge"/>
          <c:x val="4.5179063360881545E-2"/>
          <c:y val="0.8254600783597702"/>
          <c:w val="0.88429752066115708"/>
          <c:h val="0.16378500513522762"/>
        </c:manualLayout>
      </c:layout>
      <c:overlay val="0"/>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5.0925925925925923E-2"/>
          <c:w val="0.83526286344111134"/>
          <c:h val="0.81420172884128506"/>
        </c:manualLayout>
      </c:layout>
      <c:areaChart>
        <c:grouping val="stacked"/>
        <c:varyColors val="0"/>
        <c:ser>
          <c:idx val="0"/>
          <c:order val="0"/>
          <c:tx>
            <c:strRef>
              <c:f>'P3_G19-G21'!$A$7</c:f>
              <c:strCache>
                <c:ptCount val="1"/>
                <c:pt idx="0">
                  <c:v>Résidentiel</c:v>
                </c:pt>
              </c:strCache>
            </c:strRef>
          </c:tx>
          <c:spPr>
            <a:solidFill>
              <a:schemeClr val="accent1"/>
            </a:solidFill>
            <a:ln>
              <a:noFill/>
            </a:ln>
            <a:effectLst/>
          </c:spPr>
          <c:cat>
            <c:numRef>
              <c:f>'P3_G19-G21'!$B$6:$J$6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'P3_G19-G21'!$B$7:$J$7</c:f>
              <c:numCache>
                <c:formatCode>#,##0</c:formatCode>
                <c:ptCount val="9"/>
                <c:pt idx="0">
                  <c:v>1718.9136212745693</c:v>
                </c:pt>
                <c:pt idx="1">
                  <c:v>1535.0061923182668</c:v>
                </c:pt>
                <c:pt idx="2">
                  <c:v>1702.4275095360429</c:v>
                </c:pt>
                <c:pt idx="3">
                  <c:v>1753.4654289220241</c:v>
                </c:pt>
                <c:pt idx="4">
                  <c:v>1759.5922837351432</c:v>
                </c:pt>
                <c:pt idx="5">
                  <c:v>1599.6519145334605</c:v>
                </c:pt>
                <c:pt idx="6">
                  <c:v>1645.4355826701048</c:v>
                </c:pt>
                <c:pt idx="7">
                  <c:v>1597.1950152654886</c:v>
                </c:pt>
                <c:pt idx="8">
                  <c:v>1868.1892574551246</c:v>
                </c:pt>
              </c:numCache>
            </c:numRef>
          </c:val>
          <c:extLst>
            <c:ext xmlns:c16="http://schemas.microsoft.com/office/drawing/2014/chart" uri="{C3380CC4-5D6E-409C-BE32-E72D297353CC}">
              <c16:uniqueId val="{00000000-2523-47E5-B23F-37EA24351A8B}"/>
            </c:ext>
          </c:extLst>
        </c:ser>
        <c:ser>
          <c:idx val="1"/>
          <c:order val="1"/>
          <c:tx>
            <c:strRef>
              <c:f>'P3_G19-G21'!$A$8</c:f>
              <c:strCache>
                <c:ptCount val="1"/>
                <c:pt idx="0">
                  <c:v>Branche énergie (production d'électricité et de chaleur)</c:v>
                </c:pt>
              </c:strCache>
            </c:strRef>
          </c:tx>
          <c:spPr>
            <a:solidFill>
              <a:schemeClr val="accent2"/>
            </a:solidFill>
            <a:ln>
              <a:noFill/>
            </a:ln>
            <a:effectLst/>
          </c:spPr>
          <c:cat>
            <c:numRef>
              <c:f>'P3_G19-G21'!$B$6:$J$6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'P3_G19-G21'!$B$8:$J$8</c:f>
              <c:numCache>
                <c:formatCode>#,##0</c:formatCode>
                <c:ptCount val="9"/>
                <c:pt idx="0">
                  <c:v>386.25338119692339</c:v>
                </c:pt>
                <c:pt idx="1">
                  <c:v>433.78500328940805</c:v>
                </c:pt>
                <c:pt idx="2">
                  <c:v>498.8831344149088</c:v>
                </c:pt>
                <c:pt idx="3">
                  <c:v>598.78187867059478</c:v>
                </c:pt>
                <c:pt idx="4">
                  <c:v>604.84007540809637</c:v>
                </c:pt>
                <c:pt idx="5">
                  <c:v>613.12113436286847</c:v>
                </c:pt>
                <c:pt idx="6">
                  <c:v>653.43276326396096</c:v>
                </c:pt>
                <c:pt idx="7">
                  <c:v>595.2760232461701</c:v>
                </c:pt>
                <c:pt idx="8">
                  <c:v>673.2506360000001</c:v>
                </c:pt>
              </c:numCache>
            </c:numRef>
          </c:val>
          <c:extLst>
            <c:ext xmlns:c16="http://schemas.microsoft.com/office/drawing/2014/chart" uri="{C3380CC4-5D6E-409C-BE32-E72D297353CC}">
              <c16:uniqueId val="{00000001-2523-47E5-B23F-37EA24351A8B}"/>
            </c:ext>
          </c:extLst>
        </c:ser>
        <c:ser>
          <c:idx val="2"/>
          <c:order val="2"/>
          <c:tx>
            <c:strRef>
              <c:f>'P3_G19-G21'!$A$9</c:f>
              <c:strCache>
                <c:ptCount val="1"/>
                <c:pt idx="0">
                  <c:v>Tertiaire</c:v>
                </c:pt>
              </c:strCache>
            </c:strRef>
          </c:tx>
          <c:spPr>
            <a:solidFill>
              <a:schemeClr val="accent3"/>
            </a:solidFill>
            <a:ln>
              <a:noFill/>
            </a:ln>
            <a:effectLst/>
          </c:spPr>
          <c:cat>
            <c:numRef>
              <c:f>'P3_G19-G21'!$B$6:$J$6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'P3_G19-G21'!$B$9:$J$9</c:f>
              <c:numCache>
                <c:formatCode>#,##0</c:formatCode>
                <c:ptCount val="9"/>
                <c:pt idx="0">
                  <c:v>68.956298719325815</c:v>
                </c:pt>
                <c:pt idx="1">
                  <c:v>65.328900275479256</c:v>
                </c:pt>
                <c:pt idx="2">
                  <c:v>70.169528710490539</c:v>
                </c:pt>
                <c:pt idx="3">
                  <c:v>74.558077778516946</c:v>
                </c:pt>
                <c:pt idx="4">
                  <c:v>73.287312902480551</c:v>
                </c:pt>
                <c:pt idx="5">
                  <c:v>70.814251792036856</c:v>
                </c:pt>
                <c:pt idx="6">
                  <c:v>74.847479728140385</c:v>
                </c:pt>
                <c:pt idx="7">
                  <c:v>65.50748429390201</c:v>
                </c:pt>
                <c:pt idx="8">
                  <c:v>76.451192914209031</c:v>
                </c:pt>
              </c:numCache>
            </c:numRef>
          </c:val>
          <c:extLst>
            <c:ext xmlns:c16="http://schemas.microsoft.com/office/drawing/2014/chart" uri="{C3380CC4-5D6E-409C-BE32-E72D297353CC}">
              <c16:uniqueId val="{00000002-2523-47E5-B23F-37EA24351A8B}"/>
            </c:ext>
          </c:extLst>
        </c:ser>
        <c:ser>
          <c:idx val="3"/>
          <c:order val="3"/>
          <c:tx>
            <c:strRef>
              <c:f>'P3_G19-G21'!$A$10</c:f>
              <c:strCache>
                <c:ptCount val="1"/>
                <c:pt idx="0">
                  <c:v>Industrie</c:v>
                </c:pt>
              </c:strCache>
            </c:strRef>
          </c:tx>
          <c:spPr>
            <a:solidFill>
              <a:schemeClr val="accent4"/>
            </a:solidFill>
            <a:ln>
              <a:noFill/>
            </a:ln>
            <a:effectLst/>
          </c:spPr>
          <c:cat>
            <c:numRef>
              <c:f>'P3_G19-G21'!$B$6:$J$6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'P3_G19-G21'!$B$10:$J$10</c:f>
              <c:numCache>
                <c:formatCode>#,##0</c:formatCode>
                <c:ptCount val="9"/>
                <c:pt idx="0">
                  <c:v>151.78682483075377</c:v>
                </c:pt>
                <c:pt idx="1">
                  <c:v>151.83410090347655</c:v>
                </c:pt>
                <c:pt idx="2">
                  <c:v>172.9576516383818</c:v>
                </c:pt>
                <c:pt idx="3">
                  <c:v>148.0681991971706</c:v>
                </c:pt>
                <c:pt idx="4">
                  <c:v>132.51868173023243</c:v>
                </c:pt>
                <c:pt idx="5">
                  <c:v>159.67085371581649</c:v>
                </c:pt>
                <c:pt idx="6">
                  <c:v>145.01655765453427</c:v>
                </c:pt>
                <c:pt idx="7">
                  <c:v>123.98151923174986</c:v>
                </c:pt>
                <c:pt idx="8">
                  <c:v>158.73532</c:v>
                </c:pt>
              </c:numCache>
            </c:numRef>
          </c:val>
          <c:extLst>
            <c:ext xmlns:c16="http://schemas.microsoft.com/office/drawing/2014/chart" uri="{C3380CC4-5D6E-409C-BE32-E72D297353CC}">
              <c16:uniqueId val="{00000003-2523-47E5-B23F-37EA24351A8B}"/>
            </c:ext>
          </c:extLst>
        </c:ser>
        <c:dLbls>
          <c:showLegendKey val="0"/>
          <c:showVal val="0"/>
          <c:showCatName val="0"/>
          <c:showSerName val="0"/>
          <c:showPercent val="0"/>
          <c:showBubbleSize val="0"/>
        </c:dLbls>
        <c:axId val="167671296"/>
        <c:axId val="167672832"/>
      </c:areaChart>
      <c:catAx>
        <c:axId val="167671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672832"/>
        <c:crosses val="autoZero"/>
        <c:auto val="1"/>
        <c:lblAlgn val="ctr"/>
        <c:lblOffset val="100"/>
        <c:noMultiLvlLbl val="0"/>
      </c:catAx>
      <c:valAx>
        <c:axId val="167672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671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421697287839E-2"/>
          <c:y val="9.2592592592592587E-2"/>
          <c:w val="0.47430489938757653"/>
          <c:h val="0.7905081656459609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65-481A-ABE4-253E9F9B3E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65-481A-ABE4-253E9F9B3E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165-481A-ABE4-253E9F9B3E1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165-481A-ABE4-253E9F9B3E1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165-481A-ABE4-253E9F9B3E18}"/>
              </c:ext>
            </c:extLst>
          </c:dPt>
          <c:cat>
            <c:strRef>
              <c:f>'P3_G19-G21'!$D$33:$D$37</c:f>
              <c:strCache>
                <c:ptCount val="5"/>
                <c:pt idx="0">
                  <c:v>Branche énergie : 22</c:v>
                </c:pt>
                <c:pt idx="1">
                  <c:v>Industrie : 13</c:v>
                </c:pt>
                <c:pt idx="2">
                  <c:v>Résidentiel : 61</c:v>
                </c:pt>
                <c:pt idx="3">
                  <c:v>Tertiaire : 3</c:v>
                </c:pt>
                <c:pt idx="4">
                  <c:v>Agriculture : 1</c:v>
                </c:pt>
              </c:strCache>
            </c:strRef>
          </c:cat>
          <c:val>
            <c:numRef>
              <c:f>'P3_G19-G21'!$B$33:$B$37</c:f>
              <c:numCache>
                <c:formatCode>#,##0</c:formatCode>
                <c:ptCount val="5"/>
                <c:pt idx="0">
                  <c:v>29.271767000000001</c:v>
                </c:pt>
                <c:pt idx="1">
                  <c:v>16.558878</c:v>
                </c:pt>
                <c:pt idx="2">
                  <c:v>81.113188713415141</c:v>
                </c:pt>
                <c:pt idx="3">
                  <c:v>3.3239649093134371</c:v>
                </c:pt>
                <c:pt idx="4">
                  <c:v>1.8089017777777778</c:v>
                </c:pt>
              </c:numCache>
            </c:numRef>
          </c:val>
          <c:extLst>
            <c:ext xmlns:c16="http://schemas.microsoft.com/office/drawing/2014/chart" uri="{C3380CC4-5D6E-409C-BE32-E72D297353CC}">
              <c16:uniqueId val="{0000000A-0165-481A-ABE4-253E9F9B3E18}"/>
            </c:ext>
          </c:extLst>
        </c:ser>
        <c:dLbls>
          <c:showLegendKey val="0"/>
          <c:showVal val="0"/>
          <c:showCatName val="0"/>
          <c:showSerName val="0"/>
          <c:showPercent val="0"/>
          <c:showBubbleSize val="0"/>
          <c:showLeaderLines val="1"/>
        </c:dLbls>
        <c:firstSliceAng val="0"/>
        <c:holeSize val="57"/>
      </c:doughnutChart>
      <c:spPr>
        <a:noFill/>
        <a:ln>
          <a:noFill/>
        </a:ln>
        <a:effectLst/>
      </c:spPr>
    </c:plotArea>
    <c:legend>
      <c:legendPos val="b"/>
      <c:layout>
        <c:manualLayout>
          <c:xMode val="edge"/>
          <c:yMode val="edge"/>
          <c:x val="0.58461701662292209"/>
          <c:y val="6.3656313794109076E-2"/>
          <c:w val="0.29743241469816267"/>
          <c:h val="0.86689924176144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'P3_G19-G21'!$A$58</c:f>
              <c:strCache>
                <c:ptCount val="1"/>
                <c:pt idx="0">
                  <c:v>Importations monétaires</c:v>
                </c:pt>
              </c:strCache>
            </c:strRef>
          </c:tx>
          <c:spPr>
            <a:ln w="28575" cap="rnd">
              <a:solidFill>
                <a:schemeClr val="accent1"/>
              </a:solidFill>
              <a:round/>
            </a:ln>
            <a:effectLst/>
          </c:spPr>
          <c:marker>
            <c:symbol val="none"/>
          </c:marker>
          <c:cat>
            <c:numRef>
              <c:f>'[19]Bois-énergie'!$B$100:$I$100</c:f>
              <c:numCache>
                <c:formatCode>General</c:formatCode>
                <c:ptCount val="8"/>
                <c:pt idx="0">
                  <c:v>2013</c:v>
                </c:pt>
                <c:pt idx="1">
                  <c:v>2014</c:v>
                </c:pt>
                <c:pt idx="2">
                  <c:v>2015</c:v>
                </c:pt>
                <c:pt idx="3">
                  <c:v>2016</c:v>
                </c:pt>
                <c:pt idx="4">
                  <c:v>2017</c:v>
                </c:pt>
                <c:pt idx="5">
                  <c:v>2018</c:v>
                </c:pt>
                <c:pt idx="6">
                  <c:v>2019</c:v>
                </c:pt>
                <c:pt idx="7">
                  <c:v>2020</c:v>
                </c:pt>
              </c:numCache>
            </c:numRef>
          </c:cat>
          <c:val>
            <c:numRef>
              <c:f>'P3_G19-G21'!$B$58:$J$58</c:f>
              <c:numCache>
                <c:formatCode>#,##0</c:formatCode>
                <c:ptCount val="9"/>
                <c:pt idx="0">
                  <c:v>43.871557145933281</c:v>
                </c:pt>
                <c:pt idx="1">
                  <c:v>72.124484654717591</c:v>
                </c:pt>
                <c:pt idx="2">
                  <c:v>69.565717963305488</c:v>
                </c:pt>
                <c:pt idx="3">
                  <c:v>79.102383513115171</c:v>
                </c:pt>
                <c:pt idx="4">
                  <c:v>82.293697385263741</c:v>
                </c:pt>
                <c:pt idx="5">
                  <c:v>105.44083540719936</c:v>
                </c:pt>
                <c:pt idx="6">
                  <c:v>128.44382653613656</c:v>
                </c:pt>
                <c:pt idx="7">
                  <c:v>112.52899403518794</c:v>
                </c:pt>
                <c:pt idx="8">
                  <c:v>154.164627</c:v>
                </c:pt>
              </c:numCache>
            </c:numRef>
          </c:val>
          <c:smooth val="0"/>
          <c:extLst>
            <c:ext xmlns:c16="http://schemas.microsoft.com/office/drawing/2014/chart" uri="{C3380CC4-5D6E-409C-BE32-E72D297353CC}">
              <c16:uniqueId val="{00000000-4BBB-4929-849F-A4BDA9692236}"/>
            </c:ext>
          </c:extLst>
        </c:ser>
        <c:ser>
          <c:idx val="1"/>
          <c:order val="1"/>
          <c:tx>
            <c:strRef>
              <c:f>'P3_G19-G21'!$A$59</c:f>
              <c:strCache>
                <c:ptCount val="1"/>
                <c:pt idx="0">
                  <c:v>Exportations monétaires</c:v>
                </c:pt>
              </c:strCache>
            </c:strRef>
          </c:tx>
          <c:spPr>
            <a:ln w="28575" cap="rnd">
              <a:solidFill>
                <a:schemeClr val="accent2"/>
              </a:solidFill>
              <a:round/>
            </a:ln>
            <a:effectLst/>
          </c:spPr>
          <c:marker>
            <c:symbol val="none"/>
          </c:marker>
          <c:cat>
            <c:numRef>
              <c:f>'[19]Bois-énergie'!$B$100:$I$100</c:f>
              <c:numCache>
                <c:formatCode>General</c:formatCode>
                <c:ptCount val="8"/>
                <c:pt idx="0">
                  <c:v>2013</c:v>
                </c:pt>
                <c:pt idx="1">
                  <c:v>2014</c:v>
                </c:pt>
                <c:pt idx="2">
                  <c:v>2015</c:v>
                </c:pt>
                <c:pt idx="3">
                  <c:v>2016</c:v>
                </c:pt>
                <c:pt idx="4">
                  <c:v>2017</c:v>
                </c:pt>
                <c:pt idx="5">
                  <c:v>2018</c:v>
                </c:pt>
                <c:pt idx="6">
                  <c:v>2019</c:v>
                </c:pt>
                <c:pt idx="7">
                  <c:v>2020</c:v>
                </c:pt>
              </c:numCache>
            </c:numRef>
          </c:cat>
          <c:val>
            <c:numRef>
              <c:f>'P3_G19-G21'!$B$59:$J$59</c:f>
              <c:numCache>
                <c:formatCode>#,##0</c:formatCode>
                <c:ptCount val="9"/>
                <c:pt idx="0">
                  <c:v>67.375364520780707</c:v>
                </c:pt>
                <c:pt idx="1">
                  <c:v>54.778544792462377</c:v>
                </c:pt>
                <c:pt idx="2">
                  <c:v>70.985940153974582</c:v>
                </c:pt>
                <c:pt idx="3">
                  <c:v>66.431101067941086</c:v>
                </c:pt>
                <c:pt idx="4">
                  <c:v>70.601817867430455</c:v>
                </c:pt>
                <c:pt idx="5">
                  <c:v>75.202841284475397</c:v>
                </c:pt>
                <c:pt idx="6">
                  <c:v>55.623837349052785</c:v>
                </c:pt>
                <c:pt idx="7">
                  <c:v>41.315488157741662</c:v>
                </c:pt>
                <c:pt idx="8">
                  <c:v>52.256082999999997</c:v>
                </c:pt>
              </c:numCache>
            </c:numRef>
          </c:val>
          <c:smooth val="0"/>
          <c:extLst>
            <c:ext xmlns:c16="http://schemas.microsoft.com/office/drawing/2014/chart" uri="{C3380CC4-5D6E-409C-BE32-E72D297353CC}">
              <c16:uniqueId val="{00000001-4BBB-4929-849F-A4BDA9692236}"/>
            </c:ext>
          </c:extLst>
        </c:ser>
        <c:dLbls>
          <c:showLegendKey val="0"/>
          <c:showVal val="0"/>
          <c:showCatName val="0"/>
          <c:showSerName val="0"/>
          <c:showPercent val="0"/>
          <c:showBubbleSize val="0"/>
        </c:dLbls>
        <c:marker val="1"/>
        <c:smooth val="0"/>
        <c:axId val="1366896831"/>
        <c:axId val="1366894751"/>
      </c:lineChart>
      <c:lineChart>
        <c:grouping val="standard"/>
        <c:varyColors val="0"/>
        <c:ser>
          <c:idx val="2"/>
          <c:order val="2"/>
          <c:tx>
            <c:strRef>
              <c:f>'P3_G19-G21'!$A$60</c:f>
              <c:strCache>
                <c:ptCount val="1"/>
                <c:pt idx="0">
                  <c:v>Importations physiques</c:v>
                </c:pt>
              </c:strCache>
            </c:strRef>
          </c:tx>
          <c:spPr>
            <a:ln w="28575" cap="rnd">
              <a:solidFill>
                <a:schemeClr val="accent1"/>
              </a:solidFill>
              <a:prstDash val="sysDash"/>
              <a:round/>
            </a:ln>
            <a:effectLst/>
          </c:spPr>
          <c:marker>
            <c:symbol val="none"/>
          </c:marker>
          <c:cat>
            <c:numRef>
              <c:f>'P3_G19-G21'!$B$57:$J$57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'P3_G19-G21'!$B$60:$J$60</c:f>
              <c:numCache>
                <c:formatCode>#,##0</c:formatCode>
                <c:ptCount val="9"/>
                <c:pt idx="0">
                  <c:v>1.043152871</c:v>
                </c:pt>
                <c:pt idx="1">
                  <c:v>1.5189646262000001</c:v>
                </c:pt>
                <c:pt idx="2">
                  <c:v>1.4995320634000002</c:v>
                </c:pt>
                <c:pt idx="3">
                  <c:v>2.0158991332</c:v>
                </c:pt>
                <c:pt idx="4">
                  <c:v>2.313107451</c:v>
                </c:pt>
                <c:pt idx="5">
                  <c:v>2.4886298576000003</c:v>
                </c:pt>
                <c:pt idx="6">
                  <c:v>2.7495458651999996</c:v>
                </c:pt>
                <c:pt idx="7">
                  <c:v>2.6554512858000003</c:v>
                </c:pt>
                <c:pt idx="8">
                  <c:v>3.848174148</c:v>
                </c:pt>
              </c:numCache>
            </c:numRef>
          </c:val>
          <c:smooth val="0"/>
          <c:extLst>
            <c:ext xmlns:c16="http://schemas.microsoft.com/office/drawing/2014/chart" uri="{C3380CC4-5D6E-409C-BE32-E72D297353CC}">
              <c16:uniqueId val="{00000002-4BBB-4929-849F-A4BDA9692236}"/>
            </c:ext>
          </c:extLst>
        </c:ser>
        <c:ser>
          <c:idx val="3"/>
          <c:order val="3"/>
          <c:tx>
            <c:strRef>
              <c:f>'P3_G19-G21'!$A$61</c:f>
              <c:strCache>
                <c:ptCount val="1"/>
                <c:pt idx="0">
                  <c:v>Exportations physiques</c:v>
                </c:pt>
              </c:strCache>
            </c:strRef>
          </c:tx>
          <c:spPr>
            <a:ln w="28575" cap="rnd">
              <a:solidFill>
                <a:schemeClr val="accent2"/>
              </a:solidFill>
              <a:prstDash val="sysDash"/>
              <a:round/>
            </a:ln>
            <a:effectLst/>
          </c:spPr>
          <c:marker>
            <c:symbol val="none"/>
          </c:marker>
          <c:cat>
            <c:numRef>
              <c:f>'P3_G19-G21'!$B$57:$J$57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'P3_G19-G21'!$B$61:$J$61</c:f>
              <c:numCache>
                <c:formatCode>#,##0</c:formatCode>
                <c:ptCount val="9"/>
                <c:pt idx="0">
                  <c:v>2.5308188858</c:v>
                </c:pt>
                <c:pt idx="1">
                  <c:v>2.1802516707999997</c:v>
                </c:pt>
                <c:pt idx="2">
                  <c:v>2.6162314296</c:v>
                </c:pt>
                <c:pt idx="3">
                  <c:v>2.3756986497999995</c:v>
                </c:pt>
                <c:pt idx="4">
                  <c:v>2.4715427875999998</c:v>
                </c:pt>
                <c:pt idx="5">
                  <c:v>2.6850648368000001</c:v>
                </c:pt>
                <c:pt idx="6">
                  <c:v>2.2834973975999997</c:v>
                </c:pt>
                <c:pt idx="7">
                  <c:v>1.9452892956000001</c:v>
                </c:pt>
                <c:pt idx="8">
                  <c:v>2.1495860695999998</c:v>
                </c:pt>
              </c:numCache>
            </c:numRef>
          </c:val>
          <c:smooth val="0"/>
          <c:extLst>
            <c:ext xmlns:c16="http://schemas.microsoft.com/office/drawing/2014/chart" uri="{C3380CC4-5D6E-409C-BE32-E72D297353CC}">
              <c16:uniqueId val="{00000003-4BBB-4929-849F-A4BDA9692236}"/>
            </c:ext>
          </c:extLst>
        </c:ser>
        <c:dLbls>
          <c:showLegendKey val="0"/>
          <c:showVal val="0"/>
          <c:showCatName val="0"/>
          <c:showSerName val="0"/>
          <c:showPercent val="0"/>
          <c:showBubbleSize val="0"/>
        </c:dLbls>
        <c:marker val="1"/>
        <c:smooth val="0"/>
        <c:axId val="1509045951"/>
        <c:axId val="1509050943"/>
      </c:lineChart>
      <c:catAx>
        <c:axId val="136689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6894751"/>
        <c:crosses val="autoZero"/>
        <c:auto val="1"/>
        <c:lblAlgn val="ctr"/>
        <c:lblOffset val="100"/>
        <c:noMultiLvlLbl val="0"/>
      </c:catAx>
      <c:valAx>
        <c:axId val="13668947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6896831"/>
        <c:crosses val="autoZero"/>
        <c:crossBetween val="between"/>
      </c:valAx>
      <c:valAx>
        <c:axId val="15090509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09045951"/>
        <c:crosses val="max"/>
        <c:crossBetween val="between"/>
        <c:minorUnit val="1"/>
      </c:valAx>
      <c:catAx>
        <c:axId val="1509045951"/>
        <c:scaling>
          <c:orientation val="minMax"/>
        </c:scaling>
        <c:delete val="1"/>
        <c:axPos val="b"/>
        <c:numFmt formatCode="General" sourceLinked="1"/>
        <c:majorTickMark val="out"/>
        <c:minorTickMark val="none"/>
        <c:tickLblPos val="nextTo"/>
        <c:crossAx val="15090509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888888888888891E-2"/>
          <c:y val="5.0925925925925923E-2"/>
          <c:w val="0.89100000000000001"/>
          <c:h val="0.58762321376494608"/>
        </c:manualLayout>
      </c:layout>
      <c:areaChart>
        <c:grouping val="stacked"/>
        <c:varyColors val="0"/>
        <c:ser>
          <c:idx val="0"/>
          <c:order val="0"/>
          <c:tx>
            <c:strRef>
              <c:f>'P3_G22-G23'!$E$54</c:f>
              <c:strCache>
                <c:ptCount val="1"/>
                <c:pt idx="0">
                  <c:v>Seule</c:v>
                </c:pt>
              </c:strCache>
            </c:strRef>
          </c:tx>
          <c:spPr>
            <a:solidFill>
              <a:srgbClr val="00B050"/>
            </a:solidFill>
            <a:ln>
              <a:noFill/>
            </a:ln>
            <a:effectLst/>
          </c:spPr>
          <c:cat>
            <c:numRef>
              <c:f>'P3_G22-G23'!$D$55:$D$65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'P3_G22-G23'!$E$55:$E$65</c:f>
              <c:numCache>
                <c:formatCode>0.00</c:formatCode>
                <c:ptCount val="11"/>
                <c:pt idx="0">
                  <c:v>1.315266</c:v>
                </c:pt>
                <c:pt idx="1">
                  <c:v>1.344964</c:v>
                </c:pt>
                <c:pt idx="2">
                  <c:v>1.2028449999999999</c:v>
                </c:pt>
                <c:pt idx="3">
                  <c:v>1.2135670000000001</c:v>
                </c:pt>
                <c:pt idx="4">
                  <c:v>1.1675229999999999</c:v>
                </c:pt>
                <c:pt idx="5">
                  <c:v>1.1178140000000001</c:v>
                </c:pt>
                <c:pt idx="6">
                  <c:v>1.1841820000000001</c:v>
                </c:pt>
                <c:pt idx="7">
                  <c:v>1.1945080000000001</c:v>
                </c:pt>
                <c:pt idx="8">
                  <c:v>1.100673</c:v>
                </c:pt>
                <c:pt idx="9">
                  <c:v>0.91153299999999993</c:v>
                </c:pt>
                <c:pt idx="10">
                  <c:v>0.89733400000000008</c:v>
                </c:pt>
              </c:numCache>
            </c:numRef>
          </c:val>
          <c:extLst>
            <c:ext xmlns:c16="http://schemas.microsoft.com/office/drawing/2014/chart" uri="{C3380CC4-5D6E-409C-BE32-E72D297353CC}">
              <c16:uniqueId val="{00000000-E67B-41B8-9077-67E38ECC7026}"/>
            </c:ext>
          </c:extLst>
        </c:ser>
        <c:ser>
          <c:idx val="1"/>
          <c:order val="1"/>
          <c:tx>
            <c:strRef>
              <c:f>'P3_G22-G23'!$F$54</c:f>
              <c:strCache>
                <c:ptCount val="1"/>
                <c:pt idx="0">
                  <c:v>Cogénération</c:v>
                </c:pt>
              </c:strCache>
            </c:strRef>
          </c:tx>
          <c:spPr>
            <a:solidFill>
              <a:srgbClr val="92D050"/>
            </a:solidFill>
            <a:ln>
              <a:noFill/>
            </a:ln>
            <a:effectLst/>
          </c:spPr>
          <c:cat>
            <c:numRef>
              <c:f>'P3_G22-G23'!$D$55:$D$65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'P3_G22-G23'!$F$55:$F$65</c:f>
              <c:numCache>
                <c:formatCode>0.00</c:formatCode>
                <c:ptCount val="11"/>
                <c:pt idx="0">
                  <c:v>0.763575</c:v>
                </c:pt>
                <c:pt idx="1">
                  <c:v>0.80316500000000002</c:v>
                </c:pt>
                <c:pt idx="2">
                  <c:v>0.922041</c:v>
                </c:pt>
                <c:pt idx="3">
                  <c:v>0.87018799999999996</c:v>
                </c:pt>
                <c:pt idx="4">
                  <c:v>0.85814900000000005</c:v>
                </c:pt>
                <c:pt idx="5">
                  <c:v>1.004068</c:v>
                </c:pt>
                <c:pt idx="6">
                  <c:v>1.0209520000000001</c:v>
                </c:pt>
                <c:pt idx="7">
                  <c:v>1.007625</c:v>
                </c:pt>
                <c:pt idx="8">
                  <c:v>1.071925</c:v>
                </c:pt>
                <c:pt idx="9">
                  <c:v>1.2261549999999999</c:v>
                </c:pt>
                <c:pt idx="10">
                  <c:v>1.2069259999999999</c:v>
                </c:pt>
              </c:numCache>
            </c:numRef>
          </c:val>
          <c:extLst>
            <c:ext xmlns:c16="http://schemas.microsoft.com/office/drawing/2014/chart" uri="{C3380CC4-5D6E-409C-BE32-E72D297353CC}">
              <c16:uniqueId val="{00000001-E67B-41B8-9077-67E38ECC7026}"/>
            </c:ext>
          </c:extLst>
        </c:ser>
        <c:ser>
          <c:idx val="2"/>
          <c:order val="2"/>
          <c:tx>
            <c:strRef>
              <c:f>'P3_G22-G23'!$G$54</c:f>
              <c:strCache>
                <c:ptCount val="1"/>
                <c:pt idx="0">
                  <c:v>Seule</c:v>
                </c:pt>
              </c:strCache>
            </c:strRef>
          </c:tx>
          <c:spPr>
            <a:solidFill>
              <a:schemeClr val="tx1"/>
            </a:solidFill>
            <a:ln>
              <a:noFill/>
            </a:ln>
            <a:effectLst/>
          </c:spPr>
          <c:cat>
            <c:numRef>
              <c:f>'P3_G22-G23'!$D$55:$D$65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'P3_G22-G23'!$G$55:$G$65</c:f>
              <c:numCache>
                <c:formatCode>0.00</c:formatCode>
                <c:ptCount val="11"/>
                <c:pt idx="0">
                  <c:v>0.86528500000000008</c:v>
                </c:pt>
                <c:pt idx="1">
                  <c:v>0.99626861111111109</c:v>
                </c:pt>
                <c:pt idx="2">
                  <c:v>1.1330397222222224</c:v>
                </c:pt>
                <c:pt idx="3">
                  <c:v>1.0468386111111112</c:v>
                </c:pt>
                <c:pt idx="4">
                  <c:v>1.3424897222222221</c:v>
                </c:pt>
                <c:pt idx="5">
                  <c:v>1.1823958333333333</c:v>
                </c:pt>
                <c:pt idx="6">
                  <c:v>1.1944341666666667</c:v>
                </c:pt>
                <c:pt idx="7">
                  <c:v>1.1128302777777779</c:v>
                </c:pt>
                <c:pt idx="8">
                  <c:v>1.1565972222222223</c:v>
                </c:pt>
                <c:pt idx="9">
                  <c:v>1.1146408333333335</c:v>
                </c:pt>
                <c:pt idx="10">
                  <c:v>1.5052358333333333</c:v>
                </c:pt>
              </c:numCache>
            </c:numRef>
          </c:val>
          <c:extLst>
            <c:ext xmlns:c16="http://schemas.microsoft.com/office/drawing/2014/chart" uri="{C3380CC4-5D6E-409C-BE32-E72D297353CC}">
              <c16:uniqueId val="{00000002-E67B-41B8-9077-67E38ECC7026}"/>
            </c:ext>
          </c:extLst>
        </c:ser>
        <c:ser>
          <c:idx val="3"/>
          <c:order val="3"/>
          <c:tx>
            <c:strRef>
              <c:f>'P3_G22-G23'!$H$54</c:f>
              <c:strCache>
                <c:ptCount val="1"/>
                <c:pt idx="0">
                  <c:v>Cogénération</c:v>
                </c:pt>
              </c:strCache>
            </c:strRef>
          </c:tx>
          <c:spPr>
            <a:solidFill>
              <a:schemeClr val="bg2">
                <a:lumMod val="75000"/>
              </a:schemeClr>
            </a:solidFill>
            <a:ln>
              <a:noFill/>
            </a:ln>
            <a:effectLst/>
          </c:spPr>
          <c:cat>
            <c:numRef>
              <c:f>'P3_G22-G23'!$D$55:$D$65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'P3_G22-G23'!$H$55:$H$65</c:f>
              <c:numCache>
                <c:formatCode>0.00</c:formatCode>
                <c:ptCount val="11"/>
                <c:pt idx="0">
                  <c:v>2.1519094444444447</c:v>
                </c:pt>
                <c:pt idx="1">
                  <c:v>2.418415</c:v>
                </c:pt>
                <c:pt idx="2">
                  <c:v>2.6394119444444444</c:v>
                </c:pt>
                <c:pt idx="3">
                  <c:v>2.6688041666666669</c:v>
                </c:pt>
                <c:pt idx="4">
                  <c:v>2.4093888888888886</c:v>
                </c:pt>
                <c:pt idx="5">
                  <c:v>2.8634400000000002</c:v>
                </c:pt>
                <c:pt idx="6">
                  <c:v>2.9308172222222222</c:v>
                </c:pt>
                <c:pt idx="7">
                  <c:v>2.9630663888888886</c:v>
                </c:pt>
                <c:pt idx="8">
                  <c:v>3.1844466666666666</c:v>
                </c:pt>
                <c:pt idx="9">
                  <c:v>3.130283611111111</c:v>
                </c:pt>
                <c:pt idx="10">
                  <c:v>3.0811916666666668</c:v>
                </c:pt>
              </c:numCache>
            </c:numRef>
          </c:val>
          <c:extLst>
            <c:ext xmlns:c16="http://schemas.microsoft.com/office/drawing/2014/chart" uri="{C3380CC4-5D6E-409C-BE32-E72D297353CC}">
              <c16:uniqueId val="{00000003-E67B-41B8-9077-67E38ECC7026}"/>
            </c:ext>
          </c:extLst>
        </c:ser>
        <c:ser>
          <c:idx val="4"/>
          <c:order val="4"/>
          <c:tx>
            <c:strRef>
              <c:f>'P3_G22-G23'!$I$54</c:f>
              <c:strCache>
                <c:ptCount val="1"/>
                <c:pt idx="0">
                  <c:v>Chaleur non commercialisée</c:v>
                </c:pt>
              </c:strCache>
            </c:strRef>
          </c:tx>
          <c:spPr>
            <a:solidFill>
              <a:srgbClr val="FF0000"/>
            </a:solidFill>
            <a:ln>
              <a:noFill/>
            </a:ln>
            <a:effectLst/>
          </c:spPr>
          <c:cat>
            <c:numRef>
              <c:f>'P3_G22-G23'!$D$55:$D$65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'P3_G22-G23'!$I$55:$I$65</c:f>
              <c:numCache>
                <c:formatCode>0.00</c:formatCode>
                <c:ptCount val="11"/>
                <c:pt idx="0">
                  <c:v>0.81542138888888882</c:v>
                </c:pt>
                <c:pt idx="1">
                  <c:v>0.85492805555555551</c:v>
                </c:pt>
                <c:pt idx="2">
                  <c:v>1.0598730555555556</c:v>
                </c:pt>
                <c:pt idx="3">
                  <c:v>0.88772333333333331</c:v>
                </c:pt>
                <c:pt idx="4">
                  <c:v>0.62543638888888886</c:v>
                </c:pt>
                <c:pt idx="5">
                  <c:v>0.74215249999999999</c:v>
                </c:pt>
                <c:pt idx="6">
                  <c:v>0.88686694444444447</c:v>
                </c:pt>
                <c:pt idx="7">
                  <c:v>0.70104833333333327</c:v>
                </c:pt>
                <c:pt idx="8">
                  <c:v>0.6837441666666666</c:v>
                </c:pt>
                <c:pt idx="9">
                  <c:v>0.94318472222222227</c:v>
                </c:pt>
                <c:pt idx="10">
                  <c:v>0.82192638888888891</c:v>
                </c:pt>
              </c:numCache>
            </c:numRef>
          </c:val>
          <c:extLst>
            <c:ext xmlns:c16="http://schemas.microsoft.com/office/drawing/2014/chart" uri="{C3380CC4-5D6E-409C-BE32-E72D297353CC}">
              <c16:uniqueId val="{00000004-E67B-41B8-9077-67E38ECC7026}"/>
            </c:ext>
          </c:extLst>
        </c:ser>
        <c:dLbls>
          <c:showLegendKey val="0"/>
          <c:showVal val="0"/>
          <c:showCatName val="0"/>
          <c:showSerName val="0"/>
          <c:showPercent val="0"/>
          <c:showBubbleSize val="0"/>
        </c:dLbls>
        <c:axId val="1282815504"/>
        <c:axId val="1282818832"/>
      </c:areaChart>
      <c:catAx>
        <c:axId val="1282815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2818832"/>
        <c:crosses val="autoZero"/>
        <c:auto val="1"/>
        <c:lblAlgn val="ctr"/>
        <c:lblOffset val="100"/>
        <c:noMultiLvlLbl val="0"/>
      </c:catAx>
      <c:valAx>
        <c:axId val="128281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2815504"/>
        <c:crosses val="autoZero"/>
        <c:crossBetween val="midCat"/>
      </c:valAx>
      <c:spPr>
        <a:noFill/>
        <a:ln>
          <a:noFill/>
        </a:ln>
        <a:effectLst/>
      </c:spPr>
    </c:plotArea>
    <c:legend>
      <c:legendPos val="b"/>
      <c:layout>
        <c:manualLayout>
          <c:xMode val="edge"/>
          <c:yMode val="edge"/>
          <c:x val="1.1786307961504821E-2"/>
          <c:y val="0.85127150772820059"/>
          <c:w val="0.98476071741032389"/>
          <c:h val="0.120950714494021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5"/>
          <c:y val="4.3478376248238602E-2"/>
          <c:w val="0.28289473684210525"/>
          <c:h val="0.93478508933712989"/>
        </c:manualLayout>
      </c:layout>
      <c:pieChart>
        <c:varyColors val="1"/>
        <c:ser>
          <c:idx val="0"/>
          <c:order val="0"/>
          <c:spPr>
            <a:ln w="25400">
              <a:noFill/>
            </a:ln>
          </c:spPr>
          <c:dLbls>
            <c:dLbl>
              <c:idx val="0"/>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0-B8D8-40EB-85BE-D7750031CA90}"/>
                </c:ext>
              </c:extLst>
            </c:dLbl>
            <c:dLbl>
              <c:idx val="1"/>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1-B8D8-40EB-85BE-D7750031CA90}"/>
                </c:ext>
              </c:extLst>
            </c:dLbl>
            <c:dLbl>
              <c:idx val="2"/>
              <c:spPr>
                <a:noFill/>
                <a:ln w="25400">
                  <a:noFill/>
                </a:ln>
              </c:spPr>
              <c:txPr>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2-B8D8-40EB-85BE-D7750031CA90}"/>
                </c:ext>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numRef>
              <c:f>'[17]P2_G21-G22'!$M$10:$M$12</c:f>
              <c:numCache>
                <c:formatCode>General</c:formatCode>
                <c:ptCount val="3"/>
              </c:numCache>
            </c:numRef>
          </c:cat>
          <c:val>
            <c:numRef>
              <c:f>DE!#REF!</c:f>
              <c:numCache>
                <c:formatCode>General</c:formatCode>
                <c:ptCount val="1"/>
                <c:pt idx="0">
                  <c:v>1</c:v>
                </c:pt>
              </c:numCache>
            </c:numRef>
          </c:val>
          <c:extLst>
            <c:ext xmlns:c16="http://schemas.microsoft.com/office/drawing/2014/chart" uri="{C3380CC4-5D6E-409C-BE32-E72D297353CC}">
              <c16:uniqueId val="{00000003-B8D8-40EB-85BE-D7750031CA90}"/>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04779343190771E-2"/>
          <c:y val="7.6380985710119573E-2"/>
          <c:w val="0.40735171280844051"/>
          <c:h val="0.82033245844269476"/>
        </c:manualLayout>
      </c:layout>
      <c:doughnutChart>
        <c:varyColors val="1"/>
        <c:ser>
          <c:idx val="0"/>
          <c:order val="0"/>
          <c:cat>
            <c:strRef>
              <c:f>'P3_G22-G23'!$L$11:$L$13</c:f>
              <c:strCache>
                <c:ptCount val="3"/>
                <c:pt idx="0">
                  <c:v>Électricité seule : 17 %</c:v>
                </c:pt>
                <c:pt idx="1">
                  <c:v>Chaleur et électricité : 63 %</c:v>
                </c:pt>
                <c:pt idx="2">
                  <c:v>Chaleur seule : 20 %</c:v>
                </c:pt>
              </c:strCache>
            </c:strRef>
          </c:cat>
          <c:val>
            <c:numRef>
              <c:f>'P3_G22-G23'!$K$11:$K$13</c:f>
              <c:numCache>
                <c:formatCode>General</c:formatCode>
                <c:ptCount val="3"/>
                <c:pt idx="0">
                  <c:v>20</c:v>
                </c:pt>
                <c:pt idx="1">
                  <c:v>74</c:v>
                </c:pt>
                <c:pt idx="2">
                  <c:v>24</c:v>
                </c:pt>
              </c:numCache>
            </c:numRef>
          </c:val>
          <c:extLst>
            <c:ext xmlns:c16="http://schemas.microsoft.com/office/drawing/2014/chart" uri="{C3380CC4-5D6E-409C-BE32-E72D297353CC}">
              <c16:uniqueId val="{00000000-9D02-46FC-82D1-6668D6B4D5FE}"/>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6253775315029553"/>
          <c:y val="5.7882298046077564E-2"/>
          <c:w val="0.41936042948516694"/>
          <c:h val="0.8762559346748323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19687035449091E-2"/>
          <c:y val="0.20532319391634982"/>
          <c:w val="0.28527628726236526"/>
          <c:h val="0.70722433460076051"/>
        </c:manualLayout>
      </c:layout>
      <c:pieChart>
        <c:varyColors val="1"/>
        <c:ser>
          <c:idx val="0"/>
          <c:order val="0"/>
          <c:spPr>
            <a:solidFill>
              <a:srgbClr val="5083C2"/>
            </a:solidFill>
            <a:ln w="25400">
              <a:noFill/>
            </a:ln>
          </c:spPr>
          <c:dPt>
            <c:idx val="0"/>
            <c:bubble3D val="0"/>
            <c:extLst>
              <c:ext xmlns:c16="http://schemas.microsoft.com/office/drawing/2014/chart" uri="{C3380CC4-5D6E-409C-BE32-E72D297353CC}">
                <c16:uniqueId val="{00000000-4C1D-443C-ABF3-3E4511649680}"/>
              </c:ext>
            </c:extLst>
          </c:dPt>
          <c:dPt>
            <c:idx val="1"/>
            <c:bubble3D val="0"/>
            <c:spPr>
              <a:solidFill>
                <a:srgbClr val="DADCDF"/>
              </a:solidFill>
              <a:ln w="25400">
                <a:noFill/>
              </a:ln>
            </c:spPr>
            <c:extLst>
              <c:ext xmlns:c16="http://schemas.microsoft.com/office/drawing/2014/chart" uri="{C3380CC4-5D6E-409C-BE32-E72D297353CC}">
                <c16:uniqueId val="{00000001-4C1D-443C-ABF3-3E4511649680}"/>
              </c:ext>
            </c:extLst>
          </c:dPt>
          <c:dPt>
            <c:idx val="2"/>
            <c:bubble3D val="0"/>
            <c:spPr>
              <a:solidFill>
                <a:srgbClr val="FFFF00"/>
              </a:solidFill>
              <a:ln w="25400">
                <a:noFill/>
              </a:ln>
            </c:spPr>
            <c:extLst>
              <c:ext xmlns:c16="http://schemas.microsoft.com/office/drawing/2014/chart" uri="{C3380CC4-5D6E-409C-BE32-E72D297353CC}">
                <c16:uniqueId val="{00000002-4C1D-443C-ABF3-3E4511649680}"/>
              </c:ext>
            </c:extLst>
          </c:dPt>
          <c:dPt>
            <c:idx val="3"/>
            <c:bubble3D val="0"/>
            <c:spPr>
              <a:solidFill>
                <a:srgbClr val="AEA4BF"/>
              </a:solidFill>
              <a:ln w="25400">
                <a:noFill/>
              </a:ln>
            </c:spPr>
            <c:extLst>
              <c:ext xmlns:c16="http://schemas.microsoft.com/office/drawing/2014/chart" uri="{C3380CC4-5D6E-409C-BE32-E72D297353CC}">
                <c16:uniqueId val="{00000003-4C1D-443C-ABF3-3E4511649680}"/>
              </c:ext>
            </c:extLst>
          </c:dPt>
          <c:dPt>
            <c:idx val="4"/>
            <c:bubble3D val="0"/>
            <c:spPr>
              <a:solidFill>
                <a:srgbClr val="918B4F"/>
              </a:solidFill>
              <a:ln w="25400">
                <a:noFill/>
              </a:ln>
            </c:spPr>
            <c:extLst>
              <c:ext xmlns:c16="http://schemas.microsoft.com/office/drawing/2014/chart" uri="{C3380CC4-5D6E-409C-BE32-E72D297353CC}">
                <c16:uniqueId val="{00000004-4C1D-443C-ABF3-3E4511649680}"/>
              </c:ext>
            </c:extLst>
          </c:dPt>
          <c:dPt>
            <c:idx val="5"/>
            <c:bubble3D val="0"/>
            <c:spPr>
              <a:solidFill>
                <a:srgbClr val="4F6228"/>
              </a:solidFill>
              <a:ln w="25400">
                <a:noFill/>
              </a:ln>
            </c:spPr>
            <c:extLst>
              <c:ext xmlns:c16="http://schemas.microsoft.com/office/drawing/2014/chart" uri="{C3380CC4-5D6E-409C-BE32-E72D297353CC}">
                <c16:uniqueId val="{00000005-4C1D-443C-ABF3-3E4511649680}"/>
              </c:ext>
            </c:extLst>
          </c:dPt>
          <c:dPt>
            <c:idx val="6"/>
            <c:bubble3D val="0"/>
            <c:spPr>
              <a:solidFill>
                <a:srgbClr val="95B2D7"/>
              </a:solidFill>
              <a:ln w="25400">
                <a:noFill/>
              </a:ln>
            </c:spPr>
            <c:extLst>
              <c:ext xmlns:c16="http://schemas.microsoft.com/office/drawing/2014/chart" uri="{C3380CC4-5D6E-409C-BE32-E72D297353CC}">
                <c16:uniqueId val="{00000006-4C1D-443C-ABF3-3E4511649680}"/>
              </c:ext>
            </c:extLst>
          </c:dPt>
          <c:dLbls>
            <c:dLbl>
              <c:idx val="0"/>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1D-443C-ABF3-3E4511649680}"/>
                </c:ext>
              </c:extLst>
            </c:dLbl>
            <c:dLbl>
              <c:idx val="1"/>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1D-443C-ABF3-3E4511649680}"/>
                </c:ext>
              </c:extLst>
            </c:dLbl>
            <c:dLbl>
              <c:idx val="2"/>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1D-443C-ABF3-3E4511649680}"/>
                </c:ext>
              </c:extLst>
            </c:dLbl>
            <c:dLbl>
              <c:idx val="3"/>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1D-443C-ABF3-3E4511649680}"/>
                </c:ext>
              </c:extLst>
            </c:dLbl>
            <c:dLbl>
              <c:idx val="4"/>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1D-443C-ABF3-3E4511649680}"/>
                </c:ext>
              </c:extLst>
            </c:dLbl>
            <c:dLbl>
              <c:idx val="5"/>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1D-443C-ABF3-3E4511649680}"/>
                </c:ext>
              </c:extLst>
            </c:dLbl>
            <c:dLbl>
              <c:idx val="6"/>
              <c:spPr>
                <a:noFill/>
                <a:ln w="25400">
                  <a:noFill/>
                </a:ln>
              </c:spPr>
              <c:txPr>
                <a:bodyPr/>
                <a:lstStyle/>
                <a:p>
                  <a:pPr>
                    <a:defRPr sz="1050" b="0" i="0" u="none" strike="noStrike" baseline="0">
                      <a:solidFill>
                        <a:srgbClr val="000000"/>
                      </a:solidFill>
                      <a:latin typeface="Arial"/>
                      <a:ea typeface="Arial"/>
                      <a:cs typeface="Arial"/>
                    </a:defRPr>
                  </a:pPr>
                  <a:endParaRPr lang="fr-F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1D-443C-ABF3-3E4511649680}"/>
                </c:ext>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strRef>
              <c:f>'P1_G4-G5'!$M$9:$M$15</c:f>
              <c:strCache>
                <c:ptCount val="7"/>
                <c:pt idx="0">
                  <c:v>Hydraulique renouvelable</c:v>
                </c:pt>
                <c:pt idx="1">
                  <c:v>Éolien</c:v>
                </c:pt>
                <c:pt idx="2">
                  <c:v>Solaire photovoltaïque</c:v>
                </c:pt>
                <c:pt idx="3">
                  <c:v>Biomasse solide*</c:v>
                </c:pt>
                <c:pt idx="4">
                  <c:v>Biogaz</c:v>
                </c:pt>
                <c:pt idx="5">
                  <c:v>Déchets renouvelables</c:v>
                </c:pt>
                <c:pt idx="6">
                  <c:v>Énergie marémotrice</c:v>
                </c:pt>
              </c:strCache>
            </c:strRef>
          </c:cat>
          <c:val>
            <c:numRef>
              <c:f>'P1_G4-G5'!$O$9:$O$15</c:f>
              <c:numCache>
                <c:formatCode>0.0</c:formatCode>
                <c:ptCount val="7"/>
                <c:pt idx="0">
                  <c:v>48.729323666463372</c:v>
                </c:pt>
                <c:pt idx="1">
                  <c:v>30.654907288784585</c:v>
                </c:pt>
                <c:pt idx="2">
                  <c:v>12.49529240426182</c:v>
                </c:pt>
                <c:pt idx="3">
                  <c:v>3.4512281151186337</c:v>
                </c:pt>
                <c:pt idx="4">
                  <c:v>2.4162382939990361</c:v>
                </c:pt>
                <c:pt idx="5">
                  <c:v>1.7421847074923602</c:v>
                </c:pt>
                <c:pt idx="6">
                  <c:v>0.40054577667535629</c:v>
                </c:pt>
              </c:numCache>
            </c:numRef>
          </c:val>
          <c:extLst>
            <c:ext xmlns:c16="http://schemas.microsoft.com/office/drawing/2014/chart" uri="{C3380CC4-5D6E-409C-BE32-E72D297353CC}">
              <c16:uniqueId val="{00000007-4C1D-443C-ABF3-3E4511649680}"/>
            </c:ext>
          </c:extLst>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48312915640146209"/>
          <c:y val="0.13307986987063511"/>
          <c:w val="0.23159525304735679"/>
          <c:h val="0.62357414061106431"/>
        </c:manualLayout>
      </c:layout>
      <c:overlay val="0"/>
      <c:spPr>
        <a:noFill/>
        <a:ln w="25400">
          <a:noFill/>
        </a:ln>
      </c:spPr>
      <c:txPr>
        <a:bodyPr/>
        <a:lstStyle/>
        <a:p>
          <a:pPr>
            <a:defRPr sz="525"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206779753073804E-2"/>
          <c:y val="3.4649553375441927E-2"/>
          <c:w val="0.87458872845198954"/>
          <c:h val="0.73202228881506459"/>
        </c:manualLayout>
      </c:layout>
      <c:areaChart>
        <c:grouping val="stacked"/>
        <c:varyColors val="0"/>
        <c:ser>
          <c:idx val="0"/>
          <c:order val="0"/>
          <c:tx>
            <c:strRef>
              <c:f>'P3_G22-G23'!$L$76</c:f>
              <c:strCache>
                <c:ptCount val="1"/>
                <c:pt idx="0">
                  <c:v>Électricité seule</c:v>
                </c:pt>
              </c:strCache>
            </c:strRef>
          </c:tx>
          <c:spPr>
            <a:solidFill>
              <a:schemeClr val="accent4"/>
            </a:solidFill>
            <a:ln>
              <a:noFill/>
            </a:ln>
            <a:effectLst/>
          </c:spPr>
          <c:cat>
            <c:numRef>
              <c:f>'P3_G22-G23'!$K$77:$K$87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'P3_G22-G23'!$L$77:$L$87</c:f>
              <c:numCache>
                <c:formatCode>0.00</c:formatCode>
                <c:ptCount val="11"/>
                <c:pt idx="0">
                  <c:v>5.8279974999999995</c:v>
                </c:pt>
                <c:pt idx="1">
                  <c:v>6.0767266666666675</c:v>
                </c:pt>
                <c:pt idx="2">
                  <c:v>5.6603405555555568</c:v>
                </c:pt>
                <c:pt idx="3">
                  <c:v>5.6235038888888882</c:v>
                </c:pt>
                <c:pt idx="4">
                  <c:v>5.2824211111111108</c:v>
                </c:pt>
                <c:pt idx="5">
                  <c:v>4.9987874999999997</c:v>
                </c:pt>
                <c:pt idx="6">
                  <c:v>5.0539777777777779</c:v>
                </c:pt>
                <c:pt idx="7">
                  <c:v>5.1370230555555558</c:v>
                </c:pt>
                <c:pt idx="8">
                  <c:v>4.9082341666666665</c:v>
                </c:pt>
                <c:pt idx="9">
                  <c:v>4.1132925</c:v>
                </c:pt>
                <c:pt idx="10">
                  <c:v>4.0494180555555559</c:v>
                </c:pt>
              </c:numCache>
            </c:numRef>
          </c:val>
          <c:extLst>
            <c:ext xmlns:c16="http://schemas.microsoft.com/office/drawing/2014/chart" uri="{C3380CC4-5D6E-409C-BE32-E72D297353CC}">
              <c16:uniqueId val="{00000000-9AB2-4A9A-9142-BF29A47D85C2}"/>
            </c:ext>
          </c:extLst>
        </c:ser>
        <c:ser>
          <c:idx val="1"/>
          <c:order val="1"/>
          <c:tx>
            <c:strRef>
              <c:f>'P3_G22-G23'!$M$76</c:f>
              <c:strCache>
                <c:ptCount val="1"/>
                <c:pt idx="0">
                  <c:v>Cogénération</c:v>
                </c:pt>
              </c:strCache>
            </c:strRef>
          </c:tx>
          <c:spPr>
            <a:solidFill>
              <a:schemeClr val="accent3">
                <a:lumMod val="60000"/>
                <a:lumOff val="40000"/>
              </a:schemeClr>
            </a:solidFill>
            <a:ln>
              <a:noFill/>
            </a:ln>
            <a:effectLst/>
          </c:spPr>
          <c:cat>
            <c:numRef>
              <c:f>'P3_G22-G23'!$K$77:$K$87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'P3_G22-G23'!$M$77:$M$87</c:f>
              <c:numCache>
                <c:formatCode>0.00</c:formatCode>
                <c:ptCount val="11"/>
                <c:pt idx="0">
                  <c:v>5.7348611111111119</c:v>
                </c:pt>
                <c:pt idx="1">
                  <c:v>6.0261008333333326</c:v>
                </c:pt>
                <c:pt idx="2">
                  <c:v>6.6244611111111107</c:v>
                </c:pt>
                <c:pt idx="3">
                  <c:v>7.0783466666666666</c:v>
                </c:pt>
                <c:pt idx="4">
                  <c:v>6.795090833333334</c:v>
                </c:pt>
                <c:pt idx="5">
                  <c:v>7.4418258333333327</c:v>
                </c:pt>
                <c:pt idx="6">
                  <c:v>7.4789288888888894</c:v>
                </c:pt>
                <c:pt idx="7">
                  <c:v>7.5381477777777768</c:v>
                </c:pt>
                <c:pt idx="8">
                  <c:v>7.7024702777777776</c:v>
                </c:pt>
                <c:pt idx="9">
                  <c:v>8.1047719444444457</c:v>
                </c:pt>
                <c:pt idx="10">
                  <c:v>7.9776652777777768</c:v>
                </c:pt>
              </c:numCache>
            </c:numRef>
          </c:val>
          <c:extLst>
            <c:ext xmlns:c16="http://schemas.microsoft.com/office/drawing/2014/chart" uri="{C3380CC4-5D6E-409C-BE32-E72D297353CC}">
              <c16:uniqueId val="{00000001-9AB2-4A9A-9142-BF29A47D85C2}"/>
            </c:ext>
          </c:extLst>
        </c:ser>
        <c:ser>
          <c:idx val="2"/>
          <c:order val="2"/>
          <c:tx>
            <c:strRef>
              <c:f>'P3_G22-G23'!$N$76</c:f>
              <c:strCache>
                <c:ptCount val="1"/>
                <c:pt idx="0">
                  <c:v>Chaleur seule</c:v>
                </c:pt>
              </c:strCache>
            </c:strRef>
          </c:tx>
          <c:spPr>
            <a:solidFill>
              <a:srgbClr val="FF0000"/>
            </a:solidFill>
            <a:ln>
              <a:noFill/>
            </a:ln>
            <a:effectLst/>
          </c:spPr>
          <c:cat>
            <c:numRef>
              <c:f>'P3_G22-G23'!$K$77:$K$87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'P3_G22-G23'!$N$77:$N$87</c:f>
              <c:numCache>
                <c:formatCode>0.00</c:formatCode>
                <c:ptCount val="11"/>
                <c:pt idx="0">
                  <c:v>1.0179822222222221</c:v>
                </c:pt>
                <c:pt idx="1">
                  <c:v>1.1713572222222224</c:v>
                </c:pt>
                <c:pt idx="2">
                  <c:v>1.3228597222222223</c:v>
                </c:pt>
                <c:pt idx="3">
                  <c:v>1.215557222222222</c:v>
                </c:pt>
                <c:pt idx="4">
                  <c:v>1.5648958333333332</c:v>
                </c:pt>
                <c:pt idx="5">
                  <c:v>1.3826227777777778</c:v>
                </c:pt>
                <c:pt idx="6">
                  <c:v>1.3984572222222225</c:v>
                </c:pt>
                <c:pt idx="7">
                  <c:v>1.3092122222222222</c:v>
                </c:pt>
                <c:pt idx="8">
                  <c:v>1.3575380555555556</c:v>
                </c:pt>
                <c:pt idx="9">
                  <c:v>1.309766111111111</c:v>
                </c:pt>
                <c:pt idx="10">
                  <c:v>1.768737222222222</c:v>
                </c:pt>
              </c:numCache>
            </c:numRef>
          </c:val>
          <c:extLst>
            <c:ext xmlns:c16="http://schemas.microsoft.com/office/drawing/2014/chart" uri="{C3380CC4-5D6E-409C-BE32-E72D297353CC}">
              <c16:uniqueId val="{00000002-9AB2-4A9A-9142-BF29A47D85C2}"/>
            </c:ext>
          </c:extLst>
        </c:ser>
        <c:ser>
          <c:idx val="3"/>
          <c:order val="3"/>
          <c:tx>
            <c:strRef>
              <c:f>'P3_G22-G23'!$O$76</c:f>
              <c:strCache>
                <c:ptCount val="1"/>
                <c:pt idx="0">
                  <c:v>Industrie, services</c:v>
                </c:pt>
              </c:strCache>
            </c:strRef>
          </c:tx>
          <c:spPr>
            <a:solidFill>
              <a:srgbClr val="00B050"/>
            </a:solidFill>
            <a:ln>
              <a:noFill/>
            </a:ln>
            <a:effectLst/>
          </c:spPr>
          <c:cat>
            <c:numRef>
              <c:f>'P3_G22-G23'!$K$77:$K$87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'P3_G22-G23'!$O$77:$O$87</c:f>
              <c:numCache>
                <c:formatCode>0.00</c:formatCode>
                <c:ptCount val="11"/>
                <c:pt idx="0">
                  <c:v>0.81542138888888882</c:v>
                </c:pt>
                <c:pt idx="1">
                  <c:v>0.85492805555555551</c:v>
                </c:pt>
                <c:pt idx="2">
                  <c:v>1.0598730555555556</c:v>
                </c:pt>
                <c:pt idx="3">
                  <c:v>0.88772333333333331</c:v>
                </c:pt>
                <c:pt idx="4">
                  <c:v>0.62543638888888886</c:v>
                </c:pt>
                <c:pt idx="5">
                  <c:v>0.74215249999999999</c:v>
                </c:pt>
                <c:pt idx="6">
                  <c:v>0.88686694444444447</c:v>
                </c:pt>
                <c:pt idx="7">
                  <c:v>0.70104833333333327</c:v>
                </c:pt>
                <c:pt idx="8">
                  <c:v>0.6837441666666666</c:v>
                </c:pt>
                <c:pt idx="9">
                  <c:v>0.94318472222222227</c:v>
                </c:pt>
                <c:pt idx="10">
                  <c:v>0.82192638888888891</c:v>
                </c:pt>
              </c:numCache>
            </c:numRef>
          </c:val>
          <c:extLst>
            <c:ext xmlns:c16="http://schemas.microsoft.com/office/drawing/2014/chart" uri="{C3380CC4-5D6E-409C-BE32-E72D297353CC}">
              <c16:uniqueId val="{00000003-9AB2-4A9A-9142-BF29A47D85C2}"/>
            </c:ext>
          </c:extLst>
        </c:ser>
        <c:dLbls>
          <c:showLegendKey val="0"/>
          <c:showVal val="0"/>
          <c:showCatName val="0"/>
          <c:showSerName val="0"/>
          <c:showPercent val="0"/>
          <c:showBubbleSize val="0"/>
        </c:dLbls>
        <c:axId val="2036406943"/>
        <c:axId val="2036419423"/>
      </c:areaChart>
      <c:catAx>
        <c:axId val="20364069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36419423"/>
        <c:crosses val="autoZero"/>
        <c:auto val="1"/>
        <c:lblAlgn val="ctr"/>
        <c:lblOffset val="100"/>
        <c:noMultiLvlLbl val="0"/>
      </c:catAx>
      <c:valAx>
        <c:axId val="2036419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36406943"/>
        <c:crosses val="autoZero"/>
        <c:crossBetween val="midCat"/>
      </c:valAx>
      <c:spPr>
        <a:noFill/>
        <a:ln>
          <a:noFill/>
        </a:ln>
        <a:effectLst/>
      </c:spPr>
    </c:plotArea>
    <c:legend>
      <c:legendPos val="b"/>
      <c:layout>
        <c:manualLayout>
          <c:xMode val="edge"/>
          <c:yMode val="edge"/>
          <c:x val="0.16195475099663742"/>
          <c:y val="0.91849442854031871"/>
          <c:w val="0.67609033635926596"/>
          <c:h val="6.26058150730765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67787913569455E-2"/>
          <c:y val="3.7713019846442951E-2"/>
          <c:w val="0.92213676889587992"/>
          <c:h val="0.71175806652339135"/>
        </c:manualLayout>
      </c:layout>
      <c:areaChart>
        <c:grouping val="stacked"/>
        <c:varyColors val="0"/>
        <c:ser>
          <c:idx val="0"/>
          <c:order val="0"/>
          <c:tx>
            <c:strRef>
              <c:f>P3_G24!$E$37</c:f>
              <c:strCache>
                <c:ptCount val="1"/>
                <c:pt idx="0">
                  <c:v>Seule</c:v>
                </c:pt>
              </c:strCache>
            </c:strRef>
          </c:tx>
          <c:spPr>
            <a:solidFill>
              <a:srgbClr val="00B050"/>
            </a:solidFill>
            <a:ln>
              <a:noFill/>
            </a:ln>
            <a:effectLst/>
          </c:spPr>
          <c:cat>
            <c:numRef>
              <c:f>P3_G24!$D$38:$D$48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P3_G24!$E$38:$E$48</c:f>
              <c:numCache>
                <c:formatCode>0.00</c:formatCode>
                <c:ptCount val="11"/>
                <c:pt idx="0">
                  <c:v>0.80174800000000002</c:v>
                </c:pt>
                <c:pt idx="1">
                  <c:v>0.75951800000000003</c:v>
                </c:pt>
                <c:pt idx="2">
                  <c:v>0.78832099999999994</c:v>
                </c:pt>
                <c:pt idx="3">
                  <c:v>0.73259099999999999</c:v>
                </c:pt>
                <c:pt idx="4">
                  <c:v>0.74464299999999994</c:v>
                </c:pt>
                <c:pt idx="5">
                  <c:v>0.69246600000000003</c:v>
                </c:pt>
                <c:pt idx="6">
                  <c:v>0.40525099999999997</c:v>
                </c:pt>
                <c:pt idx="7">
                  <c:v>0.37007600000000002</c:v>
                </c:pt>
                <c:pt idx="8">
                  <c:v>0.33884900000000001</c:v>
                </c:pt>
                <c:pt idx="9">
                  <c:v>0.29298199999999996</c:v>
                </c:pt>
                <c:pt idx="10">
                  <c:v>0.31112400000000001</c:v>
                </c:pt>
              </c:numCache>
            </c:numRef>
          </c:val>
          <c:extLst>
            <c:ext xmlns:c16="http://schemas.microsoft.com/office/drawing/2014/chart" uri="{C3380CC4-5D6E-409C-BE32-E72D297353CC}">
              <c16:uniqueId val="{00000000-47E6-4438-BEB8-BC0B61391C56}"/>
            </c:ext>
          </c:extLst>
        </c:ser>
        <c:ser>
          <c:idx val="1"/>
          <c:order val="1"/>
          <c:tx>
            <c:strRef>
              <c:f>P3_G24!$F$37</c:f>
              <c:strCache>
                <c:ptCount val="1"/>
                <c:pt idx="0">
                  <c:v>Cogénération</c:v>
                </c:pt>
              </c:strCache>
            </c:strRef>
          </c:tx>
          <c:spPr>
            <a:solidFill>
              <a:srgbClr val="92D050"/>
            </a:solidFill>
            <a:ln>
              <a:noFill/>
            </a:ln>
            <a:effectLst/>
          </c:spPr>
          <c:cat>
            <c:numRef>
              <c:f>P3_G24!$D$38:$D$48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P3_G24!$F$38:$F$48</c:f>
              <c:numCache>
                <c:formatCode>0.00</c:formatCode>
                <c:ptCount val="11"/>
                <c:pt idx="0">
                  <c:v>0.34992700000000004</c:v>
                </c:pt>
                <c:pt idx="1">
                  <c:v>0.53684500000000002</c:v>
                </c:pt>
                <c:pt idx="2">
                  <c:v>0.75640400000000008</c:v>
                </c:pt>
                <c:pt idx="3">
                  <c:v>0.86087199999999986</c:v>
                </c:pt>
                <c:pt idx="4">
                  <c:v>1.0892160000000002</c:v>
                </c:pt>
                <c:pt idx="5">
                  <c:v>1.2986599999999999</c:v>
                </c:pt>
                <c:pt idx="6">
                  <c:v>1.708437</c:v>
                </c:pt>
                <c:pt idx="7">
                  <c:v>1.9996779999999998</c:v>
                </c:pt>
                <c:pt idx="8">
                  <c:v>2.2506760000000003</c:v>
                </c:pt>
                <c:pt idx="9">
                  <c:v>2.4503219999999999</c:v>
                </c:pt>
                <c:pt idx="10">
                  <c:v>2.6072769999999998</c:v>
                </c:pt>
              </c:numCache>
            </c:numRef>
          </c:val>
          <c:extLst>
            <c:ext xmlns:c16="http://schemas.microsoft.com/office/drawing/2014/chart" uri="{C3380CC4-5D6E-409C-BE32-E72D297353CC}">
              <c16:uniqueId val="{00000001-47E6-4438-BEB8-BC0B61391C56}"/>
            </c:ext>
          </c:extLst>
        </c:ser>
        <c:ser>
          <c:idx val="2"/>
          <c:order val="2"/>
          <c:tx>
            <c:strRef>
              <c:f>P3_G24!$G$37</c:f>
              <c:strCache>
                <c:ptCount val="1"/>
                <c:pt idx="0">
                  <c:v>Seule</c:v>
                </c:pt>
              </c:strCache>
            </c:strRef>
          </c:tx>
          <c:spPr>
            <a:solidFill>
              <a:schemeClr val="tx1"/>
            </a:solidFill>
            <a:ln>
              <a:noFill/>
            </a:ln>
            <a:effectLst/>
          </c:spPr>
          <c:cat>
            <c:numRef>
              <c:f>P3_G24!$D$38:$D$48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P3_G24!$G$38:$G$48</c:f>
              <c:numCache>
                <c:formatCode>0.00</c:formatCode>
                <c:ptCount val="11"/>
                <c:pt idx="0">
                  <c:v>0</c:v>
                </c:pt>
                <c:pt idx="1">
                  <c:v>0</c:v>
                </c:pt>
                <c:pt idx="2">
                  <c:v>1.8450657611111113E-4</c:v>
                </c:pt>
                <c:pt idx="3">
                  <c:v>1.6133582444444444E-3</c:v>
                </c:pt>
                <c:pt idx="4">
                  <c:v>2.5533678916666667E-2</c:v>
                </c:pt>
                <c:pt idx="5">
                  <c:v>4.4223936327777774E-3</c:v>
                </c:pt>
                <c:pt idx="6">
                  <c:v>5.3313655702222226E-2</c:v>
                </c:pt>
                <c:pt idx="7">
                  <c:v>3.3332386680555555E-2</c:v>
                </c:pt>
                <c:pt idx="8">
                  <c:v>2.0976567255555557E-2</c:v>
                </c:pt>
                <c:pt idx="9">
                  <c:v>1.7920277777777778E-2</c:v>
                </c:pt>
                <c:pt idx="10">
                  <c:v>2.4199999999999999E-2</c:v>
                </c:pt>
              </c:numCache>
            </c:numRef>
          </c:val>
          <c:extLst>
            <c:ext xmlns:c16="http://schemas.microsoft.com/office/drawing/2014/chart" uri="{C3380CC4-5D6E-409C-BE32-E72D297353CC}">
              <c16:uniqueId val="{00000002-47E6-4438-BEB8-BC0B61391C56}"/>
            </c:ext>
          </c:extLst>
        </c:ser>
        <c:ser>
          <c:idx val="3"/>
          <c:order val="3"/>
          <c:tx>
            <c:strRef>
              <c:f>P3_G24!$H$37</c:f>
              <c:strCache>
                <c:ptCount val="1"/>
                <c:pt idx="0">
                  <c:v>Cogénération</c:v>
                </c:pt>
              </c:strCache>
            </c:strRef>
          </c:tx>
          <c:spPr>
            <a:solidFill>
              <a:schemeClr val="bg2">
                <a:lumMod val="75000"/>
              </a:schemeClr>
            </a:solidFill>
            <a:ln>
              <a:noFill/>
            </a:ln>
            <a:effectLst/>
          </c:spPr>
          <c:cat>
            <c:numRef>
              <c:f>P3_G24!$D$38:$D$48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P3_G24!$H$38:$H$48</c:f>
              <c:numCache>
                <c:formatCode>0.00</c:formatCode>
                <c:ptCount val="11"/>
                <c:pt idx="0">
                  <c:v>6.5226944444444449E-2</c:v>
                </c:pt>
                <c:pt idx="1">
                  <c:v>0.11681833333333333</c:v>
                </c:pt>
                <c:pt idx="2">
                  <c:v>0.19954083333333333</c:v>
                </c:pt>
                <c:pt idx="3">
                  <c:v>0.2664711111111111</c:v>
                </c:pt>
                <c:pt idx="4">
                  <c:v>0.38936972222222221</c:v>
                </c:pt>
                <c:pt idx="5">
                  <c:v>0.47187527777777782</c:v>
                </c:pt>
                <c:pt idx="6">
                  <c:v>0.57184722222222217</c:v>
                </c:pt>
                <c:pt idx="7">
                  <c:v>0.6913758333333333</c:v>
                </c:pt>
                <c:pt idx="8">
                  <c:v>0.79242250000000003</c:v>
                </c:pt>
                <c:pt idx="9">
                  <c:v>0.86409611111111106</c:v>
                </c:pt>
                <c:pt idx="10">
                  <c:v>0.91938805555555558</c:v>
                </c:pt>
              </c:numCache>
            </c:numRef>
          </c:val>
          <c:extLst>
            <c:ext xmlns:c16="http://schemas.microsoft.com/office/drawing/2014/chart" uri="{C3380CC4-5D6E-409C-BE32-E72D297353CC}">
              <c16:uniqueId val="{00000003-47E6-4438-BEB8-BC0B61391C56}"/>
            </c:ext>
          </c:extLst>
        </c:ser>
        <c:ser>
          <c:idx val="4"/>
          <c:order val="4"/>
          <c:tx>
            <c:strRef>
              <c:f>P3_G24!$I$37</c:f>
              <c:strCache>
                <c:ptCount val="1"/>
                <c:pt idx="0">
                  <c:v>Chaleur non commercialisée</c:v>
                </c:pt>
              </c:strCache>
            </c:strRef>
          </c:tx>
          <c:spPr>
            <a:solidFill>
              <a:srgbClr val="FF0000"/>
            </a:solidFill>
            <a:ln>
              <a:noFill/>
            </a:ln>
            <a:effectLst/>
          </c:spPr>
          <c:cat>
            <c:numRef>
              <c:f>P3_G24!$D$38:$D$48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P3_G24!$I$38:$I$48</c:f>
              <c:numCache>
                <c:formatCode>0.00</c:formatCode>
                <c:ptCount val="11"/>
                <c:pt idx="0">
                  <c:v>0.57297944444444449</c:v>
                </c:pt>
                <c:pt idx="1">
                  <c:v>0.78419694444444443</c:v>
                </c:pt>
                <c:pt idx="2">
                  <c:v>0.91115222222222225</c:v>
                </c:pt>
                <c:pt idx="3">
                  <c:v>1.2508016666666668</c:v>
                </c:pt>
                <c:pt idx="4">
                  <c:v>1.3920563888888891</c:v>
                </c:pt>
                <c:pt idx="5">
                  <c:v>1.8209372222222222</c:v>
                </c:pt>
                <c:pt idx="6">
                  <c:v>2.2297644444444447</c:v>
                </c:pt>
                <c:pt idx="7">
                  <c:v>2.3185405555555554</c:v>
                </c:pt>
                <c:pt idx="8">
                  <c:v>2.5089574999999997</c:v>
                </c:pt>
                <c:pt idx="9">
                  <c:v>2.9033777777777776</c:v>
                </c:pt>
                <c:pt idx="10">
                  <c:v>3.0857530555555552</c:v>
                </c:pt>
              </c:numCache>
            </c:numRef>
          </c:val>
          <c:extLst>
            <c:ext xmlns:c16="http://schemas.microsoft.com/office/drawing/2014/chart" uri="{C3380CC4-5D6E-409C-BE32-E72D297353CC}">
              <c16:uniqueId val="{00000004-47E6-4438-BEB8-BC0B61391C56}"/>
            </c:ext>
          </c:extLst>
        </c:ser>
        <c:ser>
          <c:idx val="5"/>
          <c:order val="5"/>
          <c:tx>
            <c:strRef>
              <c:f>P3_G24!$J$37</c:f>
              <c:strCache>
                <c:ptCount val="1"/>
                <c:pt idx="0">
                  <c:v>Injections</c:v>
                </c:pt>
              </c:strCache>
            </c:strRef>
          </c:tx>
          <c:spPr>
            <a:solidFill>
              <a:srgbClr val="0070C0"/>
            </a:solidFill>
            <a:ln>
              <a:noFill/>
            </a:ln>
            <a:effectLst/>
          </c:spPr>
          <c:cat>
            <c:numRef>
              <c:f>P3_G24!$D$38:$D$48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P3_G24!$J$38:$J$48</c:f>
              <c:numCache>
                <c:formatCode>0.00</c:formatCode>
                <c:ptCount val="11"/>
                <c:pt idx="0">
                  <c:v>0</c:v>
                </c:pt>
                <c:pt idx="1">
                  <c:v>5.0938888888888891E-3</c:v>
                </c:pt>
                <c:pt idx="2">
                  <c:v>1.2591111111111112E-2</c:v>
                </c:pt>
                <c:pt idx="3">
                  <c:v>2.8393611111111109E-2</c:v>
                </c:pt>
                <c:pt idx="4">
                  <c:v>7.4033611111111119E-2</c:v>
                </c:pt>
                <c:pt idx="5">
                  <c:v>0.1936077777777778</c:v>
                </c:pt>
                <c:pt idx="6">
                  <c:v>0.36539416666666669</c:v>
                </c:pt>
                <c:pt idx="7">
                  <c:v>0.64241499999999996</c:v>
                </c:pt>
                <c:pt idx="8">
                  <c:v>1.1106238888888889</c:v>
                </c:pt>
                <c:pt idx="9">
                  <c:v>1.9873638888888889</c:v>
                </c:pt>
                <c:pt idx="10">
                  <c:v>3.9044474999999998</c:v>
                </c:pt>
              </c:numCache>
            </c:numRef>
          </c:val>
          <c:extLst>
            <c:ext xmlns:c16="http://schemas.microsoft.com/office/drawing/2014/chart" uri="{C3380CC4-5D6E-409C-BE32-E72D297353CC}">
              <c16:uniqueId val="{00000005-47E6-4438-BEB8-BC0B61391C56}"/>
            </c:ext>
          </c:extLst>
        </c:ser>
        <c:dLbls>
          <c:showLegendKey val="0"/>
          <c:showVal val="0"/>
          <c:showCatName val="0"/>
          <c:showSerName val="0"/>
          <c:showPercent val="0"/>
          <c:showBubbleSize val="0"/>
        </c:dLbls>
        <c:axId val="1282815504"/>
        <c:axId val="1282818832"/>
      </c:areaChart>
      <c:catAx>
        <c:axId val="1282815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2818832"/>
        <c:crosses val="autoZero"/>
        <c:auto val="1"/>
        <c:lblAlgn val="ctr"/>
        <c:lblOffset val="100"/>
        <c:noMultiLvlLbl val="0"/>
      </c:catAx>
      <c:valAx>
        <c:axId val="128281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2815504"/>
        <c:crosses val="autoZero"/>
        <c:crossBetween val="midCat"/>
      </c:valAx>
      <c:spPr>
        <a:noFill/>
        <a:ln>
          <a:noFill/>
        </a:ln>
        <a:effectLst/>
      </c:spPr>
    </c:plotArea>
    <c:legend>
      <c:legendPos val="b"/>
      <c:layout>
        <c:manualLayout>
          <c:xMode val="edge"/>
          <c:yMode val="edge"/>
          <c:x val="1.1786307961504821E-2"/>
          <c:y val="0.85127150772820059"/>
          <c:w val="0.98476071741032389"/>
          <c:h val="0.120950714494021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083541455337"/>
          <c:y val="0.13807531380753138"/>
          <c:w val="0.8616885774450227"/>
          <c:h val="0.71129707112970708"/>
        </c:manualLayout>
      </c:layout>
      <c:areaChart>
        <c:grouping val="stacked"/>
        <c:varyColors val="0"/>
        <c:ser>
          <c:idx val="0"/>
          <c:order val="0"/>
          <c:tx>
            <c:strRef>
              <c:f>'P3_G30-G31'!$O$29</c:f>
              <c:strCache>
                <c:ptCount val="1"/>
                <c:pt idx="0">
                  <c:v>Bioessence</c:v>
                </c:pt>
              </c:strCache>
            </c:strRef>
          </c:tx>
          <c:spPr>
            <a:solidFill>
              <a:srgbClr val="00B050"/>
            </a:solidFill>
            <a:ln w="25400">
              <a:noFill/>
            </a:ln>
          </c:spPr>
          <c:cat>
            <c:numRef>
              <c:f>'P3_G30-G31'!$N$31:$N$52</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'P3_G30-G31'!$O$31:$O$52</c:f>
              <c:numCache>
                <c:formatCode>0.0</c:formatCode>
                <c:ptCount val="22"/>
                <c:pt idx="0">
                  <c:v>0.68733300000000008</c:v>
                </c:pt>
                <c:pt idx="1">
                  <c:v>0.67221400000000009</c:v>
                </c:pt>
                <c:pt idx="2">
                  <c:v>0.67105100000000006</c:v>
                </c:pt>
                <c:pt idx="3">
                  <c:v>0.57335899999999995</c:v>
                </c:pt>
                <c:pt idx="4">
                  <c:v>0.6014178085106382</c:v>
                </c:pt>
                <c:pt idx="5">
                  <c:v>1.2028411048583332</c:v>
                </c:pt>
                <c:pt idx="6">
                  <c:v>1.7194547751833331</c:v>
                </c:pt>
                <c:pt idx="7">
                  <c:v>3.1661147538416663</c:v>
                </c:pt>
                <c:pt idx="8">
                  <c:v>5.0857183572416673</c:v>
                </c:pt>
                <c:pt idx="9">
                  <c:v>4.7087156716916665</c:v>
                </c:pt>
                <c:pt idx="10">
                  <c:v>4.5789051634833333</c:v>
                </c:pt>
                <c:pt idx="11">
                  <c:v>4.5473300000000005</c:v>
                </c:pt>
                <c:pt idx="12">
                  <c:v>4.68689</c:v>
                </c:pt>
                <c:pt idx="13">
                  <c:v>4.5769426773333333</c:v>
                </c:pt>
                <c:pt idx="14">
                  <c:v>4.8161153048749989</c:v>
                </c:pt>
                <c:pt idx="15">
                  <c:v>5.0455514453416663</c:v>
                </c:pt>
                <c:pt idx="16">
                  <c:v>5.5124329316333327</c:v>
                </c:pt>
                <c:pt idx="17">
                  <c:v>6.2733689674999988</c:v>
                </c:pt>
                <c:pt idx="18">
                  <c:v>6.8148650731499991</c:v>
                </c:pt>
                <c:pt idx="19">
                  <c:v>7.5977560209727084</c:v>
                </c:pt>
                <c:pt idx="20">
                  <c:v>6.4502795541103195</c:v>
                </c:pt>
                <c:pt idx="21">
                  <c:v>8.1652588134551625</c:v>
                </c:pt>
              </c:numCache>
            </c:numRef>
          </c:val>
          <c:extLst>
            <c:ext xmlns:c16="http://schemas.microsoft.com/office/drawing/2014/chart" uri="{C3380CC4-5D6E-409C-BE32-E72D297353CC}">
              <c16:uniqueId val="{00000000-A13B-4FCF-8D29-C77E6C308F59}"/>
            </c:ext>
          </c:extLst>
        </c:ser>
        <c:ser>
          <c:idx val="1"/>
          <c:order val="1"/>
          <c:tx>
            <c:strRef>
              <c:f>'P3_G30-G31'!$P$29</c:f>
              <c:strCache>
                <c:ptCount val="1"/>
                <c:pt idx="0">
                  <c:v>Biodiesel</c:v>
                </c:pt>
              </c:strCache>
            </c:strRef>
          </c:tx>
          <c:spPr>
            <a:solidFill>
              <a:srgbClr val="FF6600"/>
            </a:solidFill>
            <a:ln w="25400">
              <a:noFill/>
            </a:ln>
          </c:spPr>
          <c:cat>
            <c:numRef>
              <c:f>'P3_G30-G31'!$N$31:$N$52</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'P3_G30-G31'!$P$31:$P$52</c:f>
              <c:numCache>
                <c:formatCode>0.0</c:formatCode>
                <c:ptCount val="22"/>
                <c:pt idx="0">
                  <c:v>3.2002850000000005</c:v>
                </c:pt>
                <c:pt idx="1">
                  <c:v>3.2218110833333333</c:v>
                </c:pt>
                <c:pt idx="2">
                  <c:v>3.2029204166666667</c:v>
                </c:pt>
                <c:pt idx="3">
                  <c:v>3.34527325</c:v>
                </c:pt>
                <c:pt idx="4">
                  <c:v>3.3606237499999998</c:v>
                </c:pt>
                <c:pt idx="5">
                  <c:v>5.6723079875000009</c:v>
                </c:pt>
                <c:pt idx="6">
                  <c:v>6.5514326258333329</c:v>
                </c:pt>
                <c:pt idx="7">
                  <c:v>13.495841764166666</c:v>
                </c:pt>
                <c:pt idx="8">
                  <c:v>21.843128761666666</c:v>
                </c:pt>
                <c:pt idx="9">
                  <c:v>23.978376878333332</c:v>
                </c:pt>
                <c:pt idx="10">
                  <c:v>23.58880171638889</c:v>
                </c:pt>
                <c:pt idx="11">
                  <c:v>23.713570000000001</c:v>
                </c:pt>
                <c:pt idx="12">
                  <c:v>26.458250000000003</c:v>
                </c:pt>
                <c:pt idx="13">
                  <c:v>26.67575661055556</c:v>
                </c:pt>
                <c:pt idx="14">
                  <c:v>29.554557518611109</c:v>
                </c:pt>
                <c:pt idx="15">
                  <c:v>29.801236612222223</c:v>
                </c:pt>
                <c:pt idx="16">
                  <c:v>30.717959517499999</c:v>
                </c:pt>
                <c:pt idx="17">
                  <c:v>32.523221738055554</c:v>
                </c:pt>
                <c:pt idx="18">
                  <c:v>32.699423280833329</c:v>
                </c:pt>
                <c:pt idx="19">
                  <c:v>32.617201841067029</c:v>
                </c:pt>
                <c:pt idx="20">
                  <c:v>27.404138970273117</c:v>
                </c:pt>
                <c:pt idx="21">
                  <c:v>27.857190266037495</c:v>
                </c:pt>
              </c:numCache>
            </c:numRef>
          </c:val>
          <c:extLst>
            <c:ext xmlns:c16="http://schemas.microsoft.com/office/drawing/2014/chart" uri="{C3380CC4-5D6E-409C-BE32-E72D297353CC}">
              <c16:uniqueId val="{00000001-A13B-4FCF-8D29-C77E6C308F59}"/>
            </c:ext>
          </c:extLst>
        </c:ser>
        <c:dLbls>
          <c:showLegendKey val="0"/>
          <c:showVal val="0"/>
          <c:showCatName val="0"/>
          <c:showSerName val="0"/>
          <c:showPercent val="0"/>
          <c:showBubbleSize val="0"/>
        </c:dLbls>
        <c:axId val="168267136"/>
        <c:axId val="168301696"/>
      </c:areaChart>
      <c:catAx>
        <c:axId val="168267136"/>
        <c:scaling>
          <c:orientation val="minMax"/>
        </c:scaling>
        <c:delete val="0"/>
        <c:axPos val="b"/>
        <c:majorGridlines>
          <c:spPr>
            <a:ln w="3175">
              <a:solidFill>
                <a:srgbClr val="808080"/>
              </a:solidFill>
              <a:prstDash val="sysDash"/>
            </a:ln>
          </c:spPr>
        </c:majorGridlines>
        <c:numFmt formatCode="General" sourceLinked="1"/>
        <c:majorTickMark val="out"/>
        <c:minorTickMark val="none"/>
        <c:tickLblPos val="nextTo"/>
        <c:spPr>
          <a:ln w="3175">
            <a:solidFill>
              <a:srgbClr val="808080"/>
            </a:solidFill>
            <a:prstDash val="solid"/>
          </a:ln>
        </c:spPr>
        <c:txPr>
          <a:bodyPr rot="-3300000" vert="horz"/>
          <a:lstStyle/>
          <a:p>
            <a:pPr>
              <a:defRPr sz="1050" b="0" i="0" u="none" strike="noStrike" baseline="0">
                <a:solidFill>
                  <a:srgbClr val="000000"/>
                </a:solidFill>
                <a:latin typeface="Arial"/>
                <a:ea typeface="Arial"/>
                <a:cs typeface="Arial"/>
              </a:defRPr>
            </a:pPr>
            <a:endParaRPr lang="fr-FR"/>
          </a:p>
        </c:txPr>
        <c:crossAx val="168301696"/>
        <c:crossesAt val="0"/>
        <c:auto val="1"/>
        <c:lblAlgn val="ctr"/>
        <c:lblOffset val="100"/>
        <c:tickLblSkip val="2"/>
        <c:tickMarkSkip val="1"/>
        <c:noMultiLvlLbl val="0"/>
      </c:catAx>
      <c:valAx>
        <c:axId val="168301696"/>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68267136"/>
        <c:crossesAt val="1"/>
        <c:crossBetween val="midCat"/>
      </c:valAx>
      <c:spPr>
        <a:noFill/>
        <a:ln w="25400">
          <a:noFill/>
        </a:ln>
      </c:spPr>
    </c:plotArea>
    <c:legend>
      <c:legendPos val="b"/>
      <c:layout>
        <c:manualLayout>
          <c:xMode val="edge"/>
          <c:yMode val="edge"/>
          <c:x val="0.2206292005261356"/>
          <c:y val="3.3267386824661779E-2"/>
          <c:w val="0.60719225449515901"/>
          <c:h val="9.205020920502092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468331021729081E-2"/>
          <c:y val="5.408844649135839E-2"/>
          <c:w val="0.34396694584273269"/>
          <c:h val="0.93585078097505336"/>
        </c:manualLayout>
      </c:layout>
      <c:doughnutChart>
        <c:varyColors val="1"/>
        <c:ser>
          <c:idx val="0"/>
          <c:order val="0"/>
          <c:spPr>
            <a:solidFill>
              <a:srgbClr val="00FF00"/>
            </a:solidFill>
            <a:ln w="25400">
              <a:noFill/>
            </a:ln>
          </c:spPr>
          <c:dPt>
            <c:idx val="0"/>
            <c:bubble3D val="0"/>
            <c:spPr>
              <a:solidFill>
                <a:srgbClr val="93CF51"/>
              </a:solidFill>
              <a:ln w="25400">
                <a:noFill/>
              </a:ln>
            </c:spPr>
            <c:extLst>
              <c:ext xmlns:c16="http://schemas.microsoft.com/office/drawing/2014/chart" uri="{C3380CC4-5D6E-409C-BE32-E72D297353CC}">
                <c16:uniqueId val="{00000000-8ACD-4AF0-9381-1C61CC1A8413}"/>
              </c:ext>
            </c:extLst>
          </c:dPt>
          <c:dPt>
            <c:idx val="1"/>
            <c:bubble3D val="0"/>
            <c:spPr>
              <a:solidFill>
                <a:srgbClr val="918B4F"/>
              </a:solidFill>
              <a:ln w="25400">
                <a:noFill/>
              </a:ln>
            </c:spPr>
            <c:extLst>
              <c:ext xmlns:c16="http://schemas.microsoft.com/office/drawing/2014/chart" uri="{C3380CC4-5D6E-409C-BE32-E72D297353CC}">
                <c16:uniqueId val="{00000001-8ACD-4AF0-9381-1C61CC1A8413}"/>
              </c:ext>
            </c:extLst>
          </c:dPt>
          <c:dPt>
            <c:idx val="2"/>
            <c:bubble3D val="0"/>
            <c:spPr>
              <a:solidFill>
                <a:srgbClr val="D3E2B2"/>
              </a:solidFill>
              <a:ln w="25400">
                <a:noFill/>
              </a:ln>
            </c:spPr>
            <c:extLst>
              <c:ext xmlns:c16="http://schemas.microsoft.com/office/drawing/2014/chart" uri="{C3380CC4-5D6E-409C-BE32-E72D297353CC}">
                <c16:uniqueId val="{00000002-8ACD-4AF0-9381-1C61CC1A8413}"/>
              </c:ext>
            </c:extLst>
          </c:dPt>
          <c:dPt>
            <c:idx val="3"/>
            <c:bubble3D val="0"/>
            <c:spPr>
              <a:solidFill>
                <a:srgbClr val="983735"/>
              </a:solidFill>
              <a:ln w="25400">
                <a:noFill/>
              </a:ln>
            </c:spPr>
            <c:extLst>
              <c:ext xmlns:c16="http://schemas.microsoft.com/office/drawing/2014/chart" uri="{C3380CC4-5D6E-409C-BE32-E72D297353CC}">
                <c16:uniqueId val="{00000003-8ACD-4AF0-9381-1C61CC1A8413}"/>
              </c:ext>
            </c:extLst>
          </c:dPt>
          <c:dPt>
            <c:idx val="4"/>
            <c:bubble3D val="0"/>
            <c:spPr>
              <a:solidFill>
                <a:srgbClr val="FF8080"/>
              </a:solidFill>
              <a:ln w="25400">
                <a:noFill/>
              </a:ln>
            </c:spPr>
            <c:extLst>
              <c:ext xmlns:c16="http://schemas.microsoft.com/office/drawing/2014/chart" uri="{C3380CC4-5D6E-409C-BE32-E72D297353CC}">
                <c16:uniqueId val="{00000004-8ACD-4AF0-9381-1C61CC1A8413}"/>
              </c:ext>
            </c:extLst>
          </c:dPt>
          <c:dPt>
            <c:idx val="5"/>
            <c:bubble3D val="0"/>
            <c:extLst>
              <c:ext xmlns:c16="http://schemas.microsoft.com/office/drawing/2014/chart" uri="{C3380CC4-5D6E-409C-BE32-E72D297353CC}">
                <c16:uniqueId val="{00000005-8ACD-4AF0-9381-1C61CC1A8413}"/>
              </c:ext>
            </c:extLst>
          </c:dPt>
          <c:cat>
            <c:strRef>
              <c:f>'P3_G30-G31'!$R$11:$R$16</c:f>
              <c:strCache>
                <c:ptCount val="6"/>
                <c:pt idx="0">
                  <c:v>d'origine végétale (EMHV*) : 68</c:v>
                </c:pt>
                <c:pt idx="1">
                  <c:v>d'origine animale ou d'huiles usées (EMHA/EMHU**) : 3</c:v>
                </c:pt>
                <c:pt idx="2">
                  <c:v>Biogazole de synthèse : 7</c:v>
                </c:pt>
                <c:pt idx="3">
                  <c:v>Éthanol pur : 15</c:v>
                </c:pt>
                <c:pt idx="4">
                  <c:v>Éthanol mélangé à l'ETBE*** : 5</c:v>
                </c:pt>
                <c:pt idx="5">
                  <c:v>Bioessence de synthèse : 2</c:v>
                </c:pt>
              </c:strCache>
            </c:strRef>
          </c:cat>
          <c:val>
            <c:numRef>
              <c:f>'P3_G30-G31'!$Q$11:$Q$16</c:f>
              <c:numCache>
                <c:formatCode>0</c:formatCode>
                <c:ptCount val="6"/>
                <c:pt idx="0">
                  <c:v>67.836667544861612</c:v>
                </c:pt>
                <c:pt idx="1">
                  <c:v>2.6398550961277207</c:v>
                </c:pt>
                <c:pt idx="2">
                  <c:v>6.8563377777000003</c:v>
                </c:pt>
                <c:pt idx="3">
                  <c:v>15.45336164878956</c:v>
                </c:pt>
                <c:pt idx="4">
                  <c:v>5.3686112828302663</c:v>
                </c:pt>
                <c:pt idx="5">
                  <c:v>1.8451666496908488</c:v>
                </c:pt>
              </c:numCache>
            </c:numRef>
          </c:val>
          <c:extLst>
            <c:ext xmlns:c16="http://schemas.microsoft.com/office/drawing/2014/chart" uri="{C3380CC4-5D6E-409C-BE32-E72D297353CC}">
              <c16:uniqueId val="{00000006-8ACD-4AF0-9381-1C61CC1A8413}"/>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9223344654733701"/>
          <c:y val="0.17987421383647798"/>
          <c:w val="0.38141499302878401"/>
          <c:h val="0.73207666022879214"/>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78359921701988E-2"/>
          <c:y val="6.865915345487475E-2"/>
          <c:w val="0.89133681413866128"/>
          <c:h val="0.81888603547198113"/>
        </c:manualLayout>
      </c:layout>
      <c:barChart>
        <c:barDir val="col"/>
        <c:grouping val="stacked"/>
        <c:varyColors val="0"/>
        <c:ser>
          <c:idx val="0"/>
          <c:order val="0"/>
          <c:tx>
            <c:strRef>
              <c:f>'P3_G25-G26'!$L$8</c:f>
              <c:strCache>
                <c:ptCount val="1"/>
                <c:pt idx="0">
                  <c:v>Puissance raccordée</c:v>
                </c:pt>
              </c:strCache>
            </c:strRef>
          </c:tx>
          <c:invertIfNegative val="0"/>
          <c:cat>
            <c:numRef>
              <c:f>'P3_G25-G26'!$K$10:$K$31</c:f>
              <c:numCache>
                <c:formatCode>@</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'P3_G25-G26'!$L$10:$L$31</c:f>
              <c:numCache>
                <c:formatCode>#,##0.00</c:formatCode>
                <c:ptCount val="22"/>
                <c:pt idx="0">
                  <c:v>2.46</c:v>
                </c:pt>
                <c:pt idx="1">
                  <c:v>0.82</c:v>
                </c:pt>
                <c:pt idx="2">
                  <c:v>12.188000000000001</c:v>
                </c:pt>
                <c:pt idx="3">
                  <c:v>9.4959999999999987</c:v>
                </c:pt>
                <c:pt idx="4">
                  <c:v>0</c:v>
                </c:pt>
                <c:pt idx="5">
                  <c:v>18.832000000000001</c:v>
                </c:pt>
                <c:pt idx="6">
                  <c:v>13.99</c:v>
                </c:pt>
                <c:pt idx="7">
                  <c:v>16.725999999999999</c:v>
                </c:pt>
                <c:pt idx="8">
                  <c:v>33.49</c:v>
                </c:pt>
                <c:pt idx="9">
                  <c:v>34.752000000000002</c:v>
                </c:pt>
                <c:pt idx="10">
                  <c:v>30.931000000000001</c:v>
                </c:pt>
                <c:pt idx="11">
                  <c:v>41.778999999999996</c:v>
                </c:pt>
                <c:pt idx="12">
                  <c:v>45.033000000000008</c:v>
                </c:pt>
                <c:pt idx="13">
                  <c:v>42.87</c:v>
                </c:pt>
                <c:pt idx="14">
                  <c:v>44.247</c:v>
                </c:pt>
                <c:pt idx="15">
                  <c:v>48.777499999999996</c:v>
                </c:pt>
                <c:pt idx="16">
                  <c:v>46.259</c:v>
                </c:pt>
                <c:pt idx="17">
                  <c:v>50.394000000000005</c:v>
                </c:pt>
                <c:pt idx="18">
                  <c:v>31.525999999999996</c:v>
                </c:pt>
                <c:pt idx="19">
                  <c:v>40.228999999999999</c:v>
                </c:pt>
                <c:pt idx="20">
                  <c:v>29.597499999999997</c:v>
                </c:pt>
                <c:pt idx="21">
                  <c:v>26.645499999999998</c:v>
                </c:pt>
              </c:numCache>
            </c:numRef>
          </c:val>
          <c:extLst>
            <c:ext xmlns:c16="http://schemas.microsoft.com/office/drawing/2014/chart" uri="{C3380CC4-5D6E-409C-BE32-E72D297353CC}">
              <c16:uniqueId val="{00000001-7272-4B51-BF53-9CDF20648194}"/>
            </c:ext>
          </c:extLst>
        </c:ser>
        <c:dLbls>
          <c:showLegendKey val="0"/>
          <c:showVal val="0"/>
          <c:showCatName val="0"/>
          <c:showSerName val="0"/>
          <c:showPercent val="0"/>
          <c:showBubbleSize val="0"/>
        </c:dLbls>
        <c:gapWidth val="73"/>
        <c:overlap val="100"/>
        <c:axId val="167923072"/>
        <c:axId val="167941248"/>
      </c:barChart>
      <c:catAx>
        <c:axId val="167923072"/>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7941248"/>
        <c:crosses val="autoZero"/>
        <c:auto val="1"/>
        <c:lblAlgn val="ctr"/>
        <c:lblOffset val="100"/>
        <c:noMultiLvlLbl val="0"/>
      </c:catAx>
      <c:valAx>
        <c:axId val="16794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79230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55870377275948E-2"/>
          <c:y val="6.3519883762978124E-2"/>
          <c:w val="0.90423052437594242"/>
          <c:h val="0.77998076156710783"/>
        </c:manualLayout>
      </c:layout>
      <c:barChart>
        <c:barDir val="col"/>
        <c:grouping val="clustered"/>
        <c:varyColors val="0"/>
        <c:ser>
          <c:idx val="0"/>
          <c:order val="0"/>
          <c:tx>
            <c:v>Part des installations</c:v>
          </c:tx>
          <c:invertIfNegative val="0"/>
          <c:cat>
            <c:strRef>
              <c:f>'P3_G25-G26'!$K$37:$K$39</c:f>
              <c:strCache>
                <c:ptCount val="3"/>
                <c:pt idx="0">
                  <c:v>&lt; 0,5 MW</c:v>
                </c:pt>
                <c:pt idx="1">
                  <c:v>≥ 0,5 et &lt; 1 MW</c:v>
                </c:pt>
                <c:pt idx="2">
                  <c:v>≥ 1 MW</c:v>
                </c:pt>
              </c:strCache>
            </c:strRef>
          </c:cat>
          <c:val>
            <c:numRef>
              <c:f>'P3_G25-G26'!$M$37:$M$39</c:f>
              <c:numCache>
                <c:formatCode>#,##0</c:formatCode>
                <c:ptCount val="3"/>
                <c:pt idx="0">
                  <c:v>73</c:v>
                </c:pt>
                <c:pt idx="1">
                  <c:v>12</c:v>
                </c:pt>
                <c:pt idx="2">
                  <c:v>16</c:v>
                </c:pt>
              </c:numCache>
            </c:numRef>
          </c:val>
          <c:extLst>
            <c:ext xmlns:c16="http://schemas.microsoft.com/office/drawing/2014/chart" uri="{C3380CC4-5D6E-409C-BE32-E72D297353CC}">
              <c16:uniqueId val="{00000000-5559-4D4C-9938-47611B4CBA78}"/>
            </c:ext>
          </c:extLst>
        </c:ser>
        <c:ser>
          <c:idx val="1"/>
          <c:order val="1"/>
          <c:tx>
            <c:v>Part de la puissance totale</c:v>
          </c:tx>
          <c:invertIfNegative val="0"/>
          <c:cat>
            <c:strRef>
              <c:f>'P3_G25-G26'!$K$37:$K$39</c:f>
              <c:strCache>
                <c:ptCount val="3"/>
                <c:pt idx="0">
                  <c:v>&lt; 0,5 MW</c:v>
                </c:pt>
                <c:pt idx="1">
                  <c:v>≥ 0,5 et &lt; 1 MW</c:v>
                </c:pt>
                <c:pt idx="2">
                  <c:v>≥ 1 MW</c:v>
                </c:pt>
              </c:strCache>
            </c:strRef>
          </c:cat>
          <c:val>
            <c:numRef>
              <c:f>'P3_G25-G26'!$P$37:$P$39</c:f>
              <c:numCache>
                <c:formatCode>#,##0</c:formatCode>
                <c:ptCount val="3"/>
                <c:pt idx="0">
                  <c:v>25</c:v>
                </c:pt>
                <c:pt idx="1">
                  <c:v>13</c:v>
                </c:pt>
                <c:pt idx="2">
                  <c:v>61</c:v>
                </c:pt>
              </c:numCache>
            </c:numRef>
          </c:val>
          <c:extLst>
            <c:ext xmlns:c16="http://schemas.microsoft.com/office/drawing/2014/chart" uri="{C3380CC4-5D6E-409C-BE32-E72D297353CC}">
              <c16:uniqueId val="{00000001-5559-4D4C-9938-47611B4CBA78}"/>
            </c:ext>
          </c:extLst>
        </c:ser>
        <c:dLbls>
          <c:showLegendKey val="0"/>
          <c:showVal val="0"/>
          <c:showCatName val="0"/>
          <c:showSerName val="0"/>
          <c:showPercent val="0"/>
          <c:showBubbleSize val="0"/>
        </c:dLbls>
        <c:gapWidth val="133"/>
        <c:overlap val="-27"/>
        <c:axId val="168216448"/>
        <c:axId val="168217984"/>
      </c:barChart>
      <c:catAx>
        <c:axId val="16821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8217984"/>
        <c:crosses val="autoZero"/>
        <c:auto val="1"/>
        <c:lblAlgn val="ctr"/>
        <c:lblOffset val="100"/>
        <c:noMultiLvlLbl val="0"/>
      </c:catAx>
      <c:valAx>
        <c:axId val="168217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8216448"/>
        <c:crosses val="autoZero"/>
        <c:crossBetween val="between"/>
      </c:valAx>
      <c:spPr>
        <a:noFill/>
        <a:ln w="25400">
          <a:noFill/>
        </a:ln>
      </c:spPr>
    </c:plotArea>
    <c:legend>
      <c:legendPos val="b"/>
      <c:layout>
        <c:manualLayout>
          <c:xMode val="edge"/>
          <c:yMode val="edge"/>
          <c:x val="9.8774780811972968E-2"/>
          <c:y val="0.93192590454988933"/>
          <c:w val="0.79330019917723038"/>
          <c:h val="4.7514806722458121E-2"/>
        </c:manualLayout>
      </c:layout>
      <c:overlay val="0"/>
      <c:spPr>
        <a:noFill/>
        <a:ln w="25400">
          <a:noFill/>
        </a:ln>
      </c:spPr>
      <c:txPr>
        <a:bodyPr/>
        <a:lstStyle/>
        <a:p>
          <a:pPr>
            <a:defRPr sz="900" b="0" i="0" u="none" strike="noStrike" baseline="0">
              <a:solidFill>
                <a:srgbClr val="808080"/>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P3_G27!$B$9</c:f>
              <c:strCache>
                <c:ptCount val="1"/>
                <c:pt idx="0">
                  <c:v>TWh PCS</c:v>
                </c:pt>
              </c:strCache>
            </c:strRef>
          </c:tx>
          <c:spPr>
            <a:ln w="28575" cap="rnd">
              <a:solidFill>
                <a:schemeClr val="accent1"/>
              </a:solidFill>
              <a:round/>
            </a:ln>
            <a:effectLst/>
          </c:spPr>
          <c:marker>
            <c:symbol val="none"/>
          </c:marker>
          <c:cat>
            <c:numRef>
              <c:f>P3_G27!$A$10:$A$19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P3_G27!$B$10:$B$19</c:f>
              <c:numCache>
                <c:formatCode>0.0</c:formatCode>
                <c:ptCount val="10"/>
                <c:pt idx="0">
                  <c:v>5.6598765432098767E-3</c:v>
                </c:pt>
                <c:pt idx="1">
                  <c:v>1.3990123456790123E-2</c:v>
                </c:pt>
                <c:pt idx="2">
                  <c:v>3.1548456790123455E-2</c:v>
                </c:pt>
                <c:pt idx="3">
                  <c:v>8.2259567901234579E-2</c:v>
                </c:pt>
                <c:pt idx="4">
                  <c:v>0.21511975308641976</c:v>
                </c:pt>
                <c:pt idx="5">
                  <c:v>0.40599351851851856</c:v>
                </c:pt>
                <c:pt idx="6">
                  <c:v>0.7137944444444444</c:v>
                </c:pt>
                <c:pt idx="7">
                  <c:v>1.2340265432098765</c:v>
                </c:pt>
                <c:pt idx="8">
                  <c:v>2.2081820987654317</c:v>
                </c:pt>
                <c:pt idx="9">
                  <c:v>4.3382750000000003</c:v>
                </c:pt>
              </c:numCache>
            </c:numRef>
          </c:val>
          <c:smooth val="0"/>
          <c:extLst>
            <c:ext xmlns:c16="http://schemas.microsoft.com/office/drawing/2014/chart" uri="{C3380CC4-5D6E-409C-BE32-E72D297353CC}">
              <c16:uniqueId val="{00000000-6DBC-4EE1-8A0D-84A2E53986CF}"/>
            </c:ext>
          </c:extLst>
        </c:ser>
        <c:dLbls>
          <c:showLegendKey val="0"/>
          <c:showVal val="0"/>
          <c:showCatName val="0"/>
          <c:showSerName val="0"/>
          <c:showPercent val="0"/>
          <c:showBubbleSize val="0"/>
        </c:dLbls>
        <c:smooth val="0"/>
        <c:axId val="166420864"/>
        <c:axId val="166422400"/>
      </c:lineChart>
      <c:catAx>
        <c:axId val="16642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6422400"/>
        <c:crosses val="autoZero"/>
        <c:auto val="1"/>
        <c:lblAlgn val="ctr"/>
        <c:lblOffset val="100"/>
        <c:noMultiLvlLbl val="0"/>
      </c:catAx>
      <c:valAx>
        <c:axId val="166422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6420864"/>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47594050743664E-2"/>
          <c:y val="2.5428331875182269E-2"/>
          <c:w val="0.89019685039370078"/>
          <c:h val="0.8416746864975212"/>
        </c:manualLayout>
      </c:layout>
      <c:barChart>
        <c:barDir val="col"/>
        <c:grouping val="clustered"/>
        <c:varyColors val="0"/>
        <c:ser>
          <c:idx val="0"/>
          <c:order val="0"/>
          <c:spPr>
            <a:solidFill>
              <a:srgbClr val="5B9BD5"/>
            </a:solidFill>
            <a:ln w="25400">
              <a:noFill/>
            </a:ln>
          </c:spPr>
          <c:invertIfNegative val="0"/>
          <c:cat>
            <c:numRef>
              <c:f>'P3_G28-G29'!$A$11:$A$21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'P3_G28-G29'!$B$11:$B$21</c:f>
              <c:numCache>
                <c:formatCode>#,##0</c:formatCode>
                <c:ptCount val="11"/>
                <c:pt idx="0">
                  <c:v>58.9908</c:v>
                </c:pt>
                <c:pt idx="1">
                  <c:v>0</c:v>
                </c:pt>
                <c:pt idx="2">
                  <c:v>21.898099999999999</c:v>
                </c:pt>
                <c:pt idx="3">
                  <c:v>51.840400000000002</c:v>
                </c:pt>
                <c:pt idx="4">
                  <c:v>291.31348000000003</c:v>
                </c:pt>
                <c:pt idx="5">
                  <c:v>155.25306</c:v>
                </c:pt>
                <c:pt idx="6">
                  <c:v>331.86793999999998</c:v>
                </c:pt>
                <c:pt idx="7">
                  <c:v>545.66489999999988</c:v>
                </c:pt>
                <c:pt idx="8">
                  <c:v>944.12094000000002</c:v>
                </c:pt>
                <c:pt idx="9">
                  <c:v>1703.1359000000009</c:v>
                </c:pt>
                <c:pt idx="10">
                  <c:v>2313.1544000000013</c:v>
                </c:pt>
              </c:numCache>
            </c:numRef>
          </c:val>
          <c:extLst>
            <c:ext xmlns:c16="http://schemas.microsoft.com/office/drawing/2014/chart" uri="{C3380CC4-5D6E-409C-BE32-E72D297353CC}">
              <c16:uniqueId val="{00000000-EF93-40AA-83F3-2E8927B6323E}"/>
            </c:ext>
          </c:extLst>
        </c:ser>
        <c:dLbls>
          <c:showLegendKey val="0"/>
          <c:showVal val="0"/>
          <c:showCatName val="0"/>
          <c:showSerName val="0"/>
          <c:showPercent val="0"/>
          <c:showBubbleSize val="0"/>
        </c:dLbls>
        <c:gapWidth val="219"/>
        <c:overlap val="-27"/>
        <c:axId val="166467456"/>
        <c:axId val="166468992"/>
      </c:barChart>
      <c:catAx>
        <c:axId val="16646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6468992"/>
        <c:crosses val="autoZero"/>
        <c:auto val="1"/>
        <c:lblAlgn val="ctr"/>
        <c:lblOffset val="100"/>
        <c:noMultiLvlLbl val="0"/>
      </c:catAx>
      <c:valAx>
        <c:axId val="166468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64674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'P3_G28-G29'!$B$53</c:f>
              <c:strCache>
                <c:ptCount val="1"/>
                <c:pt idx="0">
                  <c:v>Part des installations</c:v>
                </c:pt>
              </c:strCache>
            </c:strRef>
          </c:tx>
          <c:spPr>
            <a:solidFill>
              <a:srgbClr val="5B9BD5"/>
            </a:solidFill>
            <a:ln w="25400">
              <a:noFill/>
            </a:ln>
          </c:spPr>
          <c:invertIfNegative val="0"/>
          <c:cat>
            <c:strRef>
              <c:f>'P3_G28-G29'!$A$54:$A$56</c:f>
              <c:strCache>
                <c:ptCount val="3"/>
                <c:pt idx="0">
                  <c:v>Moins de 15 GWh/an</c:v>
                </c:pt>
                <c:pt idx="1">
                  <c:v>De 15 à 30 GWh/an</c:v>
                </c:pt>
                <c:pt idx="2">
                  <c:v>Plus de 30 GWh/an</c:v>
                </c:pt>
              </c:strCache>
            </c:strRef>
          </c:cat>
          <c:val>
            <c:numRef>
              <c:f>'P3_G28-G29'!$B$54:$B$56</c:f>
              <c:numCache>
                <c:formatCode>#,##0</c:formatCode>
                <c:ptCount val="3"/>
                <c:pt idx="0">
                  <c:v>52.876712328767127</c:v>
                </c:pt>
                <c:pt idx="1">
                  <c:v>38.356164383561641</c:v>
                </c:pt>
                <c:pt idx="2">
                  <c:v>8.7671232876712324</c:v>
                </c:pt>
              </c:numCache>
            </c:numRef>
          </c:val>
          <c:extLst>
            <c:ext xmlns:c16="http://schemas.microsoft.com/office/drawing/2014/chart" uri="{C3380CC4-5D6E-409C-BE32-E72D297353CC}">
              <c16:uniqueId val="{00000000-AC87-4207-B109-89213726D4C4}"/>
            </c:ext>
          </c:extLst>
        </c:ser>
        <c:ser>
          <c:idx val="1"/>
          <c:order val="1"/>
          <c:tx>
            <c:strRef>
              <c:f>'P3_G28-G29'!$C$53</c:f>
              <c:strCache>
                <c:ptCount val="1"/>
                <c:pt idx="0">
                  <c:v>Part de la capacité</c:v>
                </c:pt>
              </c:strCache>
            </c:strRef>
          </c:tx>
          <c:spPr>
            <a:solidFill>
              <a:srgbClr val="ED7D31"/>
            </a:solidFill>
            <a:ln w="25400">
              <a:noFill/>
            </a:ln>
          </c:spPr>
          <c:invertIfNegative val="0"/>
          <c:cat>
            <c:strRef>
              <c:f>'P3_G28-G29'!$A$54:$A$56</c:f>
              <c:strCache>
                <c:ptCount val="3"/>
                <c:pt idx="0">
                  <c:v>Moins de 15 GWh/an</c:v>
                </c:pt>
                <c:pt idx="1">
                  <c:v>De 15 à 30 GWh/an</c:v>
                </c:pt>
                <c:pt idx="2">
                  <c:v>Plus de 30 GWh/an</c:v>
                </c:pt>
              </c:strCache>
            </c:strRef>
          </c:cat>
          <c:val>
            <c:numRef>
              <c:f>'P3_G28-G29'!$C$54:$C$56</c:f>
              <c:numCache>
                <c:formatCode>#,##0</c:formatCode>
                <c:ptCount val="3"/>
                <c:pt idx="0">
                  <c:v>29.18495401992076</c:v>
                </c:pt>
                <c:pt idx="1">
                  <c:v>45.908806227085869</c:v>
                </c:pt>
                <c:pt idx="2">
                  <c:v>24.906239752993372</c:v>
                </c:pt>
              </c:numCache>
            </c:numRef>
          </c:val>
          <c:extLst>
            <c:ext xmlns:c16="http://schemas.microsoft.com/office/drawing/2014/chart" uri="{C3380CC4-5D6E-409C-BE32-E72D297353CC}">
              <c16:uniqueId val="{00000001-AC87-4207-B109-89213726D4C4}"/>
            </c:ext>
          </c:extLst>
        </c:ser>
        <c:dLbls>
          <c:showLegendKey val="0"/>
          <c:showVal val="0"/>
          <c:showCatName val="0"/>
          <c:showSerName val="0"/>
          <c:showPercent val="0"/>
          <c:showBubbleSize val="0"/>
        </c:dLbls>
        <c:gapWidth val="219"/>
        <c:overlap val="-27"/>
        <c:axId val="166515072"/>
        <c:axId val="166516608"/>
      </c:barChart>
      <c:catAx>
        <c:axId val="16651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fr-FR"/>
          </a:p>
        </c:txPr>
        <c:crossAx val="166516608"/>
        <c:crosses val="autoZero"/>
        <c:auto val="1"/>
        <c:lblAlgn val="ctr"/>
        <c:lblOffset val="100"/>
        <c:noMultiLvlLbl val="0"/>
      </c:catAx>
      <c:valAx>
        <c:axId val="16651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808080"/>
                </a:solidFill>
                <a:latin typeface="Calibri"/>
                <a:ea typeface="Calibri"/>
                <a:cs typeface="Calibri"/>
              </a:defRPr>
            </a:pPr>
            <a:endParaRPr lang="fr-FR"/>
          </a:p>
        </c:txPr>
        <c:crossAx val="166515072"/>
        <c:crosses val="autoZero"/>
        <c:crossBetween val="between"/>
      </c:valAx>
      <c:spPr>
        <a:noFill/>
        <a:ln w="25400">
          <a:noFill/>
        </a:ln>
      </c:spPr>
    </c:plotArea>
    <c:legend>
      <c:legendPos val="b"/>
      <c:overlay val="0"/>
      <c:spPr>
        <a:noFill/>
        <a:ln w="25400">
          <a:noFill/>
        </a:ln>
      </c:spPr>
      <c:txPr>
        <a:bodyPr/>
        <a:lstStyle/>
        <a:p>
          <a:pPr>
            <a:defRPr sz="755" b="0" i="0" u="none" strike="noStrike" baseline="0">
              <a:solidFill>
                <a:srgbClr val="808080"/>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2"/>
          <c:tx>
            <c:strRef>
              <c:f>'P3_G32-G33'!$A$10</c:f>
              <c:strCache>
                <c:ptCount val="1"/>
                <c:pt idx="0">
                  <c:v>Importations monétaires</c:v>
                </c:pt>
              </c:strCache>
            </c:strRef>
          </c:tx>
          <c:spPr>
            <a:ln w="28575" cap="rnd">
              <a:solidFill>
                <a:schemeClr val="accent1"/>
              </a:solidFill>
              <a:round/>
            </a:ln>
            <a:effectLst/>
          </c:spPr>
          <c:marker>
            <c:symbol val="none"/>
          </c:marker>
          <c:cat>
            <c:numRef>
              <c:f>'P3_G32-G33'!$B$7:$K$7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'P3_G32-G33'!$B$10:$K$10</c:f>
              <c:numCache>
                <c:formatCode>#,##0</c:formatCode>
                <c:ptCount val="10"/>
                <c:pt idx="0">
                  <c:v>416.92208505859941</c:v>
                </c:pt>
                <c:pt idx="1">
                  <c:v>582.34056950021045</c:v>
                </c:pt>
                <c:pt idx="2">
                  <c:v>750.7688906605847</c:v>
                </c:pt>
                <c:pt idx="3">
                  <c:v>579.46849845009854</c:v>
                </c:pt>
                <c:pt idx="4">
                  <c:v>898.93833793415467</c:v>
                </c:pt>
                <c:pt idx="5">
                  <c:v>1197.7962353290729</c:v>
                </c:pt>
                <c:pt idx="6">
                  <c:v>1301.6244667140386</c:v>
                </c:pt>
                <c:pt idx="7">
                  <c:v>1321.236205276901</c:v>
                </c:pt>
                <c:pt idx="8">
                  <c:v>832.74405661674052</c:v>
                </c:pt>
                <c:pt idx="9">
                  <c:v>1833.0459510000001</c:v>
                </c:pt>
              </c:numCache>
            </c:numRef>
          </c:val>
          <c:smooth val="0"/>
          <c:extLst>
            <c:ext xmlns:c16="http://schemas.microsoft.com/office/drawing/2014/chart" uri="{C3380CC4-5D6E-409C-BE32-E72D297353CC}">
              <c16:uniqueId val="{00000000-975E-48F8-9268-6D35D0454424}"/>
            </c:ext>
          </c:extLst>
        </c:ser>
        <c:ser>
          <c:idx val="3"/>
          <c:order val="3"/>
          <c:tx>
            <c:strRef>
              <c:f>'P3_G32-G33'!$A$11</c:f>
              <c:strCache>
                <c:ptCount val="1"/>
                <c:pt idx="0">
                  <c:v>Exportations monétaires</c:v>
                </c:pt>
              </c:strCache>
            </c:strRef>
          </c:tx>
          <c:spPr>
            <a:ln w="28575" cap="rnd">
              <a:solidFill>
                <a:srgbClr val="FF0000"/>
              </a:solidFill>
              <a:round/>
            </a:ln>
            <a:effectLst/>
          </c:spPr>
          <c:marker>
            <c:symbol val="none"/>
          </c:marker>
          <c:cat>
            <c:numRef>
              <c:f>'P3_G32-G33'!$B$7:$K$7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'P3_G32-G33'!$B$11:$K$11</c:f>
              <c:numCache>
                <c:formatCode>#,##0</c:formatCode>
                <c:ptCount val="10"/>
                <c:pt idx="0">
                  <c:v>42.119246512740425</c:v>
                </c:pt>
                <c:pt idx="1">
                  <c:v>49.988916333081931</c:v>
                </c:pt>
                <c:pt idx="2">
                  <c:v>76.925256247978439</c:v>
                </c:pt>
                <c:pt idx="3">
                  <c:v>115.66074957327574</c:v>
                </c:pt>
                <c:pt idx="4">
                  <c:v>183.93059328952592</c:v>
                </c:pt>
                <c:pt idx="5">
                  <c:v>323.2256109962284</c:v>
                </c:pt>
                <c:pt idx="6">
                  <c:v>527.60740698285304</c:v>
                </c:pt>
                <c:pt idx="7">
                  <c:v>549.22653182470685</c:v>
                </c:pt>
                <c:pt idx="8">
                  <c:v>488.4833346929143</c:v>
                </c:pt>
                <c:pt idx="9">
                  <c:v>689.73835299999996</c:v>
                </c:pt>
              </c:numCache>
            </c:numRef>
          </c:val>
          <c:smooth val="0"/>
          <c:extLst>
            <c:ext xmlns:c16="http://schemas.microsoft.com/office/drawing/2014/chart" uri="{C3380CC4-5D6E-409C-BE32-E72D297353CC}">
              <c16:uniqueId val="{00000001-975E-48F8-9268-6D35D0454424}"/>
            </c:ext>
          </c:extLst>
        </c:ser>
        <c:dLbls>
          <c:showLegendKey val="0"/>
          <c:showVal val="0"/>
          <c:showCatName val="0"/>
          <c:showSerName val="0"/>
          <c:showPercent val="0"/>
          <c:showBubbleSize val="0"/>
        </c:dLbls>
        <c:marker val="1"/>
        <c:smooth val="0"/>
        <c:axId val="168950016"/>
        <c:axId val="168968192"/>
      </c:lineChart>
      <c:lineChart>
        <c:grouping val="standard"/>
        <c:varyColors val="0"/>
        <c:ser>
          <c:idx val="0"/>
          <c:order val="0"/>
          <c:tx>
            <c:strRef>
              <c:f>'P3_G32-G33'!$A$8</c:f>
              <c:strCache>
                <c:ptCount val="1"/>
                <c:pt idx="0">
                  <c:v>Importations physiques</c:v>
                </c:pt>
              </c:strCache>
            </c:strRef>
          </c:tx>
          <c:spPr>
            <a:ln w="28575" cap="rnd">
              <a:solidFill>
                <a:schemeClr val="accent1"/>
              </a:solidFill>
              <a:prstDash val="sysDash"/>
              <a:round/>
            </a:ln>
            <a:effectLst/>
          </c:spPr>
          <c:marker>
            <c:symbol val="none"/>
          </c:marker>
          <c:cat>
            <c:numRef>
              <c:f>'P3_G32-G33'!$B$7:$K$7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'P3_G32-G33'!$B$8:$K$8</c:f>
              <c:numCache>
                <c:formatCode>#,##0</c:formatCode>
                <c:ptCount val="10"/>
                <c:pt idx="0">
                  <c:v>360.46818499999995</c:v>
                </c:pt>
                <c:pt idx="1">
                  <c:v>552.84863399999995</c:v>
                </c:pt>
                <c:pt idx="2">
                  <c:v>848.6908880000002</c:v>
                </c:pt>
                <c:pt idx="3">
                  <c:v>768.20113900000001</c:v>
                </c:pt>
                <c:pt idx="4">
                  <c:v>1136.0222580000002</c:v>
                </c:pt>
                <c:pt idx="5">
                  <c:v>1494.099755</c:v>
                </c:pt>
                <c:pt idx="6">
                  <c:v>1512.4559159999999</c:v>
                </c:pt>
                <c:pt idx="7">
                  <c:v>1692.8393290000004</c:v>
                </c:pt>
                <c:pt idx="8">
                  <c:v>1180.0706710000002</c:v>
                </c:pt>
                <c:pt idx="9">
                  <c:v>1744.0669579999999</c:v>
                </c:pt>
              </c:numCache>
            </c:numRef>
          </c:val>
          <c:smooth val="0"/>
          <c:extLst>
            <c:ext xmlns:c16="http://schemas.microsoft.com/office/drawing/2014/chart" uri="{C3380CC4-5D6E-409C-BE32-E72D297353CC}">
              <c16:uniqueId val="{00000002-975E-48F8-9268-6D35D0454424}"/>
            </c:ext>
          </c:extLst>
        </c:ser>
        <c:ser>
          <c:idx val="1"/>
          <c:order val="1"/>
          <c:tx>
            <c:strRef>
              <c:f>'P3_G32-G33'!$A$9</c:f>
              <c:strCache>
                <c:ptCount val="1"/>
                <c:pt idx="0">
                  <c:v>Exportations physiques</c:v>
                </c:pt>
              </c:strCache>
            </c:strRef>
          </c:tx>
          <c:spPr>
            <a:ln w="28575" cap="rnd">
              <a:solidFill>
                <a:srgbClr val="FF0000"/>
              </a:solidFill>
              <a:prstDash val="sysDash"/>
              <a:round/>
            </a:ln>
            <a:effectLst/>
          </c:spPr>
          <c:marker>
            <c:symbol val="none"/>
          </c:marker>
          <c:cat>
            <c:numRef>
              <c:f>'P3_G32-G33'!$B$7:$K$7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'P3_G32-G33'!$B$9:$K$9</c:f>
              <c:numCache>
                <c:formatCode>#,##0</c:formatCode>
                <c:ptCount val="10"/>
                <c:pt idx="0">
                  <c:v>37.161865999999996</c:v>
                </c:pt>
                <c:pt idx="1">
                  <c:v>46.618295000000003</c:v>
                </c:pt>
                <c:pt idx="2">
                  <c:v>79.207374999999999</c:v>
                </c:pt>
                <c:pt idx="3">
                  <c:v>136.76181000000003</c:v>
                </c:pt>
                <c:pt idx="4">
                  <c:v>202.23000599999995</c:v>
                </c:pt>
                <c:pt idx="5">
                  <c:v>331.64954600000004</c:v>
                </c:pt>
                <c:pt idx="6">
                  <c:v>606.11278500000014</c:v>
                </c:pt>
                <c:pt idx="7">
                  <c:v>636.2752989999999</c:v>
                </c:pt>
                <c:pt idx="8">
                  <c:v>541.82677499999988</c:v>
                </c:pt>
                <c:pt idx="9">
                  <c:v>537.64710300000002</c:v>
                </c:pt>
              </c:numCache>
            </c:numRef>
          </c:val>
          <c:smooth val="0"/>
          <c:extLst>
            <c:ext xmlns:c16="http://schemas.microsoft.com/office/drawing/2014/chart" uri="{C3380CC4-5D6E-409C-BE32-E72D297353CC}">
              <c16:uniqueId val="{00000003-975E-48F8-9268-6D35D0454424}"/>
            </c:ext>
          </c:extLst>
        </c:ser>
        <c:dLbls>
          <c:showLegendKey val="0"/>
          <c:showVal val="0"/>
          <c:showCatName val="0"/>
          <c:showSerName val="0"/>
          <c:showPercent val="0"/>
          <c:showBubbleSize val="0"/>
        </c:dLbls>
        <c:marker val="1"/>
        <c:smooth val="0"/>
        <c:axId val="168971264"/>
        <c:axId val="168969728"/>
      </c:lineChart>
      <c:catAx>
        <c:axId val="16895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8968192"/>
        <c:crosses val="autoZero"/>
        <c:auto val="1"/>
        <c:lblAlgn val="ctr"/>
        <c:lblOffset val="100"/>
        <c:noMultiLvlLbl val="0"/>
      </c:catAx>
      <c:valAx>
        <c:axId val="168968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8950016"/>
        <c:crosses val="autoZero"/>
        <c:crossBetween val="between"/>
      </c:valAx>
      <c:valAx>
        <c:axId val="1689697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8971264"/>
        <c:crosses val="max"/>
        <c:crossBetween val="between"/>
      </c:valAx>
      <c:catAx>
        <c:axId val="168971264"/>
        <c:scaling>
          <c:orientation val="minMax"/>
        </c:scaling>
        <c:delete val="1"/>
        <c:axPos val="b"/>
        <c:numFmt formatCode="General" sourceLinked="1"/>
        <c:majorTickMark val="out"/>
        <c:minorTickMark val="none"/>
        <c:tickLblPos val="nextTo"/>
        <c:crossAx val="168969728"/>
        <c:crosses val="autoZero"/>
        <c:auto val="1"/>
        <c:lblAlgn val="ctr"/>
        <c:lblOffset val="100"/>
        <c:noMultiLvlLbl val="0"/>
      </c:catAx>
      <c:spPr>
        <a:noFill/>
        <a:ln>
          <a:noFill/>
        </a:ln>
        <a:effectLst/>
      </c:spPr>
    </c:plotArea>
    <c:legend>
      <c:legendPos val="b"/>
      <c:layout>
        <c:manualLayout>
          <c:xMode val="edge"/>
          <c:yMode val="edge"/>
          <c:x val="9.6355842536512202E-6"/>
          <c:y val="0.85461822716590052"/>
          <c:w val="0.95995725164043488"/>
          <c:h val="0.14527128280085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808090165199935E-2"/>
          <c:y val="2.3006246261558519E-2"/>
          <c:w val="0.51026298183315322"/>
          <c:h val="0.97223208244673032"/>
        </c:manualLayout>
      </c:layout>
      <c:doughnutChart>
        <c:varyColors val="1"/>
        <c:ser>
          <c:idx val="0"/>
          <c:order val="0"/>
          <c:spPr>
            <a:solidFill>
              <a:srgbClr val="5083C2"/>
            </a:solidFill>
            <a:ln w="25400">
              <a:noFill/>
            </a:ln>
          </c:spPr>
          <c:dPt>
            <c:idx val="0"/>
            <c:bubble3D val="0"/>
            <c:spPr>
              <a:solidFill>
                <a:srgbClr val="338599"/>
              </a:solidFill>
              <a:ln w="25400">
                <a:noFill/>
              </a:ln>
            </c:spPr>
            <c:extLst>
              <c:ext xmlns:c16="http://schemas.microsoft.com/office/drawing/2014/chart" uri="{C3380CC4-5D6E-409C-BE32-E72D297353CC}">
                <c16:uniqueId val="{00000000-A381-42AE-832A-9D0FCCE6ED63}"/>
              </c:ext>
            </c:extLst>
          </c:dPt>
          <c:dPt>
            <c:idx val="1"/>
            <c:bubble3D val="0"/>
            <c:spPr>
              <a:solidFill>
                <a:srgbClr val="A1BAC3"/>
              </a:solidFill>
              <a:ln w="25400">
                <a:noFill/>
              </a:ln>
            </c:spPr>
            <c:extLst>
              <c:ext xmlns:c16="http://schemas.microsoft.com/office/drawing/2014/chart" uri="{C3380CC4-5D6E-409C-BE32-E72D297353CC}">
                <c16:uniqueId val="{00000001-A381-42AE-832A-9D0FCCE6ED63}"/>
              </c:ext>
            </c:extLst>
          </c:dPt>
          <c:dPt>
            <c:idx val="2"/>
            <c:bubble3D val="0"/>
            <c:spPr>
              <a:solidFill>
                <a:srgbClr val="5C998D"/>
              </a:solidFill>
              <a:ln w="25400">
                <a:noFill/>
              </a:ln>
            </c:spPr>
            <c:extLst>
              <c:ext xmlns:c16="http://schemas.microsoft.com/office/drawing/2014/chart" uri="{C3380CC4-5D6E-409C-BE32-E72D297353CC}">
                <c16:uniqueId val="{00000002-A381-42AE-832A-9D0FCCE6ED63}"/>
              </c:ext>
            </c:extLst>
          </c:dPt>
          <c:dPt>
            <c:idx val="3"/>
            <c:bubble3D val="0"/>
            <c:spPr>
              <a:solidFill>
                <a:srgbClr val="30322E"/>
              </a:solidFill>
              <a:ln w="25400">
                <a:noFill/>
              </a:ln>
            </c:spPr>
            <c:extLst>
              <c:ext xmlns:c16="http://schemas.microsoft.com/office/drawing/2014/chart" uri="{C3380CC4-5D6E-409C-BE32-E72D297353CC}">
                <c16:uniqueId val="{00000003-A381-42AE-832A-9D0FCCE6ED63}"/>
              </c:ext>
            </c:extLst>
          </c:dPt>
          <c:dPt>
            <c:idx val="4"/>
            <c:bubble3D val="0"/>
            <c:spPr>
              <a:solidFill>
                <a:srgbClr val="808000"/>
              </a:solidFill>
              <a:ln w="25400">
                <a:noFill/>
              </a:ln>
            </c:spPr>
            <c:extLst>
              <c:ext xmlns:c16="http://schemas.microsoft.com/office/drawing/2014/chart" uri="{C3380CC4-5D6E-409C-BE32-E72D297353CC}">
                <c16:uniqueId val="{00000004-A381-42AE-832A-9D0FCCE6ED63}"/>
              </c:ext>
            </c:extLst>
          </c:dPt>
          <c:dPt>
            <c:idx val="5"/>
            <c:bubble3D val="0"/>
            <c:spPr>
              <a:solidFill>
                <a:srgbClr val="99CC00"/>
              </a:solidFill>
              <a:ln w="25400">
                <a:noFill/>
              </a:ln>
            </c:spPr>
            <c:extLst>
              <c:ext xmlns:c16="http://schemas.microsoft.com/office/drawing/2014/chart" uri="{C3380CC4-5D6E-409C-BE32-E72D297353CC}">
                <c16:uniqueId val="{00000005-A381-42AE-832A-9D0FCCE6ED63}"/>
              </c:ext>
            </c:extLst>
          </c:dPt>
          <c:dPt>
            <c:idx val="6"/>
            <c:bubble3D val="0"/>
            <c:spPr>
              <a:solidFill>
                <a:srgbClr val="33CCCC"/>
              </a:solidFill>
              <a:ln w="25400">
                <a:noFill/>
              </a:ln>
            </c:spPr>
            <c:extLst>
              <c:ext xmlns:c16="http://schemas.microsoft.com/office/drawing/2014/chart" uri="{C3380CC4-5D6E-409C-BE32-E72D297353CC}">
                <c16:uniqueId val="{00000006-A381-42AE-832A-9D0FCCE6ED63}"/>
              </c:ext>
            </c:extLst>
          </c:dPt>
          <c:cat>
            <c:strRef>
              <c:f>'P1_G4-G5'!$P$9:$P$16</c:f>
              <c:strCache>
                <c:ptCount val="8"/>
                <c:pt idx="0">
                  <c:v>Hydraulique renouvelable : 49</c:v>
                </c:pt>
                <c:pt idx="1">
                  <c:v>Éolien : 31</c:v>
                </c:pt>
                <c:pt idx="2">
                  <c:v>Solaire photovoltaïque : 12</c:v>
                </c:pt>
                <c:pt idx="3">
                  <c:v>Biomasse solide* : 3</c:v>
                </c:pt>
                <c:pt idx="4">
                  <c:v>Biogaz : 2</c:v>
                </c:pt>
                <c:pt idx="5">
                  <c:v>Déchets renouvelables : 2</c:v>
                </c:pt>
                <c:pt idx="6">
                  <c:v>Énergie marémotrice : 0,4</c:v>
                </c:pt>
                <c:pt idx="7">
                  <c:v>Géothermie électrique : 0,1</c:v>
                </c:pt>
              </c:strCache>
            </c:strRef>
          </c:cat>
          <c:val>
            <c:numRef>
              <c:f>'P1_G4-G5'!$O$9:$O$16</c:f>
              <c:numCache>
                <c:formatCode>0.0</c:formatCode>
                <c:ptCount val="8"/>
                <c:pt idx="0">
                  <c:v>48.729323666463372</c:v>
                </c:pt>
                <c:pt idx="1">
                  <c:v>30.654907288784585</c:v>
                </c:pt>
                <c:pt idx="2">
                  <c:v>12.49529240426182</c:v>
                </c:pt>
                <c:pt idx="3">
                  <c:v>3.4512281151186337</c:v>
                </c:pt>
                <c:pt idx="4">
                  <c:v>2.4162382939990361</c:v>
                </c:pt>
                <c:pt idx="5">
                  <c:v>1.7421847074923602</c:v>
                </c:pt>
                <c:pt idx="6">
                  <c:v>0.40054577667535629</c:v>
                </c:pt>
                <c:pt idx="7">
                  <c:v>0.1102797472048487</c:v>
                </c:pt>
              </c:numCache>
            </c:numRef>
          </c:val>
          <c:extLst>
            <c:ext xmlns:c16="http://schemas.microsoft.com/office/drawing/2014/chart" uri="{C3380CC4-5D6E-409C-BE32-E72D297353CC}">
              <c16:uniqueId val="{00000007-A381-42AE-832A-9D0FCCE6ED63}"/>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6499181719932068"/>
          <c:y val="2.4669693374255987E-2"/>
          <c:w val="0.41700252174360553"/>
          <c:h val="0.9518110236220472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11509537939904E-2"/>
          <c:y val="5.1902196435971819E-2"/>
          <c:w val="0.82705684002611501"/>
          <c:h val="0.74177705727960463"/>
        </c:manualLayout>
      </c:layout>
      <c:lineChart>
        <c:grouping val="standard"/>
        <c:varyColors val="0"/>
        <c:ser>
          <c:idx val="2"/>
          <c:order val="1"/>
          <c:tx>
            <c:strRef>
              <c:f>'P3_G32-G33'!$A$44</c:f>
              <c:strCache>
                <c:ptCount val="1"/>
                <c:pt idx="0">
                  <c:v>Importations monétaires</c:v>
                </c:pt>
              </c:strCache>
            </c:strRef>
          </c:tx>
          <c:spPr>
            <a:ln w="28575" cap="rnd">
              <a:solidFill>
                <a:schemeClr val="accent1"/>
              </a:solidFill>
              <a:round/>
            </a:ln>
            <a:effectLst/>
          </c:spPr>
          <c:marker>
            <c:symbol val="none"/>
          </c:marker>
          <c:cat>
            <c:numRef>
              <c:f>'P3_G32-G33'!$B$41:$K$41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'P3_G32-G33'!$B$44:$K$44</c:f>
              <c:numCache>
                <c:formatCode>#,##0</c:formatCode>
                <c:ptCount val="10"/>
                <c:pt idx="0">
                  <c:v>321.90955883372902</c:v>
                </c:pt>
                <c:pt idx="1">
                  <c:v>190.91508890519424</c:v>
                </c:pt>
                <c:pt idx="2">
                  <c:v>197.96521563318223</c:v>
                </c:pt>
                <c:pt idx="3">
                  <c:v>241.8985618040268</c:v>
                </c:pt>
                <c:pt idx="4">
                  <c:v>189.83300453374923</c:v>
                </c:pt>
                <c:pt idx="5">
                  <c:v>196.97368976922894</c:v>
                </c:pt>
                <c:pt idx="6">
                  <c:v>244.57002617107318</c:v>
                </c:pt>
                <c:pt idx="7">
                  <c:v>239.53645487494001</c:v>
                </c:pt>
                <c:pt idx="8">
                  <c:v>120.97356612034234</c:v>
                </c:pt>
                <c:pt idx="9">
                  <c:v>248.12503699999996</c:v>
                </c:pt>
              </c:numCache>
            </c:numRef>
          </c:val>
          <c:smooth val="0"/>
          <c:extLst>
            <c:ext xmlns:c16="http://schemas.microsoft.com/office/drawing/2014/chart" uri="{C3380CC4-5D6E-409C-BE32-E72D297353CC}">
              <c16:uniqueId val="{00000002-C51D-4D1B-B9B7-406233BA220C}"/>
            </c:ext>
          </c:extLst>
        </c:ser>
        <c:ser>
          <c:idx val="3"/>
          <c:order val="3"/>
          <c:tx>
            <c:strRef>
              <c:f>'P3_G32-G33'!$A$45</c:f>
              <c:strCache>
                <c:ptCount val="1"/>
                <c:pt idx="0">
                  <c:v>Exportations monétaires</c:v>
                </c:pt>
              </c:strCache>
            </c:strRef>
          </c:tx>
          <c:spPr>
            <a:ln w="28575" cap="rnd">
              <a:solidFill>
                <a:srgbClr val="FF0000"/>
              </a:solidFill>
              <a:round/>
            </a:ln>
            <a:effectLst/>
          </c:spPr>
          <c:marker>
            <c:symbol val="none"/>
          </c:marker>
          <c:cat>
            <c:numRef>
              <c:f>'P3_G32-G33'!$B$41:$K$41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'P3_G32-G33'!$B$45:$K$45</c:f>
              <c:numCache>
                <c:formatCode>#,##0</c:formatCode>
                <c:ptCount val="10"/>
                <c:pt idx="0">
                  <c:v>159.41911186706483</c:v>
                </c:pt>
                <c:pt idx="1">
                  <c:v>230.27273704604829</c:v>
                </c:pt>
                <c:pt idx="2">
                  <c:v>252.23987151394562</c:v>
                </c:pt>
                <c:pt idx="3">
                  <c:v>183.17004745530801</c:v>
                </c:pt>
                <c:pt idx="4">
                  <c:v>60.35898819598868</c:v>
                </c:pt>
                <c:pt idx="5">
                  <c:v>83.823874620452386</c:v>
                </c:pt>
                <c:pt idx="6">
                  <c:v>66.34863289130881</c:v>
                </c:pt>
                <c:pt idx="7">
                  <c:v>114.2512724254704</c:v>
                </c:pt>
                <c:pt idx="8">
                  <c:v>48.28937249214291</c:v>
                </c:pt>
                <c:pt idx="9">
                  <c:v>107.655451</c:v>
                </c:pt>
              </c:numCache>
            </c:numRef>
          </c:val>
          <c:smooth val="0"/>
          <c:extLst>
            <c:ext xmlns:c16="http://schemas.microsoft.com/office/drawing/2014/chart" uri="{C3380CC4-5D6E-409C-BE32-E72D297353CC}">
              <c16:uniqueId val="{00000000-C51D-4D1B-B9B7-406233BA220C}"/>
            </c:ext>
          </c:extLst>
        </c:ser>
        <c:dLbls>
          <c:showLegendKey val="0"/>
          <c:showVal val="0"/>
          <c:showCatName val="0"/>
          <c:showSerName val="0"/>
          <c:showPercent val="0"/>
          <c:showBubbleSize val="0"/>
        </c:dLbls>
        <c:marker val="1"/>
        <c:smooth val="0"/>
        <c:axId val="169017344"/>
        <c:axId val="169018880"/>
      </c:lineChart>
      <c:lineChart>
        <c:grouping val="standard"/>
        <c:varyColors val="0"/>
        <c:ser>
          <c:idx val="0"/>
          <c:order val="0"/>
          <c:tx>
            <c:strRef>
              <c:f>'P3_G32-G33'!$A$42</c:f>
              <c:strCache>
                <c:ptCount val="1"/>
                <c:pt idx="0">
                  <c:v>Importations physiques</c:v>
                </c:pt>
              </c:strCache>
            </c:strRef>
          </c:tx>
          <c:spPr>
            <a:ln w="28575" cap="rnd">
              <a:solidFill>
                <a:schemeClr val="accent1"/>
              </a:solidFill>
              <a:prstDash val="sysDash"/>
              <a:round/>
            </a:ln>
            <a:effectLst/>
          </c:spPr>
          <c:marker>
            <c:symbol val="none"/>
          </c:marker>
          <c:cat>
            <c:numRef>
              <c:f>'P3_G32-G33'!$B$41:$K$41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'P3_G32-G33'!$B$42:$K$42</c:f>
              <c:numCache>
                <c:formatCode>#,##0</c:formatCode>
                <c:ptCount val="10"/>
                <c:pt idx="0">
                  <c:v>243.54368600000004</c:v>
                </c:pt>
                <c:pt idx="1">
                  <c:v>164.74426099999999</c:v>
                </c:pt>
                <c:pt idx="2">
                  <c:v>174.95757899999998</c:v>
                </c:pt>
                <c:pt idx="3">
                  <c:v>258.958078</c:v>
                </c:pt>
                <c:pt idx="4">
                  <c:v>237.86766299999999</c:v>
                </c:pt>
                <c:pt idx="5">
                  <c:v>229.37824900000001</c:v>
                </c:pt>
                <c:pt idx="6">
                  <c:v>270.15237000000002</c:v>
                </c:pt>
                <c:pt idx="7">
                  <c:v>274.38862999999998</c:v>
                </c:pt>
                <c:pt idx="8">
                  <c:v>181.792486</c:v>
                </c:pt>
                <c:pt idx="9">
                  <c:v>280.62015800000006</c:v>
                </c:pt>
              </c:numCache>
            </c:numRef>
          </c:val>
          <c:smooth val="0"/>
          <c:extLst>
            <c:ext xmlns:c16="http://schemas.microsoft.com/office/drawing/2014/chart" uri="{C3380CC4-5D6E-409C-BE32-E72D297353CC}">
              <c16:uniqueId val="{00000003-C51D-4D1B-B9B7-406233BA220C}"/>
            </c:ext>
          </c:extLst>
        </c:ser>
        <c:ser>
          <c:idx val="1"/>
          <c:order val="2"/>
          <c:tx>
            <c:strRef>
              <c:f>'P3_G32-G33'!$A$43</c:f>
              <c:strCache>
                <c:ptCount val="1"/>
                <c:pt idx="0">
                  <c:v>Exportations physiques</c:v>
                </c:pt>
              </c:strCache>
            </c:strRef>
          </c:tx>
          <c:spPr>
            <a:ln w="28575" cap="rnd">
              <a:solidFill>
                <a:srgbClr val="FF0000"/>
              </a:solidFill>
              <a:prstDash val="sysDash"/>
              <a:round/>
            </a:ln>
            <a:effectLst/>
          </c:spPr>
          <c:marker>
            <c:symbol val="none"/>
          </c:marker>
          <c:cat>
            <c:numRef>
              <c:f>'P3_G32-G33'!$B$41:$K$41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'P3_G32-G33'!$B$43:$K$43</c:f>
              <c:numCache>
                <c:formatCode>#,##0</c:formatCode>
                <c:ptCount val="10"/>
                <c:pt idx="0">
                  <c:v>123.91885600000001</c:v>
                </c:pt>
                <c:pt idx="1">
                  <c:v>204.20442</c:v>
                </c:pt>
                <c:pt idx="2">
                  <c:v>234.46900600000001</c:v>
                </c:pt>
                <c:pt idx="3">
                  <c:v>184.35939199999999</c:v>
                </c:pt>
                <c:pt idx="4">
                  <c:v>82.839871000000031</c:v>
                </c:pt>
                <c:pt idx="5">
                  <c:v>101.28862899999999</c:v>
                </c:pt>
                <c:pt idx="6">
                  <c:v>75.864242999999988</c:v>
                </c:pt>
                <c:pt idx="7">
                  <c:v>127.68116499999999</c:v>
                </c:pt>
                <c:pt idx="8">
                  <c:v>75.199314000000001</c:v>
                </c:pt>
                <c:pt idx="9">
                  <c:v>59.082934999999999</c:v>
                </c:pt>
              </c:numCache>
            </c:numRef>
          </c:val>
          <c:smooth val="0"/>
          <c:extLst>
            <c:ext xmlns:c16="http://schemas.microsoft.com/office/drawing/2014/chart" uri="{C3380CC4-5D6E-409C-BE32-E72D297353CC}">
              <c16:uniqueId val="{00000001-C51D-4D1B-B9B7-406233BA220C}"/>
            </c:ext>
          </c:extLst>
        </c:ser>
        <c:dLbls>
          <c:showLegendKey val="0"/>
          <c:showVal val="0"/>
          <c:showCatName val="0"/>
          <c:showSerName val="0"/>
          <c:showPercent val="0"/>
          <c:showBubbleSize val="0"/>
        </c:dLbls>
        <c:marker val="1"/>
        <c:smooth val="0"/>
        <c:axId val="169026304"/>
        <c:axId val="169020416"/>
      </c:lineChart>
      <c:catAx>
        <c:axId val="1690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018880"/>
        <c:crosses val="autoZero"/>
        <c:auto val="1"/>
        <c:lblAlgn val="ctr"/>
        <c:lblOffset val="100"/>
        <c:noMultiLvlLbl val="0"/>
      </c:catAx>
      <c:valAx>
        <c:axId val="16901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017344"/>
        <c:crosses val="autoZero"/>
        <c:crossBetween val="between"/>
      </c:valAx>
      <c:valAx>
        <c:axId val="1690204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026304"/>
        <c:crosses val="max"/>
        <c:crossBetween val="between"/>
      </c:valAx>
      <c:catAx>
        <c:axId val="169026304"/>
        <c:scaling>
          <c:orientation val="minMax"/>
        </c:scaling>
        <c:delete val="1"/>
        <c:axPos val="b"/>
        <c:numFmt formatCode="General" sourceLinked="1"/>
        <c:majorTickMark val="out"/>
        <c:minorTickMark val="none"/>
        <c:tickLblPos val="nextTo"/>
        <c:crossAx val="169020416"/>
        <c:crosses val="autoZero"/>
        <c:auto val="1"/>
        <c:lblAlgn val="ctr"/>
        <c:lblOffset val="100"/>
        <c:noMultiLvlLbl val="0"/>
      </c:catAx>
      <c:spPr>
        <a:noFill/>
        <a:ln>
          <a:noFill/>
        </a:ln>
        <a:effectLst/>
      </c:spPr>
    </c:plotArea>
    <c:legend>
      <c:legendPos val="r"/>
      <c:layout>
        <c:manualLayout>
          <c:xMode val="edge"/>
          <c:yMode val="edge"/>
          <c:x val="5.2918130232397977E-2"/>
          <c:y val="0.87893474227773649"/>
          <c:w val="0.86665460785475912"/>
          <c:h val="0.119437448169141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75458683606577"/>
          <c:y val="2.7160493827160494E-2"/>
          <c:w val="0.77922291114576858"/>
          <c:h val="0.78222533294449303"/>
        </c:manualLayout>
      </c:layout>
      <c:barChart>
        <c:barDir val="bar"/>
        <c:grouping val="stacked"/>
        <c:varyColors val="0"/>
        <c:ser>
          <c:idx val="0"/>
          <c:order val="0"/>
          <c:tx>
            <c:strRef>
              <c:f>P4_carte1_G1!$B$44</c:f>
              <c:strCache>
                <c:ptCount val="1"/>
                <c:pt idx="0">
                  <c:v>Biomasse (y compris déchets renouvelables)</c:v>
                </c:pt>
              </c:strCache>
            </c:strRef>
          </c:tx>
          <c:spPr>
            <a:solidFill>
              <a:schemeClr val="accent6">
                <a:lumMod val="75000"/>
              </a:schemeClr>
            </a:solidFill>
            <a:ln>
              <a:no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P4_carte1_G1!$B$45:$B$72</c:f>
              <c:numCache>
                <c:formatCode>0%</c:formatCode>
                <c:ptCount val="28"/>
                <c:pt idx="0">
                  <c:v>4.254857903969738E-2</c:v>
                </c:pt>
                <c:pt idx="1">
                  <c:v>2.5975271292977106E-3</c:v>
                </c:pt>
                <c:pt idx="2">
                  <c:v>4.1395346927645259E-2</c:v>
                </c:pt>
                <c:pt idx="3">
                  <c:v>4.5910235515586845E-2</c:v>
                </c:pt>
                <c:pt idx="4">
                  <c:v>2.5151159884769816E-2</c:v>
                </c:pt>
                <c:pt idx="5">
                  <c:v>9.6851983676267836E-2</c:v>
                </c:pt>
                <c:pt idx="6">
                  <c:v>0.1161147469405323</c:v>
                </c:pt>
                <c:pt idx="7">
                  <c:v>3.6001254420238028E-2</c:v>
                </c:pt>
                <c:pt idx="8">
                  <c:v>0.10558608705058399</c:v>
                </c:pt>
                <c:pt idx="9">
                  <c:v>0.11842685596685473</c:v>
                </c:pt>
                <c:pt idx="10">
                  <c:v>7.0597726646285774E-2</c:v>
                </c:pt>
                <c:pt idx="11">
                  <c:v>6.2172374712559375E-2</c:v>
                </c:pt>
                <c:pt idx="12">
                  <c:v>7.1409507603196684E-2</c:v>
                </c:pt>
                <c:pt idx="13">
                  <c:v>5.2908554634095203E-2</c:v>
                </c:pt>
                <c:pt idx="14">
                  <c:v>5.2331229773858179E-2</c:v>
                </c:pt>
                <c:pt idx="15">
                  <c:v>9.6542481395025664E-2</c:v>
                </c:pt>
                <c:pt idx="16">
                  <c:v>0.14014136984106315</c:v>
                </c:pt>
                <c:pt idx="17">
                  <c:v>0.11097994803377695</c:v>
                </c:pt>
                <c:pt idx="18">
                  <c:v>0.1403841908333367</c:v>
                </c:pt>
                <c:pt idx="19">
                  <c:v>0.2161100478185187</c:v>
                </c:pt>
                <c:pt idx="20">
                  <c:v>0.17661609837123812</c:v>
                </c:pt>
                <c:pt idx="21">
                  <c:v>0.13079909068191126</c:v>
                </c:pt>
                <c:pt idx="22">
                  <c:v>0.16195249932793146</c:v>
                </c:pt>
                <c:pt idx="23">
                  <c:v>0.30714404845483639</c:v>
                </c:pt>
                <c:pt idx="24">
                  <c:v>0.23496134984186159</c:v>
                </c:pt>
                <c:pt idx="25">
                  <c:v>0.32965607044648337</c:v>
                </c:pt>
                <c:pt idx="26">
                  <c:v>0.32751874309057843</c:v>
                </c:pt>
                <c:pt idx="27">
                  <c:v>0.28653342995210329</c:v>
                </c:pt>
              </c:numCache>
            </c:numRef>
          </c:val>
          <c:extLst>
            <c:ext xmlns:c16="http://schemas.microsoft.com/office/drawing/2014/chart" uri="{C3380CC4-5D6E-409C-BE32-E72D297353CC}">
              <c16:uniqueId val="{00000000-7FE9-43E5-9C72-7C9A07B876E3}"/>
            </c:ext>
          </c:extLst>
        </c:ser>
        <c:ser>
          <c:idx val="1"/>
          <c:order val="1"/>
          <c:tx>
            <c:strRef>
              <c:f>P4_carte1_G1!$C$44</c:f>
              <c:strCache>
                <c:ptCount val="1"/>
                <c:pt idx="0">
                  <c:v>Hydraulique</c:v>
                </c:pt>
              </c:strCache>
            </c:strRef>
          </c:tx>
          <c:spPr>
            <a:solidFill>
              <a:schemeClr val="accent1">
                <a:lumMod val="75000"/>
              </a:schemeClr>
            </a:solidFill>
            <a:ln>
              <a:no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P4_carte1_G1!$C$45:$C$72</c:f>
              <c:numCache>
                <c:formatCode>0%</c:formatCode>
                <c:ptCount val="28"/>
                <c:pt idx="0">
                  <c:v>2.5283290998502385E-3</c:v>
                </c:pt>
                <c:pt idx="1">
                  <c:v>0</c:v>
                </c:pt>
                <c:pt idx="2">
                  <c:v>1.6690191326932958E-4</c:v>
                </c:pt>
                <c:pt idx="3">
                  <c:v>7.7805425890818518E-4</c:v>
                </c:pt>
                <c:pt idx="4">
                  <c:v>5.7073480488409982E-3</c:v>
                </c:pt>
                <c:pt idx="5">
                  <c:v>1.1007429561673836E-3</c:v>
                </c:pt>
                <c:pt idx="6">
                  <c:v>2.696072901343403E-3</c:v>
                </c:pt>
                <c:pt idx="7">
                  <c:v>0</c:v>
                </c:pt>
                <c:pt idx="8">
                  <c:v>3.4395238570195358E-2</c:v>
                </c:pt>
                <c:pt idx="9">
                  <c:v>7.2628810801507911E-3</c:v>
                </c:pt>
                <c:pt idx="10">
                  <c:v>3.7607623630862841E-2</c:v>
                </c:pt>
                <c:pt idx="11">
                  <c:v>8.2589589304811976E-3</c:v>
                </c:pt>
                <c:pt idx="12">
                  <c:v>3.8357339113975056E-2</c:v>
                </c:pt>
                <c:pt idx="13">
                  <c:v>3.3998085994529484E-2</c:v>
                </c:pt>
                <c:pt idx="14">
                  <c:v>2.8262945464211268E-2</c:v>
                </c:pt>
                <c:pt idx="15">
                  <c:v>3.1276695231494879E-2</c:v>
                </c:pt>
                <c:pt idx="16">
                  <c:v>3.3814494742934277E-2</c:v>
                </c:pt>
                <c:pt idx="17">
                  <c:v>8.4965226893061407E-2</c:v>
                </c:pt>
                <c:pt idx="18">
                  <c:v>5.5627974313691389E-2</c:v>
                </c:pt>
                <c:pt idx="19">
                  <c:v>6.7462625441866387E-3</c:v>
                </c:pt>
                <c:pt idx="20">
                  <c:v>8.6387044570985311E-2</c:v>
                </c:pt>
                <c:pt idx="21">
                  <c:v>6.5668561104883699E-2</c:v>
                </c:pt>
                <c:pt idx="22">
                  <c:v>0.13408815384864881</c:v>
                </c:pt>
                <c:pt idx="23">
                  <c:v>9.7087018262983008E-4</c:v>
                </c:pt>
                <c:pt idx="24">
                  <c:v>9.8629994625896747E-5</c:v>
                </c:pt>
                <c:pt idx="25">
                  <c:v>6.2261384475110398E-2</c:v>
                </c:pt>
                <c:pt idx="26">
                  <c:v>5.0785114993240295E-2</c:v>
                </c:pt>
                <c:pt idx="27">
                  <c:v>0.1681874687204292</c:v>
                </c:pt>
              </c:numCache>
            </c:numRef>
          </c:val>
          <c:extLst>
            <c:ext xmlns:c16="http://schemas.microsoft.com/office/drawing/2014/chart" uri="{C3380CC4-5D6E-409C-BE32-E72D297353CC}">
              <c16:uniqueId val="{00000001-7FE9-43E5-9C72-7C9A07B876E3}"/>
            </c:ext>
          </c:extLst>
        </c:ser>
        <c:ser>
          <c:idx val="2"/>
          <c:order val="2"/>
          <c:tx>
            <c:strRef>
              <c:f>P4_carte1_G1!$D$44</c:f>
              <c:strCache>
                <c:ptCount val="1"/>
                <c:pt idx="0">
                  <c:v>Eolien</c:v>
                </c:pt>
              </c:strCache>
            </c:strRef>
          </c:tx>
          <c:spPr>
            <a:solidFill>
              <a:schemeClr val="accent1">
                <a:lumMod val="40000"/>
                <a:lumOff val="60000"/>
              </a:schemeClr>
            </a:solidFill>
            <a:ln>
              <a:no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P4_carte1_G1!$D$45:$D$72</c:f>
              <c:numCache>
                <c:formatCode>0%</c:formatCode>
                <c:ptCount val="28"/>
                <c:pt idx="0">
                  <c:v>7.059614353051114E-3</c:v>
                </c:pt>
                <c:pt idx="1">
                  <c:v>9.247462311975484E-6</c:v>
                </c:pt>
                <c:pt idx="2">
                  <c:v>2.582865052202156E-2</c:v>
                </c:pt>
                <c:pt idx="3">
                  <c:v>2.9076370737386101E-2</c:v>
                </c:pt>
                <c:pt idx="4">
                  <c:v>8.0087490136588918E-2</c:v>
                </c:pt>
                <c:pt idx="5">
                  <c:v>3.1363256103284641E-3</c:v>
                </c:pt>
                <c:pt idx="6">
                  <c:v>1.7474693341849059E-2</c:v>
                </c:pt>
                <c:pt idx="7">
                  <c:v>1.2062836178826589E-2</c:v>
                </c:pt>
                <c:pt idx="8">
                  <c:v>4.5913693794724598E-5</c:v>
                </c:pt>
                <c:pt idx="9">
                  <c:v>2.2294304478686789E-3</c:v>
                </c:pt>
                <c:pt idx="10">
                  <c:v>2.2320052235294607E-2</c:v>
                </c:pt>
                <c:pt idx="11">
                  <c:v>5.0772907596135383E-2</c:v>
                </c:pt>
                <c:pt idx="12">
                  <c:v>1.5855626212743314E-2</c:v>
                </c:pt>
                <c:pt idx="13">
                  <c:v>6.3193914915720142E-2</c:v>
                </c:pt>
                <c:pt idx="14">
                  <c:v>4.8745292162823854E-2</c:v>
                </c:pt>
                <c:pt idx="15">
                  <c:v>3.4111234659524391E-2</c:v>
                </c:pt>
                <c:pt idx="16">
                  <c:v>1.1664617985848891E-2</c:v>
                </c:pt>
                <c:pt idx="17">
                  <c:v>1.1481808009678712E-4</c:v>
                </c:pt>
                <c:pt idx="18">
                  <c:v>2.352958729036796E-2</c:v>
                </c:pt>
                <c:pt idx="19">
                  <c:v>2.1596469845036916E-2</c:v>
                </c:pt>
                <c:pt idx="20">
                  <c:v>2.1455935845782783E-2</c:v>
                </c:pt>
                <c:pt idx="21">
                  <c:v>6.8113199786191111E-2</c:v>
                </c:pt>
                <c:pt idx="22">
                  <c:v>2.2154920664847068E-2</c:v>
                </c:pt>
                <c:pt idx="23">
                  <c:v>2.0016098873866701E-2</c:v>
                </c:pt>
                <c:pt idx="24">
                  <c:v>9.6042781582999504E-2</c:v>
                </c:pt>
                <c:pt idx="25">
                  <c:v>3.249037015489419E-3</c:v>
                </c:pt>
                <c:pt idx="26">
                  <c:v>2.4289640786745243E-2</c:v>
                </c:pt>
                <c:pt idx="27">
                  <c:v>6.1964667637427348E-2</c:v>
                </c:pt>
              </c:numCache>
            </c:numRef>
          </c:val>
          <c:extLst>
            <c:ext xmlns:c16="http://schemas.microsoft.com/office/drawing/2014/chart" uri="{C3380CC4-5D6E-409C-BE32-E72D297353CC}">
              <c16:uniqueId val="{00000002-7FE9-43E5-9C72-7C9A07B876E3}"/>
            </c:ext>
          </c:extLst>
        </c:ser>
        <c:ser>
          <c:idx val="3"/>
          <c:order val="3"/>
          <c:tx>
            <c:strRef>
              <c:f>P4_carte1_G1!$E$44</c:f>
              <c:strCache>
                <c:ptCount val="1"/>
                <c:pt idx="0">
                  <c:v>Biocarburants</c:v>
                </c:pt>
              </c:strCache>
            </c:strRef>
          </c:tx>
          <c:spPr>
            <a:solidFill>
              <a:schemeClr val="accent2">
                <a:lumMod val="75000"/>
              </a:schemeClr>
            </a:solidFill>
            <a:ln>
              <a:no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P4_carte1_G1!$E$45:$E$72</c:f>
              <c:numCache>
                <c:formatCode>0%</c:formatCode>
                <c:ptCount val="28"/>
                <c:pt idx="0">
                  <c:v>3.9610222649901744E-2</c:v>
                </c:pt>
                <c:pt idx="1">
                  <c:v>2.5084640757223831E-2</c:v>
                </c:pt>
                <c:pt idx="2">
                  <c:v>1.3711518262825274E-2</c:v>
                </c:pt>
                <c:pt idx="3">
                  <c:v>1.9892247958588315E-2</c:v>
                </c:pt>
                <c:pt idx="4">
                  <c:v>1.5224254441489045E-2</c:v>
                </c:pt>
                <c:pt idx="5">
                  <c:v>1.4998013387124965E-2</c:v>
                </c:pt>
                <c:pt idx="6">
                  <c:v>1.403465943285963E-2</c:v>
                </c:pt>
                <c:pt idx="7">
                  <c:v>1.6406015533397846E-2</c:v>
                </c:pt>
                <c:pt idx="8">
                  <c:v>1.417957609118089E-2</c:v>
                </c:pt>
                <c:pt idx="9">
                  <c:v>1.4341939125806748E-2</c:v>
                </c:pt>
                <c:pt idx="10">
                  <c:v>2.0958139017175484E-2</c:v>
                </c:pt>
                <c:pt idx="11">
                  <c:v>1.7756289418410124E-2</c:v>
                </c:pt>
                <c:pt idx="12">
                  <c:v>1.6683395495138299E-2</c:v>
                </c:pt>
                <c:pt idx="13">
                  <c:v>1.9799590957927164E-2</c:v>
                </c:pt>
                <c:pt idx="14">
                  <c:v>1.213417566739914E-2</c:v>
                </c:pt>
                <c:pt idx="15">
                  <c:v>1.8279059900998679E-2</c:v>
                </c:pt>
                <c:pt idx="16">
                  <c:v>1.5309936122327214E-2</c:v>
                </c:pt>
                <c:pt idx="17">
                  <c:v>2.0038040525358861E-2</c:v>
                </c:pt>
                <c:pt idx="18">
                  <c:v>1.9516787058421161E-2</c:v>
                </c:pt>
                <c:pt idx="19">
                  <c:v>1.8579651535584007E-2</c:v>
                </c:pt>
                <c:pt idx="20">
                  <c:v>9.7262558236195056E-3</c:v>
                </c:pt>
                <c:pt idx="21">
                  <c:v>1.6281932189208134E-2</c:v>
                </c:pt>
                <c:pt idx="22">
                  <c:v>1.5025523893060022E-2</c:v>
                </c:pt>
                <c:pt idx="23">
                  <c:v>1.7579035851037209E-2</c:v>
                </c:pt>
                <c:pt idx="24">
                  <c:v>1.814018617476456E-2</c:v>
                </c:pt>
                <c:pt idx="25">
                  <c:v>1.1043265380311381E-2</c:v>
                </c:pt>
                <c:pt idx="26">
                  <c:v>1.5936903202695082E-2</c:v>
                </c:pt>
                <c:pt idx="27">
                  <c:v>4.1315274942513858E-2</c:v>
                </c:pt>
              </c:numCache>
            </c:numRef>
          </c:val>
          <c:extLst>
            <c:ext xmlns:c16="http://schemas.microsoft.com/office/drawing/2014/chart" uri="{C3380CC4-5D6E-409C-BE32-E72D297353CC}">
              <c16:uniqueId val="{00000003-7FE9-43E5-9C72-7C9A07B876E3}"/>
            </c:ext>
          </c:extLst>
        </c:ser>
        <c:ser>
          <c:idx val="4"/>
          <c:order val="4"/>
          <c:tx>
            <c:strRef>
              <c:f>P4_carte1_G1!$F$44</c:f>
              <c:strCache>
                <c:ptCount val="1"/>
                <c:pt idx="0">
                  <c:v>Pompes à chaleur</c:v>
                </c:pt>
              </c:strCache>
            </c:strRef>
          </c:tx>
          <c:spPr>
            <a:solidFill>
              <a:schemeClr val="bg1">
                <a:lumMod val="75000"/>
              </a:schemeClr>
            </a:solidFill>
            <a:ln>
              <a:no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P4_carte1_G1!$F$45:$F$72</c:f>
              <c:numCache>
                <c:formatCode>0%</c:formatCode>
                <c:ptCount val="28"/>
                <c:pt idx="0">
                  <c:v>6.2776911624500703E-4</c:v>
                </c:pt>
                <c:pt idx="1">
                  <c:v>2.6792927658895165E-2</c:v>
                </c:pt>
                <c:pt idx="2">
                  <c:v>6.7460865918495278E-3</c:v>
                </c:pt>
                <c:pt idx="3">
                  <c:v>3.8612783116979978E-3</c:v>
                </c:pt>
                <c:pt idx="4">
                  <c:v>4.9825074765877872E-3</c:v>
                </c:pt>
                <c:pt idx="5">
                  <c:v>6.0584014036414897E-4</c:v>
                </c:pt>
                <c:pt idx="6">
                  <c:v>4.0248109685470266E-3</c:v>
                </c:pt>
                <c:pt idx="7">
                  <c:v>2.9047984524665504E-2</c:v>
                </c:pt>
                <c:pt idx="8">
                  <c:v>4.795736852637734E-3</c:v>
                </c:pt>
                <c:pt idx="9">
                  <c:v>8.9730194288580364E-3</c:v>
                </c:pt>
                <c:pt idx="10">
                  <c:v>2.2927857487835514E-2</c:v>
                </c:pt>
                <c:pt idx="11">
                  <c:v>6.6238955328729076E-3</c:v>
                </c:pt>
                <c:pt idx="12">
                  <c:v>2.3008592385966312E-2</c:v>
                </c:pt>
                <c:pt idx="13">
                  <c:v>1.2381151166592969E-2</c:v>
                </c:pt>
                <c:pt idx="14">
                  <c:v>2.6253432097424326E-2</c:v>
                </c:pt>
                <c:pt idx="15">
                  <c:v>1.4033701183615344E-2</c:v>
                </c:pt>
                <c:pt idx="16">
                  <c:v>1.0706156492647044E-2</c:v>
                </c:pt>
                <c:pt idx="17">
                  <c:v>1.0185881204232309E-2</c:v>
                </c:pt>
                <c:pt idx="18">
                  <c:v>0</c:v>
                </c:pt>
                <c:pt idx="19">
                  <c:v>4.1027436149307425E-3</c:v>
                </c:pt>
                <c:pt idx="20">
                  <c:v>2.1696070511876366E-3</c:v>
                </c:pt>
                <c:pt idx="21">
                  <c:v>3.9344247118328853E-2</c:v>
                </c:pt>
                <c:pt idx="22">
                  <c:v>1.4556398419875256E-2</c:v>
                </c:pt>
                <c:pt idx="23">
                  <c:v>2.8859670500994975E-2</c:v>
                </c:pt>
                <c:pt idx="24">
                  <c:v>2.471600804009097E-2</c:v>
                </c:pt>
                <c:pt idx="25">
                  <c:v>0</c:v>
                </c:pt>
                <c:pt idx="26">
                  <c:v>2.1243851327533748E-2</c:v>
                </c:pt>
                <c:pt idx="27">
                  <c:v>4.6158165525986054E-2</c:v>
                </c:pt>
              </c:numCache>
            </c:numRef>
          </c:val>
          <c:extLst>
            <c:ext xmlns:c16="http://schemas.microsoft.com/office/drawing/2014/chart" uri="{C3380CC4-5D6E-409C-BE32-E72D297353CC}">
              <c16:uniqueId val="{00000004-7FE9-43E5-9C72-7C9A07B876E3}"/>
            </c:ext>
          </c:extLst>
        </c:ser>
        <c:ser>
          <c:idx val="5"/>
          <c:order val="5"/>
          <c:tx>
            <c:strRef>
              <c:f>P4_carte1_G1!$G$44</c:f>
              <c:strCache>
                <c:ptCount val="1"/>
                <c:pt idx="0">
                  <c:v>Solaire (y compris thermique)</c:v>
                </c:pt>
              </c:strCache>
            </c:strRef>
          </c:tx>
          <c:spPr>
            <a:solidFill>
              <a:srgbClr val="FFC000"/>
            </a:solidFill>
            <a:ln>
              <a:no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P4_carte1_G1!$G$45:$G$72</c:f>
              <c:numCache>
                <c:formatCode>0%</c:formatCode>
                <c:ptCount val="28"/>
                <c:pt idx="0">
                  <c:v>4.6355224918868962E-3</c:v>
                </c:pt>
                <c:pt idx="1">
                  <c:v>4.725959017375423E-2</c:v>
                </c:pt>
                <c:pt idx="2">
                  <c:v>1.6835175398375521E-2</c:v>
                </c:pt>
                <c:pt idx="3">
                  <c:v>1.3795419006617285E-2</c:v>
                </c:pt>
                <c:pt idx="4">
                  <c:v>1.7091211158536056E-3</c:v>
                </c:pt>
                <c:pt idx="5">
                  <c:v>1.22148341603512E-2</c:v>
                </c:pt>
                <c:pt idx="6">
                  <c:v>3.3549097481160401E-3</c:v>
                </c:pt>
                <c:pt idx="7">
                  <c:v>6.1499840610511794E-2</c:v>
                </c:pt>
                <c:pt idx="8">
                  <c:v>6.0239078596731705E-3</c:v>
                </c:pt>
                <c:pt idx="9">
                  <c:v>8.2718533098507154E-3</c:v>
                </c:pt>
                <c:pt idx="10">
                  <c:v>9.709292316273703E-3</c:v>
                </c:pt>
                <c:pt idx="11">
                  <c:v>2.3778438033912681E-2</c:v>
                </c:pt>
                <c:pt idx="12">
                  <c:v>2.2133244097902634E-2</c:v>
                </c:pt>
                <c:pt idx="13">
                  <c:v>2.7134991974156805E-2</c:v>
                </c:pt>
                <c:pt idx="14">
                  <c:v>4.2647256999819812E-2</c:v>
                </c:pt>
                <c:pt idx="15">
                  <c:v>1.5708614025175285E-2</c:v>
                </c:pt>
                <c:pt idx="16">
                  <c:v>1.4844494125178118E-2</c:v>
                </c:pt>
                <c:pt idx="17">
                  <c:v>9.0378835639466516E-3</c:v>
                </c:pt>
                <c:pt idx="18">
                  <c:v>6.0506328465249511E-3</c:v>
                </c:pt>
                <c:pt idx="19">
                  <c:v>1.9977286042818796E-3</c:v>
                </c:pt>
                <c:pt idx="20">
                  <c:v>3.6434412189913518E-3</c:v>
                </c:pt>
                <c:pt idx="21">
                  <c:v>1.528717269246198E-2</c:v>
                </c:pt>
                <c:pt idx="22">
                  <c:v>1.3203341601475687E-2</c:v>
                </c:pt>
                <c:pt idx="23">
                  <c:v>6.933746895396619E-3</c:v>
                </c:pt>
                <c:pt idx="24">
                  <c:v>1.256896384259156E-2</c:v>
                </c:pt>
                <c:pt idx="25">
                  <c:v>3.4223902138421725E-4</c:v>
                </c:pt>
                <c:pt idx="26">
                  <c:v>8.6388524838376592E-4</c:v>
                </c:pt>
                <c:pt idx="27">
                  <c:v>2.9612021307558155E-3</c:v>
                </c:pt>
              </c:numCache>
            </c:numRef>
          </c:val>
          <c:extLst>
            <c:ext xmlns:c16="http://schemas.microsoft.com/office/drawing/2014/chart" uri="{C3380CC4-5D6E-409C-BE32-E72D297353CC}">
              <c16:uniqueId val="{00000005-7FE9-43E5-9C72-7C9A07B876E3}"/>
            </c:ext>
          </c:extLst>
        </c:ser>
        <c:ser>
          <c:idx val="6"/>
          <c:order val="6"/>
          <c:tx>
            <c:strRef>
              <c:f>P4_carte1_G1!$H$44</c:f>
              <c:strCache>
                <c:ptCount val="1"/>
                <c:pt idx="0">
                  <c:v>Autres EnR</c:v>
                </c:pt>
              </c:strCache>
            </c:strRef>
          </c:tx>
          <c:spPr>
            <a:solidFill>
              <a:srgbClr val="7030A0"/>
            </a:solidFill>
            <a:ln>
              <a:solidFill>
                <a:schemeClr val="bg2">
                  <a:lumMod val="75000"/>
                </a:schemeClr>
              </a:solidFill>
            </a:ln>
            <a:effectLst/>
          </c:spPr>
          <c:invertIfNegative val="0"/>
          <c:cat>
            <c:strRef>
              <c:f>P4_carte1_G1!$A$45:$A$72</c:f>
              <c:strCache>
                <c:ptCount val="28"/>
                <c:pt idx="0">
                  <c:v>Luxembourg</c:v>
                </c:pt>
                <c:pt idx="1">
                  <c:v>Malte</c:v>
                </c:pt>
                <c:pt idx="2">
                  <c:v>Pays-Bas</c:v>
                </c:pt>
                <c:pt idx="3">
                  <c:v>Belgique</c:v>
                </c:pt>
                <c:pt idx="4">
                  <c:v>Irlande</c:v>
                </c:pt>
                <c:pt idx="5">
                  <c:v>Hongrie</c:v>
                </c:pt>
                <c:pt idx="6">
                  <c:v>Pologne</c:v>
                </c:pt>
                <c:pt idx="7">
                  <c:v>Chypre</c:v>
                </c:pt>
                <c:pt idx="8">
                  <c:v>Slovaquie</c:v>
                </c:pt>
                <c:pt idx="9">
                  <c:v>République tchèque</c:v>
                </c:pt>
                <c:pt idx="10">
                  <c:v>France</c:v>
                </c:pt>
                <c:pt idx="11">
                  <c:v>Allemagne</c:v>
                </c:pt>
                <c:pt idx="12">
                  <c:v>Italie</c:v>
                </c:pt>
                <c:pt idx="13">
                  <c:v>Espagne</c:v>
                </c:pt>
                <c:pt idx="14">
                  <c:v>Grèce</c:v>
                </c:pt>
                <c:pt idx="15">
                  <c:v>Europe des 27</c:v>
                </c:pt>
                <c:pt idx="16">
                  <c:v>Bulgarie</c:v>
                </c:pt>
                <c:pt idx="17">
                  <c:v>Slovénie</c:v>
                </c:pt>
                <c:pt idx="18">
                  <c:v>Roumanie</c:v>
                </c:pt>
                <c:pt idx="19">
                  <c:v>Lituanie</c:v>
                </c:pt>
                <c:pt idx="20">
                  <c:v>Croatie</c:v>
                </c:pt>
                <c:pt idx="21">
                  <c:v>Portugal</c:v>
                </c:pt>
                <c:pt idx="22">
                  <c:v>Autriche</c:v>
                </c:pt>
                <c:pt idx="23">
                  <c:v>Estonie</c:v>
                </c:pt>
                <c:pt idx="24">
                  <c:v>Danemark</c:v>
                </c:pt>
                <c:pt idx="25">
                  <c:v>Lettonie</c:v>
                </c:pt>
                <c:pt idx="26">
                  <c:v>Finlande</c:v>
                </c:pt>
                <c:pt idx="27">
                  <c:v>Suède</c:v>
                </c:pt>
              </c:strCache>
            </c:strRef>
          </c:cat>
          <c:val>
            <c:numRef>
              <c:f>P4_carte1_G1!$H$45:$H$72</c:f>
              <c:numCache>
                <c:formatCode>0%</c:formatCode>
                <c:ptCount val="28"/>
                <c:pt idx="0">
                  <c:v>4.2162437035555226E-3</c:v>
                </c:pt>
                <c:pt idx="1">
                  <c:v>2.2070255742347306E-3</c:v>
                </c:pt>
                <c:pt idx="2">
                  <c:v>1.0028298689766365E-2</c:v>
                </c:pt>
                <c:pt idx="3">
                  <c:v>6.8204943022372195E-3</c:v>
                </c:pt>
                <c:pt idx="4">
                  <c:v>2.4833360369686253E-3</c:v>
                </c:pt>
                <c:pt idx="5">
                  <c:v>9.594516753676027E-3</c:v>
                </c:pt>
                <c:pt idx="6">
                  <c:v>3.3189072872293348E-3</c:v>
                </c:pt>
                <c:pt idx="7">
                  <c:v>1.3774557413478069E-2</c:v>
                </c:pt>
                <c:pt idx="8">
                  <c:v>8.4201302644525914E-3</c:v>
                </c:pt>
                <c:pt idx="9">
                  <c:v>1.5063223010788888E-2</c:v>
                </c:pt>
                <c:pt idx="10">
                  <c:v>6.9704391222380436E-3</c:v>
                </c:pt>
                <c:pt idx="11">
                  <c:v>2.3738241519682124E-2</c:v>
                </c:pt>
                <c:pt idx="12">
                  <c:v>1.6140470490527095E-2</c:v>
                </c:pt>
                <c:pt idx="13">
                  <c:v>2.7788758092089976E-3</c:v>
                </c:pt>
                <c:pt idx="14">
                  <c:v>7.1164509240112302E-3</c:v>
                </c:pt>
                <c:pt idx="15">
                  <c:v>1.12967906044251E-2</c:v>
                </c:pt>
                <c:pt idx="16">
                  <c:v>6.7104755055454463E-3</c:v>
                </c:pt>
                <c:pt idx="17">
                  <c:v>6.0630432919886708E-3</c:v>
                </c:pt>
                <c:pt idx="18">
                  <c:v>1.0034447681260322E-3</c:v>
                </c:pt>
                <c:pt idx="19">
                  <c:v>4.8368056424926862E-3</c:v>
                </c:pt>
                <c:pt idx="20">
                  <c:v>1.0230695055229798E-2</c:v>
                </c:pt>
                <c:pt idx="21">
                  <c:v>4.3290974073214392E-3</c:v>
                </c:pt>
                <c:pt idx="22">
                  <c:v>4.4725726657163564E-3</c:v>
                </c:pt>
                <c:pt idx="23">
                  <c:v>2.8750817512687679E-3</c:v>
                </c:pt>
                <c:pt idx="24">
                  <c:v>2.9189222696996808E-2</c:v>
                </c:pt>
                <c:pt idx="25">
                  <c:v>1.4767039481364451E-2</c:v>
                </c:pt>
                <c:pt idx="26">
                  <c:v>5.498468347204387E-3</c:v>
                </c:pt>
                <c:pt idx="27">
                  <c:v>1.9670702371098092E-3</c:v>
                </c:pt>
              </c:numCache>
            </c:numRef>
          </c:val>
          <c:extLst>
            <c:ext xmlns:c16="http://schemas.microsoft.com/office/drawing/2014/chart" uri="{C3380CC4-5D6E-409C-BE32-E72D297353CC}">
              <c16:uniqueId val="{00000006-7FE9-43E5-9C72-7C9A07B876E3}"/>
            </c:ext>
          </c:extLst>
        </c:ser>
        <c:dLbls>
          <c:showLegendKey val="0"/>
          <c:showVal val="0"/>
          <c:showCatName val="0"/>
          <c:showSerName val="0"/>
          <c:showPercent val="0"/>
          <c:showBubbleSize val="0"/>
        </c:dLbls>
        <c:gapWidth val="28"/>
        <c:overlap val="100"/>
        <c:axId val="335378624"/>
        <c:axId val="335381120"/>
      </c:barChart>
      <c:catAx>
        <c:axId val="335378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381120"/>
        <c:crosses val="autoZero"/>
        <c:auto val="1"/>
        <c:lblAlgn val="ctr"/>
        <c:lblOffset val="100"/>
        <c:noMultiLvlLbl val="0"/>
      </c:catAx>
      <c:valAx>
        <c:axId val="335381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378624"/>
        <c:crosses val="autoZero"/>
        <c:crossBetween val="between"/>
      </c:valAx>
      <c:spPr>
        <a:noFill/>
        <a:ln>
          <a:noFill/>
        </a:ln>
        <a:effectLst/>
      </c:spPr>
    </c:plotArea>
    <c:legend>
      <c:legendPos val="b"/>
      <c:layout>
        <c:manualLayout>
          <c:xMode val="edge"/>
          <c:yMode val="edge"/>
          <c:x val="2.2421545132945343E-2"/>
          <c:y val="0.89135685817050669"/>
          <c:w val="0.94227429300805998"/>
          <c:h val="0.108643141829493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2">
          <a:lumMod val="75000"/>
        </a:schemeClr>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4206129269812495"/>
          <c:y val="2.3617816726418446E-2"/>
          <c:w val="0.82383322947940874"/>
          <c:h val="0.78942814452548471"/>
        </c:manualLayout>
      </c:layout>
      <c:barChart>
        <c:barDir val="bar"/>
        <c:grouping val="stacked"/>
        <c:varyColors val="0"/>
        <c:ser>
          <c:idx val="0"/>
          <c:order val="0"/>
          <c:tx>
            <c:strRef>
              <c:f>P4_carte2_G2!$B$43</c:f>
              <c:strCache>
                <c:ptCount val="1"/>
                <c:pt idx="0">
                  <c:v>Biocarburants conventionnels*</c:v>
                </c:pt>
              </c:strCache>
            </c:strRef>
          </c:tx>
          <c:spPr>
            <a:solidFill>
              <a:schemeClr val="accent2">
                <a:shade val="53000"/>
              </a:schemeClr>
            </a:solidFill>
            <a:ln>
              <a:noFill/>
            </a:ln>
            <a:effectLst/>
          </c:spPr>
          <c:invertIfNegative val="0"/>
          <c:cat>
            <c:strRef>
              <c:f>P4_carte2_G2!$A$44:$A$71</c:f>
              <c:strCache>
                <c:ptCount val="28"/>
                <c:pt idx="0">
                  <c:v>Grèce</c:v>
                </c:pt>
                <c:pt idx="1">
                  <c:v>Lituanie</c:v>
                </c:pt>
                <c:pt idx="2">
                  <c:v>Pologne</c:v>
                </c:pt>
                <c:pt idx="3">
                  <c:v>Croatie</c:v>
                </c:pt>
                <c:pt idx="4">
                  <c:v>Lettonie</c:v>
                </c:pt>
                <c:pt idx="5">
                  <c:v>Chypre</c:v>
                </c:pt>
                <c:pt idx="6">
                  <c:v>Roumanie</c:v>
                </c:pt>
                <c:pt idx="7">
                  <c:v>Bulgarie</c:v>
                </c:pt>
                <c:pt idx="8">
                  <c:v>France</c:v>
                </c:pt>
                <c:pt idx="9">
                  <c:v>Slovaquie</c:v>
                </c:pt>
                <c:pt idx="10">
                  <c:v>République tchèque</c:v>
                </c:pt>
                <c:pt idx="11">
                  <c:v>Espagne</c:v>
                </c:pt>
                <c:pt idx="12">
                  <c:v>Danemark</c:v>
                </c:pt>
                <c:pt idx="13">
                  <c:v>Portugal</c:v>
                </c:pt>
                <c:pt idx="14">
                  <c:v>Allemagne</c:v>
                </c:pt>
                <c:pt idx="15">
                  <c:v>Irlande</c:v>
                </c:pt>
                <c:pt idx="16">
                  <c:v>Europe des 27</c:v>
                </c:pt>
                <c:pt idx="17">
                  <c:v>Autriche</c:v>
                </c:pt>
                <c:pt idx="18">
                  <c:v>Malte</c:v>
                </c:pt>
                <c:pt idx="19">
                  <c:v>Italie</c:v>
                </c:pt>
                <c:pt idx="20">
                  <c:v>Slovénie</c:v>
                </c:pt>
                <c:pt idx="21">
                  <c:v>Belgique</c:v>
                </c:pt>
                <c:pt idx="22">
                  <c:v>Hongrie</c:v>
                </c:pt>
                <c:pt idx="23">
                  <c:v>Estonie</c:v>
                </c:pt>
                <c:pt idx="24">
                  <c:v>Luxembourg</c:v>
                </c:pt>
                <c:pt idx="25">
                  <c:v>Pays-Bas</c:v>
                </c:pt>
                <c:pt idx="26">
                  <c:v>Finlande</c:v>
                </c:pt>
                <c:pt idx="27">
                  <c:v>Suède</c:v>
                </c:pt>
              </c:strCache>
            </c:strRef>
          </c:cat>
          <c:val>
            <c:numRef>
              <c:f>P4_carte2_G2!$B$44:$B$71</c:f>
              <c:numCache>
                <c:formatCode>0%</c:formatCode>
                <c:ptCount val="28"/>
                <c:pt idx="0">
                  <c:v>3.2216952434762108E-2</c:v>
                </c:pt>
                <c:pt idx="1">
                  <c:v>5.150040597100379E-2</c:v>
                </c:pt>
                <c:pt idx="2">
                  <c:v>5.1186395906303431E-2</c:v>
                </c:pt>
                <c:pt idx="3">
                  <c:v>1.5900168776148905E-2</c:v>
                </c:pt>
                <c:pt idx="4">
                  <c:v>3.3812333468553994E-2</c:v>
                </c:pt>
                <c:pt idx="5">
                  <c:v>1.3395908653904246E-2</c:v>
                </c:pt>
                <c:pt idx="6">
                  <c:v>7.0000000000000007E-2</c:v>
                </c:pt>
                <c:pt idx="7">
                  <c:v>3.8349089842558456E-2</c:v>
                </c:pt>
                <c:pt idx="8">
                  <c:v>6.4458550495397074E-2</c:v>
                </c:pt>
                <c:pt idx="9">
                  <c:v>4.8450860264783256E-2</c:v>
                </c:pt>
                <c:pt idx="10">
                  <c:v>4.6478520461678101E-2</c:v>
                </c:pt>
                <c:pt idx="11">
                  <c:v>3.9976729483565503E-2</c:v>
                </c:pt>
                <c:pt idx="12">
                  <c:v>5.5317558651515664E-2</c:v>
                </c:pt>
                <c:pt idx="13">
                  <c:v>2.1008583476106745E-2</c:v>
                </c:pt>
                <c:pt idx="14">
                  <c:v>5.2910944668316889E-2</c:v>
                </c:pt>
                <c:pt idx="15">
                  <c:v>2.7789633596790458E-3</c:v>
                </c:pt>
                <c:pt idx="16">
                  <c:v>4.9394182917373353E-2</c:v>
                </c:pt>
                <c:pt idx="17">
                  <c:v>5.0811779705794577E-2</c:v>
                </c:pt>
                <c:pt idx="18">
                  <c:v>2.8190264347549912E-2</c:v>
                </c:pt>
                <c:pt idx="19">
                  <c:v>1.5350217010518386E-2</c:v>
                </c:pt>
                <c:pt idx="20">
                  <c:v>1.7487004738971901E-2</c:v>
                </c:pt>
                <c:pt idx="21">
                  <c:v>8.0037871946915029E-2</c:v>
                </c:pt>
                <c:pt idx="22">
                  <c:v>3.0386582257929087E-2</c:v>
                </c:pt>
                <c:pt idx="23">
                  <c:v>2.1172662879126801E-2</c:v>
                </c:pt>
                <c:pt idx="24">
                  <c:v>4.7521361932113731E-2</c:v>
                </c:pt>
                <c:pt idx="25">
                  <c:v>1.7819736265785074E-2</c:v>
                </c:pt>
                <c:pt idx="26">
                  <c:v>7.0000000000000007E-2</c:v>
                </c:pt>
                <c:pt idx="27">
                  <c:v>0.15989045789195241</c:v>
                </c:pt>
              </c:numCache>
            </c:numRef>
          </c:val>
          <c:extLst>
            <c:ext xmlns:c16="http://schemas.microsoft.com/office/drawing/2014/chart" uri="{C3380CC4-5D6E-409C-BE32-E72D297353CC}">
              <c16:uniqueId val="{00000000-0CBC-408F-85C8-F03970383516}"/>
            </c:ext>
          </c:extLst>
        </c:ser>
        <c:ser>
          <c:idx val="1"/>
          <c:order val="1"/>
          <c:tx>
            <c:strRef>
              <c:f>P4_carte2_G2!$C$43</c:f>
              <c:strCache>
                <c:ptCount val="1"/>
                <c:pt idx="0">
                  <c:v>Biocarburants avancés (ou non conventionnels)</c:v>
                </c:pt>
              </c:strCache>
            </c:strRef>
          </c:tx>
          <c:spPr>
            <a:solidFill>
              <a:schemeClr val="accent2"/>
            </a:solidFill>
            <a:ln>
              <a:noFill/>
            </a:ln>
            <a:effectLst/>
          </c:spPr>
          <c:invertIfNegative val="0"/>
          <c:cat>
            <c:strRef>
              <c:f>P4_carte2_G2!$A$44:$A$71</c:f>
              <c:strCache>
                <c:ptCount val="28"/>
                <c:pt idx="0">
                  <c:v>Grèce</c:v>
                </c:pt>
                <c:pt idx="1">
                  <c:v>Lituanie</c:v>
                </c:pt>
                <c:pt idx="2">
                  <c:v>Pologne</c:v>
                </c:pt>
                <c:pt idx="3">
                  <c:v>Croatie</c:v>
                </c:pt>
                <c:pt idx="4">
                  <c:v>Lettonie</c:v>
                </c:pt>
                <c:pt idx="5">
                  <c:v>Chypre</c:v>
                </c:pt>
                <c:pt idx="6">
                  <c:v>Roumanie</c:v>
                </c:pt>
                <c:pt idx="7">
                  <c:v>Bulgarie</c:v>
                </c:pt>
                <c:pt idx="8">
                  <c:v>France</c:v>
                </c:pt>
                <c:pt idx="9">
                  <c:v>Slovaquie</c:v>
                </c:pt>
                <c:pt idx="10">
                  <c:v>République tchèque</c:v>
                </c:pt>
                <c:pt idx="11">
                  <c:v>Espagne</c:v>
                </c:pt>
                <c:pt idx="12">
                  <c:v>Danemark</c:v>
                </c:pt>
                <c:pt idx="13">
                  <c:v>Portugal</c:v>
                </c:pt>
                <c:pt idx="14">
                  <c:v>Allemagne</c:v>
                </c:pt>
                <c:pt idx="15">
                  <c:v>Irlande</c:v>
                </c:pt>
                <c:pt idx="16">
                  <c:v>Europe des 27</c:v>
                </c:pt>
                <c:pt idx="17">
                  <c:v>Autriche</c:v>
                </c:pt>
                <c:pt idx="18">
                  <c:v>Malte</c:v>
                </c:pt>
                <c:pt idx="19">
                  <c:v>Italie</c:v>
                </c:pt>
                <c:pt idx="20">
                  <c:v>Slovénie</c:v>
                </c:pt>
                <c:pt idx="21">
                  <c:v>Belgique</c:v>
                </c:pt>
                <c:pt idx="22">
                  <c:v>Hongrie</c:v>
                </c:pt>
                <c:pt idx="23">
                  <c:v>Estonie</c:v>
                </c:pt>
                <c:pt idx="24">
                  <c:v>Luxembourg</c:v>
                </c:pt>
                <c:pt idx="25">
                  <c:v>Pays-Bas</c:v>
                </c:pt>
                <c:pt idx="26">
                  <c:v>Finlande</c:v>
                </c:pt>
                <c:pt idx="27">
                  <c:v>Suède</c:v>
                </c:pt>
              </c:strCache>
            </c:strRef>
          </c:cat>
          <c:val>
            <c:numRef>
              <c:f>P4_carte2_G2!$C$44:$C$71</c:f>
              <c:numCache>
                <c:formatCode>0%</c:formatCode>
                <c:ptCount val="28"/>
                <c:pt idx="0">
                  <c:v>8.9250727762805616E-3</c:v>
                </c:pt>
                <c:pt idx="1">
                  <c:v>0</c:v>
                </c:pt>
                <c:pt idx="2">
                  <c:v>1.7743857677933025E-3</c:v>
                </c:pt>
                <c:pt idx="3">
                  <c:v>1.8420678176306226E-2</c:v>
                </c:pt>
                <c:pt idx="4">
                  <c:v>9.9893550990457596E-3</c:v>
                </c:pt>
                <c:pt idx="5">
                  <c:v>3.0304960018513773E-2</c:v>
                </c:pt>
                <c:pt idx="6">
                  <c:v>0</c:v>
                </c:pt>
                <c:pt idx="7">
                  <c:v>2.063514117198709E-2</c:v>
                </c:pt>
                <c:pt idx="8">
                  <c:v>6.2287911378862953E-3</c:v>
                </c:pt>
                <c:pt idx="9">
                  <c:v>1.5022461851887867E-2</c:v>
                </c:pt>
                <c:pt idx="10">
                  <c:v>1.4247387740668459E-2</c:v>
                </c:pt>
                <c:pt idx="11">
                  <c:v>2.2406189457075728E-2</c:v>
                </c:pt>
                <c:pt idx="12">
                  <c:v>9.7412683831127472E-3</c:v>
                </c:pt>
                <c:pt idx="13">
                  <c:v>3.2954289578121347E-2</c:v>
                </c:pt>
                <c:pt idx="14">
                  <c:v>1.3908533742245087E-2</c:v>
                </c:pt>
                <c:pt idx="15">
                  <c:v>4.8196759700632905E-2</c:v>
                </c:pt>
                <c:pt idx="16">
                  <c:v>1.7682515702673075E-2</c:v>
                </c:pt>
                <c:pt idx="17">
                  <c:v>1.6797282547370107E-3</c:v>
                </c:pt>
                <c:pt idx="18">
                  <c:v>3.8103433821242136E-2</c:v>
                </c:pt>
                <c:pt idx="19">
                  <c:v>3.6062790362100042E-2</c:v>
                </c:pt>
                <c:pt idx="20">
                  <c:v>4.1249343173459747E-2</c:v>
                </c:pt>
                <c:pt idx="21">
                  <c:v>7.273310446671232E-3</c:v>
                </c:pt>
                <c:pt idx="22">
                  <c:v>3.2701318173021514E-2</c:v>
                </c:pt>
                <c:pt idx="23">
                  <c:v>4.769229727611634E-2</c:v>
                </c:pt>
                <c:pt idx="24">
                  <c:v>3.5737882599760538E-2</c:v>
                </c:pt>
                <c:pt idx="25">
                  <c:v>4.3536052236179644E-2</c:v>
                </c:pt>
                <c:pt idx="26">
                  <c:v>2.259700364894645E-2</c:v>
                </c:pt>
                <c:pt idx="27">
                  <c:v>4.4673153008501137E-2</c:v>
                </c:pt>
              </c:numCache>
            </c:numRef>
          </c:val>
          <c:extLst>
            <c:ext xmlns:c16="http://schemas.microsoft.com/office/drawing/2014/chart" uri="{C3380CC4-5D6E-409C-BE32-E72D297353CC}">
              <c16:uniqueId val="{00000001-0CBC-408F-85C8-F03970383516}"/>
            </c:ext>
          </c:extLst>
        </c:ser>
        <c:ser>
          <c:idx val="2"/>
          <c:order val="2"/>
          <c:tx>
            <c:strRef>
              <c:f>P4_carte2_G2!$D$43</c:f>
              <c:strCache>
                <c:ptCount val="1"/>
                <c:pt idx="0">
                  <c:v>Bonification des biocarburants avancés</c:v>
                </c:pt>
              </c:strCache>
            </c:strRef>
          </c:tx>
          <c:spPr>
            <a:pattFill prst="pct75">
              <a:fgClr>
                <a:schemeClr val="accent2"/>
              </a:fgClr>
              <a:bgClr>
                <a:schemeClr val="bg1"/>
              </a:bgClr>
            </a:pattFill>
            <a:ln>
              <a:noFill/>
            </a:ln>
            <a:effectLst/>
          </c:spPr>
          <c:invertIfNegative val="0"/>
          <c:cat>
            <c:strRef>
              <c:f>P4_carte2_G2!$A$44:$A$71</c:f>
              <c:strCache>
                <c:ptCount val="28"/>
                <c:pt idx="0">
                  <c:v>Grèce</c:v>
                </c:pt>
                <c:pt idx="1">
                  <c:v>Lituanie</c:v>
                </c:pt>
                <c:pt idx="2">
                  <c:v>Pologne</c:v>
                </c:pt>
                <c:pt idx="3">
                  <c:v>Croatie</c:v>
                </c:pt>
                <c:pt idx="4">
                  <c:v>Lettonie</c:v>
                </c:pt>
                <c:pt idx="5">
                  <c:v>Chypre</c:v>
                </c:pt>
                <c:pt idx="6">
                  <c:v>Roumanie</c:v>
                </c:pt>
                <c:pt idx="7">
                  <c:v>Bulgarie</c:v>
                </c:pt>
                <c:pt idx="8">
                  <c:v>France</c:v>
                </c:pt>
                <c:pt idx="9">
                  <c:v>Slovaquie</c:v>
                </c:pt>
                <c:pt idx="10">
                  <c:v>République tchèque</c:v>
                </c:pt>
                <c:pt idx="11">
                  <c:v>Espagne</c:v>
                </c:pt>
                <c:pt idx="12">
                  <c:v>Danemark</c:v>
                </c:pt>
                <c:pt idx="13">
                  <c:v>Portugal</c:v>
                </c:pt>
                <c:pt idx="14">
                  <c:v>Allemagne</c:v>
                </c:pt>
                <c:pt idx="15">
                  <c:v>Irlande</c:v>
                </c:pt>
                <c:pt idx="16">
                  <c:v>Europe des 27</c:v>
                </c:pt>
                <c:pt idx="17">
                  <c:v>Autriche</c:v>
                </c:pt>
                <c:pt idx="18">
                  <c:v>Malte</c:v>
                </c:pt>
                <c:pt idx="19">
                  <c:v>Italie</c:v>
                </c:pt>
                <c:pt idx="20">
                  <c:v>Slovénie</c:v>
                </c:pt>
                <c:pt idx="21">
                  <c:v>Belgique</c:v>
                </c:pt>
                <c:pt idx="22">
                  <c:v>Hongrie</c:v>
                </c:pt>
                <c:pt idx="23">
                  <c:v>Estonie</c:v>
                </c:pt>
                <c:pt idx="24">
                  <c:v>Luxembourg</c:v>
                </c:pt>
                <c:pt idx="25">
                  <c:v>Pays-Bas</c:v>
                </c:pt>
                <c:pt idx="26">
                  <c:v>Finlande</c:v>
                </c:pt>
                <c:pt idx="27">
                  <c:v>Suède</c:v>
                </c:pt>
              </c:strCache>
            </c:strRef>
          </c:cat>
          <c:val>
            <c:numRef>
              <c:f>P4_carte2_G2!$D$44:$D$71</c:f>
              <c:numCache>
                <c:formatCode>0%</c:formatCode>
                <c:ptCount val="28"/>
                <c:pt idx="0">
                  <c:v>8.9250727762805616E-3</c:v>
                </c:pt>
                <c:pt idx="1">
                  <c:v>0</c:v>
                </c:pt>
                <c:pt idx="2">
                  <c:v>1.7743857677933025E-3</c:v>
                </c:pt>
                <c:pt idx="3">
                  <c:v>1.8420678176306226E-2</c:v>
                </c:pt>
                <c:pt idx="4">
                  <c:v>9.9893550990457596E-3</c:v>
                </c:pt>
                <c:pt idx="5">
                  <c:v>3.0304960018513773E-2</c:v>
                </c:pt>
                <c:pt idx="6">
                  <c:v>0</c:v>
                </c:pt>
                <c:pt idx="7">
                  <c:v>2.063514117198709E-2</c:v>
                </c:pt>
                <c:pt idx="8">
                  <c:v>6.2287911378862953E-3</c:v>
                </c:pt>
                <c:pt idx="9">
                  <c:v>1.5022461851887867E-2</c:v>
                </c:pt>
                <c:pt idx="10">
                  <c:v>1.4247387740668459E-2</c:v>
                </c:pt>
                <c:pt idx="11">
                  <c:v>2.2406189457075728E-2</c:v>
                </c:pt>
                <c:pt idx="12">
                  <c:v>9.7412683831127472E-3</c:v>
                </c:pt>
                <c:pt idx="13">
                  <c:v>3.2954289578121347E-2</c:v>
                </c:pt>
                <c:pt idx="14">
                  <c:v>1.3908533742245087E-2</c:v>
                </c:pt>
                <c:pt idx="15">
                  <c:v>4.8196759700632905E-2</c:v>
                </c:pt>
                <c:pt idx="16">
                  <c:v>1.7682515702673075E-2</c:v>
                </c:pt>
                <c:pt idx="17">
                  <c:v>1.6797282547370107E-3</c:v>
                </c:pt>
                <c:pt idx="18">
                  <c:v>3.8103433821242136E-2</c:v>
                </c:pt>
                <c:pt idx="19">
                  <c:v>3.6062790362100042E-2</c:v>
                </c:pt>
                <c:pt idx="20">
                  <c:v>4.1249343173459747E-2</c:v>
                </c:pt>
                <c:pt idx="21">
                  <c:v>7.273310446671232E-3</c:v>
                </c:pt>
                <c:pt idx="22">
                  <c:v>3.2701318173021514E-2</c:v>
                </c:pt>
                <c:pt idx="23">
                  <c:v>4.769229727611634E-2</c:v>
                </c:pt>
                <c:pt idx="24">
                  <c:v>3.5737882599760538E-2</c:v>
                </c:pt>
                <c:pt idx="25">
                  <c:v>4.3536052236179644E-2</c:v>
                </c:pt>
                <c:pt idx="26">
                  <c:v>2.259700364894645E-2</c:v>
                </c:pt>
                <c:pt idx="27">
                  <c:v>4.4673153008501137E-2</c:v>
                </c:pt>
              </c:numCache>
            </c:numRef>
          </c:val>
          <c:extLst>
            <c:ext xmlns:c16="http://schemas.microsoft.com/office/drawing/2014/chart" uri="{C3380CC4-5D6E-409C-BE32-E72D297353CC}">
              <c16:uniqueId val="{00000002-0CBC-408F-85C8-F03970383516}"/>
            </c:ext>
          </c:extLst>
        </c:ser>
        <c:ser>
          <c:idx val="3"/>
          <c:order val="3"/>
          <c:tx>
            <c:strRef>
              <c:f>P4_carte2_G2!$E$43</c:f>
              <c:strCache>
                <c:ptCount val="1"/>
                <c:pt idx="0">
                  <c:v>Électricité renouvelable dans les transports</c:v>
                </c:pt>
              </c:strCache>
            </c:strRef>
          </c:tx>
          <c:spPr>
            <a:solidFill>
              <a:schemeClr val="accent1">
                <a:lumMod val="60000"/>
                <a:lumOff val="40000"/>
              </a:schemeClr>
            </a:solidFill>
            <a:ln>
              <a:noFill/>
            </a:ln>
            <a:effectLst/>
          </c:spPr>
          <c:invertIfNegative val="0"/>
          <c:cat>
            <c:strRef>
              <c:f>P4_carte2_G2!$A$44:$A$71</c:f>
              <c:strCache>
                <c:ptCount val="28"/>
                <c:pt idx="0">
                  <c:v>Grèce</c:v>
                </c:pt>
                <c:pt idx="1">
                  <c:v>Lituanie</c:v>
                </c:pt>
                <c:pt idx="2">
                  <c:v>Pologne</c:v>
                </c:pt>
                <c:pt idx="3">
                  <c:v>Croatie</c:v>
                </c:pt>
                <c:pt idx="4">
                  <c:v>Lettonie</c:v>
                </c:pt>
                <c:pt idx="5">
                  <c:v>Chypre</c:v>
                </c:pt>
                <c:pt idx="6">
                  <c:v>Roumanie</c:v>
                </c:pt>
                <c:pt idx="7">
                  <c:v>Bulgarie</c:v>
                </c:pt>
                <c:pt idx="8">
                  <c:v>France</c:v>
                </c:pt>
                <c:pt idx="9">
                  <c:v>Slovaquie</c:v>
                </c:pt>
                <c:pt idx="10">
                  <c:v>République tchèque</c:v>
                </c:pt>
                <c:pt idx="11">
                  <c:v>Espagne</c:v>
                </c:pt>
                <c:pt idx="12">
                  <c:v>Danemark</c:v>
                </c:pt>
                <c:pt idx="13">
                  <c:v>Portugal</c:v>
                </c:pt>
                <c:pt idx="14">
                  <c:v>Allemagne</c:v>
                </c:pt>
                <c:pt idx="15">
                  <c:v>Irlande</c:v>
                </c:pt>
                <c:pt idx="16">
                  <c:v>Europe des 27</c:v>
                </c:pt>
                <c:pt idx="17">
                  <c:v>Autriche</c:v>
                </c:pt>
                <c:pt idx="18">
                  <c:v>Malte</c:v>
                </c:pt>
                <c:pt idx="19">
                  <c:v>Italie</c:v>
                </c:pt>
                <c:pt idx="20">
                  <c:v>Slovénie</c:v>
                </c:pt>
                <c:pt idx="21">
                  <c:v>Belgique</c:v>
                </c:pt>
                <c:pt idx="22">
                  <c:v>Hongrie</c:v>
                </c:pt>
                <c:pt idx="23">
                  <c:v>Estonie</c:v>
                </c:pt>
                <c:pt idx="24">
                  <c:v>Luxembourg</c:v>
                </c:pt>
                <c:pt idx="25">
                  <c:v>Pays-Bas</c:v>
                </c:pt>
                <c:pt idx="26">
                  <c:v>Finlande</c:v>
                </c:pt>
                <c:pt idx="27">
                  <c:v>Suède</c:v>
                </c:pt>
              </c:strCache>
            </c:strRef>
          </c:cat>
          <c:val>
            <c:numRef>
              <c:f>P4_carte2_G2!$E$44:$E$71</c:f>
              <c:numCache>
                <c:formatCode>0%</c:formatCode>
                <c:ptCount val="28"/>
                <c:pt idx="0">
                  <c:v>1.2156354730226923E-3</c:v>
                </c:pt>
                <c:pt idx="1">
                  <c:v>1.0064309774166376E-3</c:v>
                </c:pt>
                <c:pt idx="2">
                  <c:v>4.4769675640346784E-3</c:v>
                </c:pt>
                <c:pt idx="3">
                  <c:v>5.6779698582238086E-3</c:v>
                </c:pt>
                <c:pt idx="4">
                  <c:v>4.2949008790274992E-3</c:v>
                </c:pt>
                <c:pt idx="5">
                  <c:v>0</c:v>
                </c:pt>
                <c:pt idx="6">
                  <c:v>6.0702222186188445E-3</c:v>
                </c:pt>
                <c:pt idx="7">
                  <c:v>4.2495155471127671E-3</c:v>
                </c:pt>
                <c:pt idx="8">
                  <c:v>6.1817300463331264E-3</c:v>
                </c:pt>
                <c:pt idx="9">
                  <c:v>5.7974940406186953E-3</c:v>
                </c:pt>
                <c:pt idx="10">
                  <c:v>7.3987751426495283E-3</c:v>
                </c:pt>
                <c:pt idx="11">
                  <c:v>4.1045293175988326E-3</c:v>
                </c:pt>
                <c:pt idx="12">
                  <c:v>7.075099881147461E-3</c:v>
                </c:pt>
                <c:pt idx="13">
                  <c:v>3.9708300911301675E-3</c:v>
                </c:pt>
                <c:pt idx="14">
                  <c:v>7.0986759908992477E-3</c:v>
                </c:pt>
                <c:pt idx="15">
                  <c:v>7.4030932518342845E-4</c:v>
                </c:pt>
                <c:pt idx="16">
                  <c:v>7.3774452829577213E-3</c:v>
                </c:pt>
                <c:pt idx="17">
                  <c:v>2.5463186989936062E-2</c:v>
                </c:pt>
                <c:pt idx="18">
                  <c:v>2.9336148902357723E-4</c:v>
                </c:pt>
                <c:pt idx="19">
                  <c:v>1.1272057035583949E-2</c:v>
                </c:pt>
                <c:pt idx="20">
                  <c:v>3.6811326722312847E-3</c:v>
                </c:pt>
                <c:pt idx="21">
                  <c:v>5.8560852809994247E-3</c:v>
                </c:pt>
                <c:pt idx="22">
                  <c:v>7.6277442305814286E-3</c:v>
                </c:pt>
                <c:pt idx="23">
                  <c:v>2.4219709507102964E-3</c:v>
                </c:pt>
                <c:pt idx="24">
                  <c:v>2.441070105128364E-3</c:v>
                </c:pt>
                <c:pt idx="25">
                  <c:v>6.5365011231401267E-3</c:v>
                </c:pt>
                <c:pt idx="26">
                  <c:v>6.6486950186953192E-3</c:v>
                </c:pt>
                <c:pt idx="27">
                  <c:v>2.3502662490145324E-2</c:v>
                </c:pt>
              </c:numCache>
            </c:numRef>
          </c:val>
          <c:extLst>
            <c:ext xmlns:c16="http://schemas.microsoft.com/office/drawing/2014/chart" uri="{C3380CC4-5D6E-409C-BE32-E72D297353CC}">
              <c16:uniqueId val="{00000003-0CBC-408F-85C8-F03970383516}"/>
            </c:ext>
          </c:extLst>
        </c:ser>
        <c:ser>
          <c:idx val="4"/>
          <c:order val="4"/>
          <c:tx>
            <c:strRef>
              <c:f>P4_carte2_G2!$F$43</c:f>
              <c:strCache>
                <c:ptCount val="1"/>
                <c:pt idx="0">
                  <c:v>Bonification pour l'électricité renouvelable consommée dans les transports</c:v>
                </c:pt>
              </c:strCache>
            </c:strRef>
          </c:tx>
          <c:spPr>
            <a:pattFill prst="pct70">
              <a:fgClr>
                <a:schemeClr val="accent1">
                  <a:lumMod val="60000"/>
                  <a:lumOff val="40000"/>
                </a:schemeClr>
              </a:fgClr>
              <a:bgClr>
                <a:schemeClr val="bg1"/>
              </a:bgClr>
            </a:pattFill>
            <a:ln>
              <a:noFill/>
            </a:ln>
            <a:effectLst/>
          </c:spPr>
          <c:invertIfNegative val="0"/>
          <c:cat>
            <c:strRef>
              <c:f>P4_carte2_G2!$A$44:$A$71</c:f>
              <c:strCache>
                <c:ptCount val="28"/>
                <c:pt idx="0">
                  <c:v>Grèce</c:v>
                </c:pt>
                <c:pt idx="1">
                  <c:v>Lituanie</c:v>
                </c:pt>
                <c:pt idx="2">
                  <c:v>Pologne</c:v>
                </c:pt>
                <c:pt idx="3">
                  <c:v>Croatie</c:v>
                </c:pt>
                <c:pt idx="4">
                  <c:v>Lettonie</c:v>
                </c:pt>
                <c:pt idx="5">
                  <c:v>Chypre</c:v>
                </c:pt>
                <c:pt idx="6">
                  <c:v>Roumanie</c:v>
                </c:pt>
                <c:pt idx="7">
                  <c:v>Bulgarie</c:v>
                </c:pt>
                <c:pt idx="8">
                  <c:v>France</c:v>
                </c:pt>
                <c:pt idx="9">
                  <c:v>Slovaquie</c:v>
                </c:pt>
                <c:pt idx="10">
                  <c:v>République tchèque</c:v>
                </c:pt>
                <c:pt idx="11">
                  <c:v>Espagne</c:v>
                </c:pt>
                <c:pt idx="12">
                  <c:v>Danemark</c:v>
                </c:pt>
                <c:pt idx="13">
                  <c:v>Portugal</c:v>
                </c:pt>
                <c:pt idx="14">
                  <c:v>Allemagne</c:v>
                </c:pt>
                <c:pt idx="15">
                  <c:v>Irlande</c:v>
                </c:pt>
                <c:pt idx="16">
                  <c:v>Europe des 27</c:v>
                </c:pt>
                <c:pt idx="17">
                  <c:v>Autriche</c:v>
                </c:pt>
                <c:pt idx="18">
                  <c:v>Malte</c:v>
                </c:pt>
                <c:pt idx="19">
                  <c:v>Italie</c:v>
                </c:pt>
                <c:pt idx="20">
                  <c:v>Slovénie</c:v>
                </c:pt>
                <c:pt idx="21">
                  <c:v>Belgique</c:v>
                </c:pt>
                <c:pt idx="22">
                  <c:v>Hongrie</c:v>
                </c:pt>
                <c:pt idx="23">
                  <c:v>Estonie</c:v>
                </c:pt>
                <c:pt idx="24">
                  <c:v>Luxembourg</c:v>
                </c:pt>
                <c:pt idx="25">
                  <c:v>Pays-Bas</c:v>
                </c:pt>
                <c:pt idx="26">
                  <c:v>Finlande</c:v>
                </c:pt>
                <c:pt idx="27">
                  <c:v>Suède</c:v>
                </c:pt>
              </c:strCache>
            </c:strRef>
          </c:cat>
          <c:val>
            <c:numRef>
              <c:f>P4_carte2_G2!$F$44:$F$71</c:f>
              <c:numCache>
                <c:formatCode>0%</c:formatCode>
                <c:ptCount val="28"/>
                <c:pt idx="0">
                  <c:v>2.1309379346603624E-3</c:v>
                </c:pt>
                <c:pt idx="1">
                  <c:v>2.5209227095951822E-3</c:v>
                </c:pt>
                <c:pt idx="2">
                  <c:v>6.5401605165249779E-3</c:v>
                </c:pt>
                <c:pt idx="3">
                  <c:v>7.5146414058744468E-3</c:v>
                </c:pt>
                <c:pt idx="4">
                  <c:v>9.2435983693279541E-3</c:v>
                </c:pt>
                <c:pt idx="5">
                  <c:v>0</c:v>
                </c:pt>
                <c:pt idx="6">
                  <c:v>9.3313965602461885E-3</c:v>
                </c:pt>
                <c:pt idx="7">
                  <c:v>7.1371169535717439E-3</c:v>
                </c:pt>
                <c:pt idx="8">
                  <c:v>8.9706106572591433E-3</c:v>
                </c:pt>
                <c:pt idx="9">
                  <c:v>8.3001746363709234E-3</c:v>
                </c:pt>
                <c:pt idx="10">
                  <c:v>1.145854327025376E-2</c:v>
                </c:pt>
                <c:pt idx="11">
                  <c:v>6.3887891117407943E-3</c:v>
                </c:pt>
                <c:pt idx="12">
                  <c:v>1.3865660499916995E-2</c:v>
                </c:pt>
                <c:pt idx="13">
                  <c:v>6.1171866623176158E-3</c:v>
                </c:pt>
                <c:pt idx="14">
                  <c:v>1.1357116710590177E-2</c:v>
                </c:pt>
                <c:pt idx="15">
                  <c:v>1.9522761747418516E-3</c:v>
                </c:pt>
                <c:pt idx="16">
                  <c:v>1.0483712902865729E-2</c:v>
                </c:pt>
                <c:pt idx="17">
                  <c:v>2.3196730434633949E-2</c:v>
                </c:pt>
                <c:pt idx="18">
                  <c:v>1.1734459560943089E-3</c:v>
                </c:pt>
                <c:pt idx="19">
                  <c:v>8.6109038882514373E-3</c:v>
                </c:pt>
                <c:pt idx="20">
                  <c:v>5.4383846567864942E-3</c:v>
                </c:pt>
                <c:pt idx="21">
                  <c:v>9.9056912981130077E-3</c:v>
                </c:pt>
                <c:pt idx="22">
                  <c:v>1.2296124760500703E-2</c:v>
                </c:pt>
                <c:pt idx="23">
                  <c:v>2.6678074246406728E-3</c:v>
                </c:pt>
                <c:pt idx="24">
                  <c:v>4.368367660893927E-3</c:v>
                </c:pt>
                <c:pt idx="25">
                  <c:v>1.4883896675730908E-2</c:v>
                </c:pt>
                <c:pt idx="26">
                  <c:v>1.2539634355112862E-2</c:v>
                </c:pt>
                <c:pt idx="27">
                  <c:v>4.5803338976986151E-2</c:v>
                </c:pt>
              </c:numCache>
            </c:numRef>
          </c:val>
          <c:extLst>
            <c:ext xmlns:c16="http://schemas.microsoft.com/office/drawing/2014/chart" uri="{C3380CC4-5D6E-409C-BE32-E72D297353CC}">
              <c16:uniqueId val="{00000004-0CBC-408F-85C8-F03970383516}"/>
            </c:ext>
          </c:extLst>
        </c:ser>
        <c:dLbls>
          <c:showLegendKey val="0"/>
          <c:showVal val="0"/>
          <c:showCatName val="0"/>
          <c:showSerName val="0"/>
          <c:showPercent val="0"/>
          <c:showBubbleSize val="0"/>
        </c:dLbls>
        <c:gapWidth val="20"/>
        <c:overlap val="100"/>
        <c:axId val="1986210160"/>
        <c:axId val="1986209328"/>
      </c:barChart>
      <c:catAx>
        <c:axId val="198621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6209328"/>
        <c:crosses val="autoZero"/>
        <c:auto val="1"/>
        <c:lblAlgn val="ctr"/>
        <c:lblOffset val="100"/>
        <c:noMultiLvlLbl val="0"/>
      </c:catAx>
      <c:valAx>
        <c:axId val="1986209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6210160"/>
        <c:crosses val="autoZero"/>
        <c:crossBetween val="between"/>
      </c:valAx>
      <c:spPr>
        <a:noFill/>
        <a:ln>
          <a:noFill/>
        </a:ln>
        <a:effectLst/>
      </c:spPr>
    </c:plotArea>
    <c:legend>
      <c:legendPos val="b"/>
      <c:layout>
        <c:manualLayout>
          <c:xMode val="edge"/>
          <c:yMode val="edge"/>
          <c:x val="0"/>
          <c:y val="0.86500143870880708"/>
          <c:w val="1"/>
          <c:h val="0.122116115804055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P4_carte3_G3!$B$40</c:f>
              <c:strCache>
                <c:ptCount val="1"/>
                <c:pt idx="0">
                  <c:v>Hydraulique</c:v>
                </c:pt>
              </c:strCache>
            </c:strRef>
          </c:tx>
          <c:spPr>
            <a:solidFill>
              <a:schemeClr val="accent1">
                <a:lumMod val="75000"/>
              </a:schemeClr>
            </a:solidFill>
            <a:ln>
              <a:noFill/>
            </a:ln>
            <a:effectLst/>
          </c:spPr>
          <c:invertIfNegative val="0"/>
          <c:cat>
            <c:strRef>
              <c:f>P4_carte3_G3!$A$41:$A$68</c:f>
              <c:strCache>
                <c:ptCount val="28"/>
                <c:pt idx="0">
                  <c:v>Malte</c:v>
                </c:pt>
                <c:pt idx="1">
                  <c:v>Hongrie</c:v>
                </c:pt>
                <c:pt idx="2">
                  <c:v>Chypre</c:v>
                </c:pt>
                <c:pt idx="3">
                  <c:v>Luxembourg</c:v>
                </c:pt>
                <c:pt idx="4">
                  <c:v>République tchèque</c:v>
                </c:pt>
                <c:pt idx="5">
                  <c:v>Pologne</c:v>
                </c:pt>
                <c:pt idx="6">
                  <c:v>Lituanie</c:v>
                </c:pt>
                <c:pt idx="7">
                  <c:v>Slovaquie</c:v>
                </c:pt>
                <c:pt idx="8">
                  <c:v>Bulgarie</c:v>
                </c:pt>
                <c:pt idx="9">
                  <c:v>France</c:v>
                </c:pt>
                <c:pt idx="10">
                  <c:v>Belgique</c:v>
                </c:pt>
                <c:pt idx="11">
                  <c:v>Pays-Bas</c:v>
                </c:pt>
                <c:pt idx="12">
                  <c:v>Estonie</c:v>
                </c:pt>
                <c:pt idx="13">
                  <c:v>Slovénie</c:v>
                </c:pt>
                <c:pt idx="14">
                  <c:v>Grèce</c:v>
                </c:pt>
                <c:pt idx="15">
                  <c:v>Europe des 27</c:v>
                </c:pt>
                <c:pt idx="16">
                  <c:v>Italie</c:v>
                </c:pt>
                <c:pt idx="17">
                  <c:v>Irlande</c:v>
                </c:pt>
                <c:pt idx="18">
                  <c:v>Finlande</c:v>
                </c:pt>
                <c:pt idx="19">
                  <c:v>Espagne</c:v>
                </c:pt>
                <c:pt idx="20">
                  <c:v>Roumanie</c:v>
                </c:pt>
                <c:pt idx="21">
                  <c:v>Allemagne</c:v>
                </c:pt>
                <c:pt idx="22">
                  <c:v>Lettonie</c:v>
                </c:pt>
                <c:pt idx="23">
                  <c:v>Croatie</c:v>
                </c:pt>
                <c:pt idx="24">
                  <c:v>Portugal</c:v>
                </c:pt>
                <c:pt idx="25">
                  <c:v>Danemark</c:v>
                </c:pt>
                <c:pt idx="26">
                  <c:v>Suède</c:v>
                </c:pt>
                <c:pt idx="27">
                  <c:v>Autriche</c:v>
                </c:pt>
              </c:strCache>
            </c:strRef>
          </c:cat>
          <c:val>
            <c:numRef>
              <c:f>P4_carte3_G3!$B$41:$B$68</c:f>
              <c:numCache>
                <c:formatCode>0%</c:formatCode>
                <c:ptCount val="28"/>
                <c:pt idx="0">
                  <c:v>0</c:v>
                </c:pt>
                <c:pt idx="1">
                  <c:v>5.0912630887917946E-3</c:v>
                </c:pt>
                <c:pt idx="2">
                  <c:v>0</c:v>
                </c:pt>
                <c:pt idx="3">
                  <c:v>1.5566966171424897E-2</c:v>
                </c:pt>
                <c:pt idx="4">
                  <c:v>3.14021395233096E-2</c:v>
                </c:pt>
                <c:pt idx="5">
                  <c:v>1.3622139192298823E-2</c:v>
                </c:pt>
                <c:pt idx="6">
                  <c:v>3.4393174661631346E-2</c:v>
                </c:pt>
                <c:pt idx="7">
                  <c:v>0.14955855278389141</c:v>
                </c:pt>
                <c:pt idx="8">
                  <c:v>0.11121625289549478</c:v>
                </c:pt>
                <c:pt idx="9">
                  <c:v>0.12578634609555625</c:v>
                </c:pt>
                <c:pt idx="10">
                  <c:v>3.4728002900048975E-3</c:v>
                </c:pt>
                <c:pt idx="11">
                  <c:v>7.4556634009266087E-4</c:v>
                </c:pt>
                <c:pt idx="12">
                  <c:v>3.5303454266770264E-3</c:v>
                </c:pt>
                <c:pt idx="13">
                  <c:v>0.30781381514305162</c:v>
                </c:pt>
                <c:pt idx="14">
                  <c:v>9.862364040705629E-2</c:v>
                </c:pt>
                <c:pt idx="15">
                  <c:v>0.12486314864732158</c:v>
                </c:pt>
                <c:pt idx="16">
                  <c:v>0.15440631762174328</c:v>
                </c:pt>
                <c:pt idx="17">
                  <c:v>2.3888707174574805E-2</c:v>
                </c:pt>
                <c:pt idx="18">
                  <c:v>0.17248967970906084</c:v>
                </c:pt>
                <c:pt idx="19">
                  <c:v>0.11501010728617038</c:v>
                </c:pt>
                <c:pt idx="20">
                  <c:v>0.27709791108195725</c:v>
                </c:pt>
                <c:pt idx="21">
                  <c:v>3.6774154412958435E-2</c:v>
                </c:pt>
                <c:pt idx="22">
                  <c:v>0.39466617446858931</c:v>
                </c:pt>
                <c:pt idx="23">
                  <c:v>0.37877591454483356</c:v>
                </c:pt>
                <c:pt idx="24">
                  <c:v>0.23206477118273547</c:v>
                </c:pt>
                <c:pt idx="25">
                  <c:v>4.6046542033366996E-4</c:v>
                </c:pt>
                <c:pt idx="26">
                  <c:v>0.48007458661072122</c:v>
                </c:pt>
                <c:pt idx="27">
                  <c:v>0.59124375557207831</c:v>
                </c:pt>
              </c:numCache>
            </c:numRef>
          </c:val>
          <c:extLst>
            <c:ext xmlns:c16="http://schemas.microsoft.com/office/drawing/2014/chart" uri="{C3380CC4-5D6E-409C-BE32-E72D297353CC}">
              <c16:uniqueId val="{00000000-9748-4226-8F60-14F3627C43B9}"/>
            </c:ext>
          </c:extLst>
        </c:ser>
        <c:ser>
          <c:idx val="1"/>
          <c:order val="1"/>
          <c:tx>
            <c:strRef>
              <c:f>P4_carte3_G3!$C$40</c:f>
              <c:strCache>
                <c:ptCount val="1"/>
                <c:pt idx="0">
                  <c:v>Éolien</c:v>
                </c:pt>
              </c:strCache>
            </c:strRef>
          </c:tx>
          <c:spPr>
            <a:solidFill>
              <a:schemeClr val="accent1">
                <a:lumMod val="40000"/>
                <a:lumOff val="60000"/>
              </a:schemeClr>
            </a:solidFill>
            <a:ln>
              <a:noFill/>
            </a:ln>
            <a:effectLst/>
          </c:spPr>
          <c:invertIfNegative val="0"/>
          <c:cat>
            <c:strRef>
              <c:f>P4_carte3_G3!$A$41:$A$68</c:f>
              <c:strCache>
                <c:ptCount val="28"/>
                <c:pt idx="0">
                  <c:v>Malte</c:v>
                </c:pt>
                <c:pt idx="1">
                  <c:v>Hongrie</c:v>
                </c:pt>
                <c:pt idx="2">
                  <c:v>Chypre</c:v>
                </c:pt>
                <c:pt idx="3">
                  <c:v>Luxembourg</c:v>
                </c:pt>
                <c:pt idx="4">
                  <c:v>République tchèque</c:v>
                </c:pt>
                <c:pt idx="5">
                  <c:v>Pologne</c:v>
                </c:pt>
                <c:pt idx="6">
                  <c:v>Lituanie</c:v>
                </c:pt>
                <c:pt idx="7">
                  <c:v>Slovaquie</c:v>
                </c:pt>
                <c:pt idx="8">
                  <c:v>Bulgarie</c:v>
                </c:pt>
                <c:pt idx="9">
                  <c:v>France</c:v>
                </c:pt>
                <c:pt idx="10">
                  <c:v>Belgique</c:v>
                </c:pt>
                <c:pt idx="11">
                  <c:v>Pays-Bas</c:v>
                </c:pt>
                <c:pt idx="12">
                  <c:v>Estonie</c:v>
                </c:pt>
                <c:pt idx="13">
                  <c:v>Slovénie</c:v>
                </c:pt>
                <c:pt idx="14">
                  <c:v>Grèce</c:v>
                </c:pt>
                <c:pt idx="15">
                  <c:v>Europe des 27</c:v>
                </c:pt>
                <c:pt idx="16">
                  <c:v>Italie</c:v>
                </c:pt>
                <c:pt idx="17">
                  <c:v>Irlande</c:v>
                </c:pt>
                <c:pt idx="18">
                  <c:v>Finlande</c:v>
                </c:pt>
                <c:pt idx="19">
                  <c:v>Espagne</c:v>
                </c:pt>
                <c:pt idx="20">
                  <c:v>Roumanie</c:v>
                </c:pt>
                <c:pt idx="21">
                  <c:v>Allemagne</c:v>
                </c:pt>
                <c:pt idx="22">
                  <c:v>Lettonie</c:v>
                </c:pt>
                <c:pt idx="23">
                  <c:v>Croatie</c:v>
                </c:pt>
                <c:pt idx="24">
                  <c:v>Portugal</c:v>
                </c:pt>
                <c:pt idx="25">
                  <c:v>Danemark</c:v>
                </c:pt>
                <c:pt idx="26">
                  <c:v>Suède</c:v>
                </c:pt>
                <c:pt idx="27">
                  <c:v>Autriche</c:v>
                </c:pt>
              </c:strCache>
            </c:strRef>
          </c:cat>
          <c:val>
            <c:numRef>
              <c:f>P4_carte3_G3!$C$41:$C$68</c:f>
              <c:numCache>
                <c:formatCode>0%</c:formatCode>
                <c:ptCount val="28"/>
                <c:pt idx="0">
                  <c:v>2.2668407704600953E-5</c:v>
                </c:pt>
                <c:pt idx="1">
                  <c:v>1.4506437424678434E-2</c:v>
                </c:pt>
                <c:pt idx="2">
                  <c:v>4.6942248836457791E-2</c:v>
                </c:pt>
                <c:pt idx="3">
                  <c:v>4.3466168159739138E-2</c:v>
                </c:pt>
                <c:pt idx="4">
                  <c:v>9.6392719650633969E-3</c:v>
                </c:pt>
                <c:pt idx="5">
                  <c:v>8.8292384425804324E-2</c:v>
                </c:pt>
                <c:pt idx="6">
                  <c:v>0.11010113445630228</c:v>
                </c:pt>
                <c:pt idx="7">
                  <c:v>1.9964349376114081E-4</c:v>
                </c:pt>
                <c:pt idx="8">
                  <c:v>3.8365059531595816E-2</c:v>
                </c:pt>
                <c:pt idx="9">
                  <c:v>7.4653954285897203E-2</c:v>
                </c:pt>
                <c:pt idx="10">
                  <c:v>0.12978070304605857</c:v>
                </c:pt>
                <c:pt idx="11">
                  <c:v>0.11537897955765816</c:v>
                </c:pt>
                <c:pt idx="12">
                  <c:v>7.2783925578866926E-2</c:v>
                </c:pt>
                <c:pt idx="13">
                  <c:v>4.1596536105853384E-4</c:v>
                </c:pt>
                <c:pt idx="14">
                  <c:v>0.17009685603684827</c:v>
                </c:pt>
                <c:pt idx="15">
                  <c:v>0.13617922649151609</c:v>
                </c:pt>
                <c:pt idx="16">
                  <c:v>6.3826347542562084E-2</c:v>
                </c:pt>
                <c:pt idx="17">
                  <c:v>0.33521463626318271</c:v>
                </c:pt>
                <c:pt idx="18">
                  <c:v>8.2498825888481217E-2</c:v>
                </c:pt>
                <c:pt idx="19">
                  <c:v>0.21377494413831277</c:v>
                </c:pt>
                <c:pt idx="20">
                  <c:v>0.11720720675562699</c:v>
                </c:pt>
                <c:pt idx="21">
                  <c:v>0.22607337797069865</c:v>
                </c:pt>
                <c:pt idx="22">
                  <c:v>2.05951894648706E-2</c:v>
                </c:pt>
                <c:pt idx="23">
                  <c:v>9.4076510693957144E-2</c:v>
                </c:pt>
                <c:pt idx="24">
                  <c:v>0.24070382930517517</c:v>
                </c:pt>
                <c:pt idx="25">
                  <c:v>0.44838672007814306</c:v>
                </c:pt>
                <c:pt idx="26">
                  <c:v>0.17687204895126246</c:v>
                </c:pt>
                <c:pt idx="27">
                  <c:v>9.7689155397508096E-2</c:v>
                </c:pt>
              </c:numCache>
            </c:numRef>
          </c:val>
          <c:extLst>
            <c:ext xmlns:c16="http://schemas.microsoft.com/office/drawing/2014/chart" uri="{C3380CC4-5D6E-409C-BE32-E72D297353CC}">
              <c16:uniqueId val="{00000001-9748-4226-8F60-14F3627C43B9}"/>
            </c:ext>
          </c:extLst>
        </c:ser>
        <c:ser>
          <c:idx val="2"/>
          <c:order val="2"/>
          <c:tx>
            <c:strRef>
              <c:f>P4_carte3_G3!$D$40</c:f>
              <c:strCache>
                <c:ptCount val="1"/>
                <c:pt idx="0">
                  <c:v>Biomasse (y compris déchets renouvelables)</c:v>
                </c:pt>
              </c:strCache>
            </c:strRef>
          </c:tx>
          <c:spPr>
            <a:solidFill>
              <a:schemeClr val="accent6">
                <a:lumMod val="75000"/>
              </a:schemeClr>
            </a:solidFill>
            <a:ln>
              <a:noFill/>
            </a:ln>
            <a:effectLst/>
          </c:spPr>
          <c:invertIfNegative val="0"/>
          <c:cat>
            <c:strRef>
              <c:f>P4_carte3_G3!$A$41:$A$68</c:f>
              <c:strCache>
                <c:ptCount val="28"/>
                <c:pt idx="0">
                  <c:v>Malte</c:v>
                </c:pt>
                <c:pt idx="1">
                  <c:v>Hongrie</c:v>
                </c:pt>
                <c:pt idx="2">
                  <c:v>Chypre</c:v>
                </c:pt>
                <c:pt idx="3">
                  <c:v>Luxembourg</c:v>
                </c:pt>
                <c:pt idx="4">
                  <c:v>République tchèque</c:v>
                </c:pt>
                <c:pt idx="5">
                  <c:v>Pologne</c:v>
                </c:pt>
                <c:pt idx="6">
                  <c:v>Lituanie</c:v>
                </c:pt>
                <c:pt idx="7">
                  <c:v>Slovaquie</c:v>
                </c:pt>
                <c:pt idx="8">
                  <c:v>Bulgarie</c:v>
                </c:pt>
                <c:pt idx="9">
                  <c:v>France</c:v>
                </c:pt>
                <c:pt idx="10">
                  <c:v>Belgique</c:v>
                </c:pt>
                <c:pt idx="11">
                  <c:v>Pays-Bas</c:v>
                </c:pt>
                <c:pt idx="12">
                  <c:v>Estonie</c:v>
                </c:pt>
                <c:pt idx="13">
                  <c:v>Slovénie</c:v>
                </c:pt>
                <c:pt idx="14">
                  <c:v>Grèce</c:v>
                </c:pt>
                <c:pt idx="15">
                  <c:v>Europe des 27</c:v>
                </c:pt>
                <c:pt idx="16">
                  <c:v>Italie</c:v>
                </c:pt>
                <c:pt idx="17">
                  <c:v>Irlande</c:v>
                </c:pt>
                <c:pt idx="18">
                  <c:v>Finlande</c:v>
                </c:pt>
                <c:pt idx="19">
                  <c:v>Espagne</c:v>
                </c:pt>
                <c:pt idx="20">
                  <c:v>Roumanie</c:v>
                </c:pt>
                <c:pt idx="21">
                  <c:v>Allemagne</c:v>
                </c:pt>
                <c:pt idx="22">
                  <c:v>Lettonie</c:v>
                </c:pt>
                <c:pt idx="23">
                  <c:v>Croatie</c:v>
                </c:pt>
                <c:pt idx="24">
                  <c:v>Portugal</c:v>
                </c:pt>
                <c:pt idx="25">
                  <c:v>Danemark</c:v>
                </c:pt>
                <c:pt idx="26">
                  <c:v>Suède</c:v>
                </c:pt>
                <c:pt idx="27">
                  <c:v>Autriche</c:v>
                </c:pt>
              </c:strCache>
            </c:strRef>
          </c:cat>
          <c:val>
            <c:numRef>
              <c:f>P4_carte3_G3!$D$41:$D$68</c:f>
              <c:numCache>
                <c:formatCode>0%</c:formatCode>
                <c:ptCount val="28"/>
                <c:pt idx="0">
                  <c:v>0</c:v>
                </c:pt>
                <c:pt idx="1">
                  <c:v>3.9285944171476385E-2</c:v>
                </c:pt>
                <c:pt idx="2">
                  <c:v>0</c:v>
                </c:pt>
                <c:pt idx="3">
                  <c:v>4.6161692036360322E-2</c:v>
                </c:pt>
                <c:pt idx="4">
                  <c:v>3.7366881739667061E-2</c:v>
                </c:pt>
                <c:pt idx="5">
                  <c:v>4.1729730063265344E-2</c:v>
                </c:pt>
                <c:pt idx="6">
                  <c:v>3.5163879334203132E-2</c:v>
                </c:pt>
                <c:pt idx="7">
                  <c:v>4.0277056277056279E-2</c:v>
                </c:pt>
                <c:pt idx="8">
                  <c:v>3.99828414586757E-2</c:v>
                </c:pt>
                <c:pt idx="9">
                  <c:v>1.2641523302057646E-2</c:v>
                </c:pt>
                <c:pt idx="10">
                  <c:v>4.8128360474681962E-2</c:v>
                </c:pt>
                <c:pt idx="11">
                  <c:v>6.5988345890723499E-2</c:v>
                </c:pt>
                <c:pt idx="12">
                  <c:v>0.1872540230575484</c:v>
                </c:pt>
                <c:pt idx="13">
                  <c:v>1.0416926088492586E-2</c:v>
                </c:pt>
                <c:pt idx="14">
                  <c:v>4.0222626764776435E-4</c:v>
                </c:pt>
                <c:pt idx="15">
                  <c:v>3.6844619415251925E-2</c:v>
                </c:pt>
                <c:pt idx="16">
                  <c:v>2.18798765672686E-2</c:v>
                </c:pt>
                <c:pt idx="17">
                  <c:v>2.382534598380576E-2</c:v>
                </c:pt>
                <c:pt idx="18">
                  <c:v>0.13432246648793564</c:v>
                </c:pt>
                <c:pt idx="19">
                  <c:v>1.9666038563496541E-2</c:v>
                </c:pt>
                <c:pt idx="20">
                  <c:v>8.5366836904117518E-3</c:v>
                </c:pt>
                <c:pt idx="21">
                  <c:v>3.1487238944849789E-2</c:v>
                </c:pt>
                <c:pt idx="22">
                  <c:v>7.0763551599834509E-2</c:v>
                </c:pt>
                <c:pt idx="23">
                  <c:v>3.1264159492523792E-2</c:v>
                </c:pt>
                <c:pt idx="24">
                  <c:v>6.6639120343598146E-2</c:v>
                </c:pt>
                <c:pt idx="25">
                  <c:v>0.14730563142464431</c:v>
                </c:pt>
                <c:pt idx="26">
                  <c:v>8.0348450649378747E-2</c:v>
                </c:pt>
                <c:pt idx="27">
                  <c:v>5.5487647337891813E-2</c:v>
                </c:pt>
              </c:numCache>
            </c:numRef>
          </c:val>
          <c:extLst>
            <c:ext xmlns:c16="http://schemas.microsoft.com/office/drawing/2014/chart" uri="{C3380CC4-5D6E-409C-BE32-E72D297353CC}">
              <c16:uniqueId val="{00000002-9748-4226-8F60-14F3627C43B9}"/>
            </c:ext>
          </c:extLst>
        </c:ser>
        <c:ser>
          <c:idx val="3"/>
          <c:order val="3"/>
          <c:tx>
            <c:strRef>
              <c:f>P4_carte3_G3!$E$40</c:f>
              <c:strCache>
                <c:ptCount val="1"/>
                <c:pt idx="0">
                  <c:v>Solaire</c:v>
                </c:pt>
              </c:strCache>
            </c:strRef>
          </c:tx>
          <c:spPr>
            <a:solidFill>
              <a:srgbClr val="FFC000"/>
            </a:solidFill>
            <a:ln>
              <a:noFill/>
            </a:ln>
            <a:effectLst/>
          </c:spPr>
          <c:invertIfNegative val="0"/>
          <c:cat>
            <c:strRef>
              <c:f>P4_carte3_G3!$A$41:$A$68</c:f>
              <c:strCache>
                <c:ptCount val="28"/>
                <c:pt idx="0">
                  <c:v>Malte</c:v>
                </c:pt>
                <c:pt idx="1">
                  <c:v>Hongrie</c:v>
                </c:pt>
                <c:pt idx="2">
                  <c:v>Chypre</c:v>
                </c:pt>
                <c:pt idx="3">
                  <c:v>Luxembourg</c:v>
                </c:pt>
                <c:pt idx="4">
                  <c:v>République tchèque</c:v>
                </c:pt>
                <c:pt idx="5">
                  <c:v>Pologne</c:v>
                </c:pt>
                <c:pt idx="6">
                  <c:v>Lituanie</c:v>
                </c:pt>
                <c:pt idx="7">
                  <c:v>Slovaquie</c:v>
                </c:pt>
                <c:pt idx="8">
                  <c:v>Bulgarie</c:v>
                </c:pt>
                <c:pt idx="9">
                  <c:v>France</c:v>
                </c:pt>
                <c:pt idx="10">
                  <c:v>Belgique</c:v>
                </c:pt>
                <c:pt idx="11">
                  <c:v>Pays-Bas</c:v>
                </c:pt>
                <c:pt idx="12">
                  <c:v>Estonie</c:v>
                </c:pt>
                <c:pt idx="13">
                  <c:v>Slovénie</c:v>
                </c:pt>
                <c:pt idx="14">
                  <c:v>Grèce</c:v>
                </c:pt>
                <c:pt idx="15">
                  <c:v>Europe des 27</c:v>
                </c:pt>
                <c:pt idx="16">
                  <c:v>Italie</c:v>
                </c:pt>
                <c:pt idx="17">
                  <c:v>Irlande</c:v>
                </c:pt>
                <c:pt idx="18">
                  <c:v>Finlande</c:v>
                </c:pt>
                <c:pt idx="19">
                  <c:v>Espagne</c:v>
                </c:pt>
                <c:pt idx="20">
                  <c:v>Roumanie</c:v>
                </c:pt>
                <c:pt idx="21">
                  <c:v>Allemagne</c:v>
                </c:pt>
                <c:pt idx="22">
                  <c:v>Lettonie</c:v>
                </c:pt>
                <c:pt idx="23">
                  <c:v>Croatie</c:v>
                </c:pt>
                <c:pt idx="24">
                  <c:v>Portugal</c:v>
                </c:pt>
                <c:pt idx="25">
                  <c:v>Danemark</c:v>
                </c:pt>
                <c:pt idx="26">
                  <c:v>Suède</c:v>
                </c:pt>
                <c:pt idx="27">
                  <c:v>Autriche</c:v>
                </c:pt>
              </c:strCache>
            </c:strRef>
          </c:cat>
          <c:val>
            <c:numRef>
              <c:f>P4_carte3_G3!$E$41:$E$68</c:f>
              <c:numCache>
                <c:formatCode>0%</c:formatCode>
                <c:ptCount val="28"/>
                <c:pt idx="0">
                  <c:v>9.2564097854044375E-2</c:v>
                </c:pt>
                <c:pt idx="1">
                  <c:v>5.2760314974145517E-2</c:v>
                </c:pt>
                <c:pt idx="2">
                  <c:v>6.096014580546362E-2</c:v>
                </c:pt>
                <c:pt idx="3">
                  <c:v>2.4082069079836507E-2</c:v>
                </c:pt>
                <c:pt idx="4">
                  <c:v>3.263840873275739E-2</c:v>
                </c:pt>
                <c:pt idx="5">
                  <c:v>1.1483975465844459E-2</c:v>
                </c:pt>
                <c:pt idx="6">
                  <c:v>1.0184636065314513E-2</c:v>
                </c:pt>
                <c:pt idx="7">
                  <c:v>2.296103896103896E-2</c:v>
                </c:pt>
                <c:pt idx="8">
                  <c:v>4.0176663195474187E-2</c:v>
                </c:pt>
                <c:pt idx="9">
                  <c:v>2.7782935863386867E-2</c:v>
                </c:pt>
                <c:pt idx="10">
                  <c:v>5.8010371737243271E-2</c:v>
                </c:pt>
                <c:pt idx="11">
                  <c:v>7.250222674246376E-2</c:v>
                </c:pt>
                <c:pt idx="12">
                  <c:v>2.5212970878963094E-2</c:v>
                </c:pt>
                <c:pt idx="13">
                  <c:v>2.4716268321166492E-2</c:v>
                </c:pt>
                <c:pt idx="14">
                  <c:v>8.3502450255455316E-2</c:v>
                </c:pt>
                <c:pt idx="15">
                  <c:v>5.0376307218805622E-2</c:v>
                </c:pt>
                <c:pt idx="16">
                  <c:v>8.0252492451403465E-2</c:v>
                </c:pt>
                <c:pt idx="17">
                  <c:v>2.0027315399287933E-3</c:v>
                </c:pt>
                <c:pt idx="18">
                  <c:v>2.6031694965743223E-3</c:v>
                </c:pt>
                <c:pt idx="19">
                  <c:v>5.8784354401755966E-2</c:v>
                </c:pt>
                <c:pt idx="20">
                  <c:v>2.9983980117501047E-2</c:v>
                </c:pt>
                <c:pt idx="21">
                  <c:v>8.9801863941157356E-2</c:v>
                </c:pt>
                <c:pt idx="22">
                  <c:v>6.5941280833534805E-4</c:v>
                </c:pt>
                <c:pt idx="23">
                  <c:v>5.3421492781106144E-3</c:v>
                </c:pt>
                <c:pt idx="24">
                  <c:v>3.1921392082180422E-2</c:v>
                </c:pt>
                <c:pt idx="25">
                  <c:v>3.3145952173301935E-2</c:v>
                </c:pt>
                <c:pt idx="26">
                  <c:v>7.5790900765120321E-3</c:v>
                </c:pt>
                <c:pt idx="27">
                  <c:v>2.8610044197242029E-2</c:v>
                </c:pt>
              </c:numCache>
            </c:numRef>
          </c:val>
          <c:extLst>
            <c:ext xmlns:c16="http://schemas.microsoft.com/office/drawing/2014/chart" uri="{C3380CC4-5D6E-409C-BE32-E72D297353CC}">
              <c16:uniqueId val="{00000003-9748-4226-8F60-14F3627C43B9}"/>
            </c:ext>
          </c:extLst>
        </c:ser>
        <c:ser>
          <c:idx val="4"/>
          <c:order val="4"/>
          <c:tx>
            <c:strRef>
              <c:f>P4_carte3_G3!$F$40</c:f>
              <c:strCache>
                <c:ptCount val="1"/>
                <c:pt idx="0">
                  <c:v>Biogaz</c:v>
                </c:pt>
              </c:strCache>
            </c:strRef>
          </c:tx>
          <c:spPr>
            <a:solidFill>
              <a:schemeClr val="accent1">
                <a:lumMod val="60000"/>
                <a:lumOff val="40000"/>
              </a:schemeClr>
            </a:solidFill>
            <a:ln>
              <a:noFill/>
            </a:ln>
            <a:effectLst/>
          </c:spPr>
          <c:invertIfNegative val="0"/>
          <c:cat>
            <c:strRef>
              <c:f>P4_carte3_G3!$A$41:$A$68</c:f>
              <c:strCache>
                <c:ptCount val="28"/>
                <c:pt idx="0">
                  <c:v>Malte</c:v>
                </c:pt>
                <c:pt idx="1">
                  <c:v>Hongrie</c:v>
                </c:pt>
                <c:pt idx="2">
                  <c:v>Chypre</c:v>
                </c:pt>
                <c:pt idx="3">
                  <c:v>Luxembourg</c:v>
                </c:pt>
                <c:pt idx="4">
                  <c:v>République tchèque</c:v>
                </c:pt>
                <c:pt idx="5">
                  <c:v>Pologne</c:v>
                </c:pt>
                <c:pt idx="6">
                  <c:v>Lituanie</c:v>
                </c:pt>
                <c:pt idx="7">
                  <c:v>Slovaquie</c:v>
                </c:pt>
                <c:pt idx="8">
                  <c:v>Bulgarie</c:v>
                </c:pt>
                <c:pt idx="9">
                  <c:v>France</c:v>
                </c:pt>
                <c:pt idx="10">
                  <c:v>Belgique</c:v>
                </c:pt>
                <c:pt idx="11">
                  <c:v>Pays-Bas</c:v>
                </c:pt>
                <c:pt idx="12">
                  <c:v>Estonie</c:v>
                </c:pt>
                <c:pt idx="13">
                  <c:v>Slovénie</c:v>
                </c:pt>
                <c:pt idx="14">
                  <c:v>Grèce</c:v>
                </c:pt>
                <c:pt idx="15">
                  <c:v>Europe des 27</c:v>
                </c:pt>
                <c:pt idx="16">
                  <c:v>Italie</c:v>
                </c:pt>
                <c:pt idx="17">
                  <c:v>Irlande</c:v>
                </c:pt>
                <c:pt idx="18">
                  <c:v>Finlande</c:v>
                </c:pt>
                <c:pt idx="19">
                  <c:v>Espagne</c:v>
                </c:pt>
                <c:pt idx="20">
                  <c:v>Roumanie</c:v>
                </c:pt>
                <c:pt idx="21">
                  <c:v>Allemagne</c:v>
                </c:pt>
                <c:pt idx="22">
                  <c:v>Lettonie</c:v>
                </c:pt>
                <c:pt idx="23">
                  <c:v>Croatie</c:v>
                </c:pt>
                <c:pt idx="24">
                  <c:v>Portugal</c:v>
                </c:pt>
                <c:pt idx="25">
                  <c:v>Danemark</c:v>
                </c:pt>
                <c:pt idx="26">
                  <c:v>Suède</c:v>
                </c:pt>
                <c:pt idx="27">
                  <c:v>Autriche</c:v>
                </c:pt>
              </c:strCache>
            </c:strRef>
          </c:cat>
          <c:val>
            <c:numRef>
              <c:f>P4_carte3_G3!$F$41:$F$68</c:f>
              <c:numCache>
                <c:formatCode>0%</c:formatCode>
                <c:ptCount val="28"/>
                <c:pt idx="0">
                  <c:v>2.3031883897105753E-3</c:v>
                </c:pt>
                <c:pt idx="1">
                  <c:v>7.0558951989982037E-3</c:v>
                </c:pt>
                <c:pt idx="2">
                  <c:v>1.2503503154437195E-2</c:v>
                </c:pt>
                <c:pt idx="3">
                  <c:v>9.5922068308181216E-3</c:v>
                </c:pt>
                <c:pt idx="4">
                  <c:v>3.7054414059450091E-2</c:v>
                </c:pt>
                <c:pt idx="5">
                  <c:v>7.2370508134458186E-3</c:v>
                </c:pt>
                <c:pt idx="6">
                  <c:v>1.181354524967382E-2</c:v>
                </c:pt>
                <c:pt idx="7">
                  <c:v>1.7662337662337664E-2</c:v>
                </c:pt>
                <c:pt idx="8">
                  <c:v>6.1214732155804785E-3</c:v>
                </c:pt>
                <c:pt idx="9">
                  <c:v>6.0465362680257153E-3</c:v>
                </c:pt>
                <c:pt idx="10">
                  <c:v>1.1552108799420896E-2</c:v>
                </c:pt>
                <c:pt idx="11">
                  <c:v>9.4548619515384662E-3</c:v>
                </c:pt>
                <c:pt idx="12">
                  <c:v>3.1872605029017358E-3</c:v>
                </c:pt>
                <c:pt idx="13">
                  <c:v>7.5864060121465472E-3</c:v>
                </c:pt>
                <c:pt idx="14">
                  <c:v>5.9389228060808446E-3</c:v>
                </c:pt>
                <c:pt idx="15">
                  <c:v>2.0382449491495896E-2</c:v>
                </c:pt>
                <c:pt idx="16">
                  <c:v>2.6276572809391316E-2</c:v>
                </c:pt>
                <c:pt idx="17">
                  <c:v>5.6174980420712305E-3</c:v>
                </c:pt>
                <c:pt idx="18">
                  <c:v>3.7236056604570853E-3</c:v>
                </c:pt>
                <c:pt idx="19">
                  <c:v>3.3808724698526486E-3</c:v>
                </c:pt>
                <c:pt idx="20">
                  <c:v>9.1733205429361689E-4</c:v>
                </c:pt>
                <c:pt idx="21">
                  <c:v>6.1839054145865949E-2</c:v>
                </c:pt>
                <c:pt idx="22">
                  <c:v>4.6888372852980059E-2</c:v>
                </c:pt>
                <c:pt idx="23">
                  <c:v>2.3460705834969543E-2</c:v>
                </c:pt>
                <c:pt idx="24">
                  <c:v>4.8970374233401172E-3</c:v>
                </c:pt>
                <c:pt idx="25">
                  <c:v>2.3930762514882645E-2</c:v>
                </c:pt>
                <c:pt idx="26">
                  <c:v>7.2113131080038363E-5</c:v>
                </c:pt>
                <c:pt idx="27">
                  <c:v>9.0083685175338969E-3</c:v>
                </c:pt>
              </c:numCache>
            </c:numRef>
          </c:val>
          <c:extLst>
            <c:ext xmlns:c16="http://schemas.microsoft.com/office/drawing/2014/chart" uri="{C3380CC4-5D6E-409C-BE32-E72D297353CC}">
              <c16:uniqueId val="{00000004-9748-4226-8F60-14F3627C43B9}"/>
            </c:ext>
          </c:extLst>
        </c:ser>
        <c:ser>
          <c:idx val="5"/>
          <c:order val="5"/>
          <c:tx>
            <c:strRef>
              <c:f>P4_carte3_G3!$G$40</c:f>
              <c:strCache>
                <c:ptCount val="1"/>
                <c:pt idx="0">
                  <c:v>Autres EnR</c:v>
                </c:pt>
              </c:strCache>
            </c:strRef>
          </c:tx>
          <c:spPr>
            <a:solidFill>
              <a:srgbClr val="7030A0"/>
            </a:solidFill>
            <a:ln>
              <a:noFill/>
            </a:ln>
            <a:effectLst/>
          </c:spPr>
          <c:invertIfNegative val="0"/>
          <c:cat>
            <c:strRef>
              <c:f>P4_carte3_G3!$A$41:$A$68</c:f>
              <c:strCache>
                <c:ptCount val="28"/>
                <c:pt idx="0">
                  <c:v>Malte</c:v>
                </c:pt>
                <c:pt idx="1">
                  <c:v>Hongrie</c:v>
                </c:pt>
                <c:pt idx="2">
                  <c:v>Chypre</c:v>
                </c:pt>
                <c:pt idx="3">
                  <c:v>Luxembourg</c:v>
                </c:pt>
                <c:pt idx="4">
                  <c:v>République tchèque</c:v>
                </c:pt>
                <c:pt idx="5">
                  <c:v>Pologne</c:v>
                </c:pt>
                <c:pt idx="6">
                  <c:v>Lituanie</c:v>
                </c:pt>
                <c:pt idx="7">
                  <c:v>Slovaquie</c:v>
                </c:pt>
                <c:pt idx="8">
                  <c:v>Bulgarie</c:v>
                </c:pt>
                <c:pt idx="9">
                  <c:v>France</c:v>
                </c:pt>
                <c:pt idx="10">
                  <c:v>Belgique</c:v>
                </c:pt>
                <c:pt idx="11">
                  <c:v>Pays-Bas</c:v>
                </c:pt>
                <c:pt idx="12">
                  <c:v>Estonie</c:v>
                </c:pt>
                <c:pt idx="13">
                  <c:v>Slovénie</c:v>
                </c:pt>
                <c:pt idx="14">
                  <c:v>Grèce</c:v>
                </c:pt>
                <c:pt idx="15">
                  <c:v>Europe des 27</c:v>
                </c:pt>
                <c:pt idx="16">
                  <c:v>Italie</c:v>
                </c:pt>
                <c:pt idx="17">
                  <c:v>Irlande</c:v>
                </c:pt>
                <c:pt idx="18">
                  <c:v>Finlande</c:v>
                </c:pt>
                <c:pt idx="19">
                  <c:v>Espagne</c:v>
                </c:pt>
                <c:pt idx="20">
                  <c:v>Roumanie</c:v>
                </c:pt>
                <c:pt idx="21">
                  <c:v>Allemagne</c:v>
                </c:pt>
                <c:pt idx="22">
                  <c:v>Lettonie</c:v>
                </c:pt>
                <c:pt idx="23">
                  <c:v>Croatie</c:v>
                </c:pt>
                <c:pt idx="24">
                  <c:v>Portugal</c:v>
                </c:pt>
                <c:pt idx="25">
                  <c:v>Danemark</c:v>
                </c:pt>
                <c:pt idx="26">
                  <c:v>Suède</c:v>
                </c:pt>
                <c:pt idx="27">
                  <c:v>Autriche</c:v>
                </c:pt>
              </c:strCache>
            </c:strRef>
          </c:cat>
          <c:val>
            <c:numRef>
              <c:f>P4_carte3_G3!$G$41:$G$68</c:f>
              <c:numCache>
                <c:formatCode>0%</c:formatCode>
                <c:ptCount val="28"/>
                <c:pt idx="0">
                  <c:v>0</c:v>
                </c:pt>
                <c:pt idx="1">
                  <c:v>3.4329607140558288E-4</c:v>
                </c:pt>
                <c:pt idx="2">
                  <c:v>0</c:v>
                </c:pt>
                <c:pt idx="3">
                  <c:v>0</c:v>
                </c:pt>
                <c:pt idx="4">
                  <c:v>0</c:v>
                </c:pt>
                <c:pt idx="5">
                  <c:v>0</c:v>
                </c:pt>
                <c:pt idx="6">
                  <c:v>0</c:v>
                </c:pt>
                <c:pt idx="7">
                  <c:v>0</c:v>
                </c:pt>
                <c:pt idx="8">
                  <c:v>0</c:v>
                </c:pt>
                <c:pt idx="9">
                  <c:v>1.2751886634870795E-3</c:v>
                </c:pt>
                <c:pt idx="10">
                  <c:v>2.7951877320801202E-4</c:v>
                </c:pt>
                <c:pt idx="11">
                  <c:v>0</c:v>
                </c:pt>
                <c:pt idx="12">
                  <c:v>0</c:v>
                </c:pt>
                <c:pt idx="13">
                  <c:v>0</c:v>
                </c:pt>
                <c:pt idx="14">
                  <c:v>0</c:v>
                </c:pt>
                <c:pt idx="15">
                  <c:v>6.1995227873733027E-3</c:v>
                </c:pt>
                <c:pt idx="16">
                  <c:v>3.4165378012384083E-2</c:v>
                </c:pt>
                <c:pt idx="17">
                  <c:v>0</c:v>
                </c:pt>
                <c:pt idx="18">
                  <c:v>0</c:v>
                </c:pt>
                <c:pt idx="19">
                  <c:v>1.8822244002705785E-2</c:v>
                </c:pt>
                <c:pt idx="20">
                  <c:v>0</c:v>
                </c:pt>
                <c:pt idx="21">
                  <c:v>9.8403391132248258E-4</c:v>
                </c:pt>
                <c:pt idx="22">
                  <c:v>0</c:v>
                </c:pt>
                <c:pt idx="23">
                  <c:v>5.2414595534970108E-3</c:v>
                </c:pt>
                <c:pt idx="24">
                  <c:v>4.0987690632433285E-3</c:v>
                </c:pt>
                <c:pt idx="25">
                  <c:v>0</c:v>
                </c:pt>
                <c:pt idx="26">
                  <c:v>0</c:v>
                </c:pt>
                <c:pt idx="27">
                  <c:v>1.022320459886941E-6</c:v>
                </c:pt>
              </c:numCache>
            </c:numRef>
          </c:val>
          <c:extLst>
            <c:ext xmlns:c16="http://schemas.microsoft.com/office/drawing/2014/chart" uri="{C3380CC4-5D6E-409C-BE32-E72D297353CC}">
              <c16:uniqueId val="{00000005-9748-4226-8F60-14F3627C43B9}"/>
            </c:ext>
          </c:extLst>
        </c:ser>
        <c:dLbls>
          <c:showLegendKey val="0"/>
          <c:showVal val="0"/>
          <c:showCatName val="0"/>
          <c:showSerName val="0"/>
          <c:showPercent val="0"/>
          <c:showBubbleSize val="0"/>
        </c:dLbls>
        <c:gapWidth val="20"/>
        <c:overlap val="100"/>
        <c:axId val="1991624928"/>
        <c:axId val="2112323472"/>
      </c:barChart>
      <c:catAx>
        <c:axId val="1991624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323472"/>
        <c:crosses val="autoZero"/>
        <c:auto val="1"/>
        <c:lblAlgn val="ctr"/>
        <c:lblOffset val="100"/>
        <c:noMultiLvlLbl val="0"/>
      </c:catAx>
      <c:valAx>
        <c:axId val="21123234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91624928"/>
        <c:crosses val="autoZero"/>
        <c:crossBetween val="between"/>
      </c:valAx>
      <c:spPr>
        <a:noFill/>
        <a:ln>
          <a:noFill/>
        </a:ln>
        <a:effectLst/>
      </c:spPr>
    </c:plotArea>
    <c:legend>
      <c:legendPos val="b"/>
      <c:layout>
        <c:manualLayout>
          <c:xMode val="edge"/>
          <c:yMode val="edge"/>
          <c:x val="2.4348685244031179E-2"/>
          <c:y val="0.90672696188205837"/>
          <c:w val="0.95130262951193767"/>
          <c:h val="7.85941390353728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P4_carte4_G4!$B$40</c:f>
              <c:strCache>
                <c:ptCount val="1"/>
                <c:pt idx="0">
                  <c:v>Biomasse (y compris déchets renouvelables)</c:v>
                </c:pt>
              </c:strCache>
            </c:strRef>
          </c:tx>
          <c:spPr>
            <a:solidFill>
              <a:schemeClr val="accent6">
                <a:lumMod val="75000"/>
              </a:schemeClr>
            </a:solidFill>
            <a:ln>
              <a:noFill/>
            </a:ln>
            <a:effectLst/>
          </c:spPr>
          <c:invertIfNegative val="0"/>
          <c:cat>
            <c:strRef>
              <c:f>P4_carte4_G4!$A$41:$A$68</c:f>
              <c:strCache>
                <c:ptCount val="28"/>
                <c:pt idx="0">
                  <c:v>Irlande</c:v>
                </c:pt>
                <c:pt idx="1">
                  <c:v>Pays-Bas</c:v>
                </c:pt>
                <c:pt idx="2">
                  <c:v>Luxembourg</c:v>
                </c:pt>
                <c:pt idx="3">
                  <c:v>Allemagne</c:v>
                </c:pt>
                <c:pt idx="4">
                  <c:v>Hongrie</c:v>
                </c:pt>
                <c:pt idx="5">
                  <c:v>Espagne</c:v>
                </c:pt>
                <c:pt idx="6">
                  <c:v>Slovaquie</c:v>
                </c:pt>
                <c:pt idx="7">
                  <c:v>Italie</c:v>
                </c:pt>
                <c:pt idx="8">
                  <c:v>Pologne</c:v>
                </c:pt>
                <c:pt idx="9">
                  <c:v>Malte</c:v>
                </c:pt>
                <c:pt idx="10">
                  <c:v>Europe des 27</c:v>
                </c:pt>
                <c:pt idx="11">
                  <c:v>France</c:v>
                </c:pt>
                <c:pt idx="12">
                  <c:v>République tchèque</c:v>
                </c:pt>
                <c:pt idx="13">
                  <c:v>Roumanie</c:v>
                </c:pt>
                <c:pt idx="14">
                  <c:v>Grèce</c:v>
                </c:pt>
                <c:pt idx="15">
                  <c:v>Slovénie</c:v>
                </c:pt>
                <c:pt idx="16">
                  <c:v>Belgique</c:v>
                </c:pt>
                <c:pt idx="17">
                  <c:v>Autriche</c:v>
                </c:pt>
                <c:pt idx="18">
                  <c:v>Croatie</c:v>
                </c:pt>
                <c:pt idx="19">
                  <c:v>Chypre</c:v>
                </c:pt>
                <c:pt idx="20">
                  <c:v>Bulgarie</c:v>
                </c:pt>
                <c:pt idx="21">
                  <c:v>Portugal</c:v>
                </c:pt>
                <c:pt idx="22">
                  <c:v>Lituanie</c:v>
                </c:pt>
                <c:pt idx="23">
                  <c:v>Danemark</c:v>
                </c:pt>
                <c:pt idx="24">
                  <c:v>Lettonie</c:v>
                </c:pt>
                <c:pt idx="25">
                  <c:v>Finlande</c:v>
                </c:pt>
                <c:pt idx="26">
                  <c:v>Estonie</c:v>
                </c:pt>
                <c:pt idx="27">
                  <c:v>Suède</c:v>
                </c:pt>
              </c:strCache>
            </c:strRef>
          </c:cat>
          <c:val>
            <c:numRef>
              <c:f>P4_carte4_G4!$B$41:$B$68</c:f>
              <c:numCache>
                <c:formatCode>0%</c:formatCode>
                <c:ptCount val="28"/>
                <c:pt idx="0">
                  <c:v>4.5460543936131831E-2</c:v>
                </c:pt>
                <c:pt idx="1">
                  <c:v>4.9314093006339557E-2</c:v>
                </c:pt>
                <c:pt idx="2">
                  <c:v>0.11319118609098448</c:v>
                </c:pt>
                <c:pt idx="3">
                  <c:v>0.10681851771782042</c:v>
                </c:pt>
                <c:pt idx="4">
                  <c:v>0.16014771879018436</c:v>
                </c:pt>
                <c:pt idx="5">
                  <c:v>0.12927885467513289</c:v>
                </c:pt>
                <c:pt idx="6">
                  <c:v>0.17616621972719188</c:v>
                </c:pt>
                <c:pt idx="7">
                  <c:v>0.13641991722459515</c:v>
                </c:pt>
                <c:pt idx="8">
                  <c:v>0.20795094135081327</c:v>
                </c:pt>
                <c:pt idx="9">
                  <c:v>1.4745192106358886E-2</c:v>
                </c:pt>
                <c:pt idx="10">
                  <c:v>0.1828891933257612</c:v>
                </c:pt>
                <c:pt idx="11">
                  <c:v>0.15956827701351817</c:v>
                </c:pt>
                <c:pt idx="12">
                  <c:v>0.20510310284955258</c:v>
                </c:pt>
                <c:pt idx="13">
                  <c:v>0.25172110971082906</c:v>
                </c:pt>
                <c:pt idx="14">
                  <c:v>0.16255175582470804</c:v>
                </c:pt>
                <c:pt idx="15">
                  <c:v>0.27914152801709469</c:v>
                </c:pt>
                <c:pt idx="16">
                  <c:v>0.30484116310123266</c:v>
                </c:pt>
                <c:pt idx="17">
                  <c:v>0.30202650785163349</c:v>
                </c:pt>
                <c:pt idx="18">
                  <c:v>0.3520846032371987</c:v>
                </c:pt>
                <c:pt idx="19">
                  <c:v>0.11002895526235905</c:v>
                </c:pt>
                <c:pt idx="20">
                  <c:v>0.32552984639795196</c:v>
                </c:pt>
                <c:pt idx="21">
                  <c:v>0.29190742686588972</c:v>
                </c:pt>
                <c:pt idx="22">
                  <c:v>0.4880543937589969</c:v>
                </c:pt>
                <c:pt idx="23">
                  <c:v>0.40286060249654537</c:v>
                </c:pt>
                <c:pt idx="24">
                  <c:v>0.55761470463326324</c:v>
                </c:pt>
                <c:pt idx="25">
                  <c:v>0.52893337011122865</c:v>
                </c:pt>
                <c:pt idx="26">
                  <c:v>0.51663300036756332</c:v>
                </c:pt>
                <c:pt idx="27">
                  <c:v>0.55907319942307854</c:v>
                </c:pt>
              </c:numCache>
            </c:numRef>
          </c:val>
          <c:extLst>
            <c:ext xmlns:c16="http://schemas.microsoft.com/office/drawing/2014/chart" uri="{C3380CC4-5D6E-409C-BE32-E72D297353CC}">
              <c16:uniqueId val="{00000000-8CD6-417A-8D93-3E24FE1DD8BE}"/>
            </c:ext>
          </c:extLst>
        </c:ser>
        <c:ser>
          <c:idx val="1"/>
          <c:order val="1"/>
          <c:tx>
            <c:strRef>
              <c:f>P4_carte4_G4!$C$40</c:f>
              <c:strCache>
                <c:ptCount val="1"/>
                <c:pt idx="0">
                  <c:v>Pompes à chaleur</c:v>
                </c:pt>
              </c:strCache>
            </c:strRef>
          </c:tx>
          <c:spPr>
            <a:solidFill>
              <a:schemeClr val="accent3">
                <a:lumMod val="60000"/>
                <a:lumOff val="40000"/>
              </a:schemeClr>
            </a:solidFill>
            <a:ln>
              <a:noFill/>
            </a:ln>
            <a:effectLst/>
          </c:spPr>
          <c:invertIfNegative val="0"/>
          <c:cat>
            <c:strRef>
              <c:f>P4_carte4_G4!$A$41:$A$68</c:f>
              <c:strCache>
                <c:ptCount val="28"/>
                <c:pt idx="0">
                  <c:v>Irlande</c:v>
                </c:pt>
                <c:pt idx="1">
                  <c:v>Pays-Bas</c:v>
                </c:pt>
                <c:pt idx="2">
                  <c:v>Luxembourg</c:v>
                </c:pt>
                <c:pt idx="3">
                  <c:v>Allemagne</c:v>
                </c:pt>
                <c:pt idx="4">
                  <c:v>Hongrie</c:v>
                </c:pt>
                <c:pt idx="5">
                  <c:v>Espagne</c:v>
                </c:pt>
                <c:pt idx="6">
                  <c:v>Slovaquie</c:v>
                </c:pt>
                <c:pt idx="7">
                  <c:v>Italie</c:v>
                </c:pt>
                <c:pt idx="8">
                  <c:v>Pologne</c:v>
                </c:pt>
                <c:pt idx="9">
                  <c:v>Malte</c:v>
                </c:pt>
                <c:pt idx="10">
                  <c:v>Europe des 27</c:v>
                </c:pt>
                <c:pt idx="11">
                  <c:v>France</c:v>
                </c:pt>
                <c:pt idx="12">
                  <c:v>République tchèque</c:v>
                </c:pt>
                <c:pt idx="13">
                  <c:v>Roumanie</c:v>
                </c:pt>
                <c:pt idx="14">
                  <c:v>Grèce</c:v>
                </c:pt>
                <c:pt idx="15">
                  <c:v>Slovénie</c:v>
                </c:pt>
                <c:pt idx="16">
                  <c:v>Belgique</c:v>
                </c:pt>
                <c:pt idx="17">
                  <c:v>Autriche</c:v>
                </c:pt>
                <c:pt idx="18">
                  <c:v>Croatie</c:v>
                </c:pt>
                <c:pt idx="19">
                  <c:v>Chypre</c:v>
                </c:pt>
                <c:pt idx="20">
                  <c:v>Bulgarie</c:v>
                </c:pt>
                <c:pt idx="21">
                  <c:v>Portugal</c:v>
                </c:pt>
                <c:pt idx="22">
                  <c:v>Lituanie</c:v>
                </c:pt>
                <c:pt idx="23">
                  <c:v>Danemark</c:v>
                </c:pt>
                <c:pt idx="24">
                  <c:v>Lettonie</c:v>
                </c:pt>
                <c:pt idx="25">
                  <c:v>Finlande</c:v>
                </c:pt>
                <c:pt idx="26">
                  <c:v>Estonie</c:v>
                </c:pt>
                <c:pt idx="27">
                  <c:v>Suède</c:v>
                </c:pt>
              </c:strCache>
            </c:strRef>
          </c:cat>
          <c:val>
            <c:numRef>
              <c:f>P4_carte4_G4!$C$41:$C$68</c:f>
              <c:numCache>
                <c:formatCode>0%</c:formatCode>
                <c:ptCount val="28"/>
                <c:pt idx="0">
                  <c:v>1.1640273671757202E-2</c:v>
                </c:pt>
                <c:pt idx="1">
                  <c:v>1.2495739284546729E-2</c:v>
                </c:pt>
                <c:pt idx="2">
                  <c:v>2.0272628730144031E-3</c:v>
                </c:pt>
                <c:pt idx="3">
                  <c:v>1.2841100734027236E-2</c:v>
                </c:pt>
                <c:pt idx="4">
                  <c:v>1.0980739600033537E-3</c:v>
                </c:pt>
                <c:pt idx="5">
                  <c:v>3.3987007646068691E-2</c:v>
                </c:pt>
                <c:pt idx="6">
                  <c:v>8.7709558818412081E-3</c:v>
                </c:pt>
                <c:pt idx="7">
                  <c:v>4.7576669937635756E-2</c:v>
                </c:pt>
                <c:pt idx="8">
                  <c:v>7.7600304731836427E-3</c:v>
                </c:pt>
                <c:pt idx="9">
                  <c:v>0.15209345110054706</c:v>
                </c:pt>
                <c:pt idx="10">
                  <c:v>2.9395415220210566E-2</c:v>
                </c:pt>
                <c:pt idx="11">
                  <c:v>5.4753956346406001E-2</c:v>
                </c:pt>
                <c:pt idx="12">
                  <c:v>1.6763710679835245E-2</c:v>
                </c:pt>
                <c:pt idx="13">
                  <c:v>0</c:v>
                </c:pt>
                <c:pt idx="14">
                  <c:v>8.1728676382820858E-2</c:v>
                </c:pt>
                <c:pt idx="15">
                  <c:v>2.6301404751148581E-2</c:v>
                </c:pt>
                <c:pt idx="16">
                  <c:v>7.3903864422505267E-3</c:v>
                </c:pt>
                <c:pt idx="17">
                  <c:v>2.9433377416773304E-2</c:v>
                </c:pt>
                <c:pt idx="18">
                  <c:v>4.5070774725541034E-3</c:v>
                </c:pt>
                <c:pt idx="19">
                  <c:v>8.877800068903785E-2</c:v>
                </c:pt>
                <c:pt idx="20">
                  <c:v>2.7231135117685934E-2</c:v>
                </c:pt>
                <c:pt idx="21">
                  <c:v>0.10259679684101197</c:v>
                </c:pt>
                <c:pt idx="22">
                  <c:v>9.5709433658747387E-3</c:v>
                </c:pt>
                <c:pt idx="23">
                  <c:v>4.8951150502069364E-2</c:v>
                </c:pt>
                <c:pt idx="24">
                  <c:v>0</c:v>
                </c:pt>
                <c:pt idx="25">
                  <c:v>3.9019841806608932E-2</c:v>
                </c:pt>
                <c:pt idx="26">
                  <c:v>5.8321858804114002E-2</c:v>
                </c:pt>
                <c:pt idx="27">
                  <c:v>9.987362530534076E-2</c:v>
                </c:pt>
              </c:numCache>
            </c:numRef>
          </c:val>
          <c:extLst>
            <c:ext xmlns:c16="http://schemas.microsoft.com/office/drawing/2014/chart" uri="{C3380CC4-5D6E-409C-BE32-E72D297353CC}">
              <c16:uniqueId val="{00000001-8CD6-417A-8D93-3E24FE1DD8BE}"/>
            </c:ext>
          </c:extLst>
        </c:ser>
        <c:ser>
          <c:idx val="2"/>
          <c:order val="2"/>
          <c:tx>
            <c:strRef>
              <c:f>P4_carte4_G4!$D$40</c:f>
              <c:strCache>
                <c:ptCount val="1"/>
                <c:pt idx="0">
                  <c:v>Biogaz</c:v>
                </c:pt>
              </c:strCache>
            </c:strRef>
          </c:tx>
          <c:spPr>
            <a:solidFill>
              <a:srgbClr val="FFC000"/>
            </a:solidFill>
            <a:ln>
              <a:noFill/>
            </a:ln>
            <a:effectLst/>
          </c:spPr>
          <c:invertIfNegative val="0"/>
          <c:cat>
            <c:strRef>
              <c:f>P4_carte4_G4!$A$41:$A$68</c:f>
              <c:strCache>
                <c:ptCount val="28"/>
                <c:pt idx="0">
                  <c:v>Irlande</c:v>
                </c:pt>
                <c:pt idx="1">
                  <c:v>Pays-Bas</c:v>
                </c:pt>
                <c:pt idx="2">
                  <c:v>Luxembourg</c:v>
                </c:pt>
                <c:pt idx="3">
                  <c:v>Allemagne</c:v>
                </c:pt>
                <c:pt idx="4">
                  <c:v>Hongrie</c:v>
                </c:pt>
                <c:pt idx="5">
                  <c:v>Espagne</c:v>
                </c:pt>
                <c:pt idx="6">
                  <c:v>Slovaquie</c:v>
                </c:pt>
                <c:pt idx="7">
                  <c:v>Italie</c:v>
                </c:pt>
                <c:pt idx="8">
                  <c:v>Pologne</c:v>
                </c:pt>
                <c:pt idx="9">
                  <c:v>Malte</c:v>
                </c:pt>
                <c:pt idx="10">
                  <c:v>Europe des 27</c:v>
                </c:pt>
                <c:pt idx="11">
                  <c:v>France</c:v>
                </c:pt>
                <c:pt idx="12">
                  <c:v>République tchèque</c:v>
                </c:pt>
                <c:pt idx="13">
                  <c:v>Roumanie</c:v>
                </c:pt>
                <c:pt idx="14">
                  <c:v>Grèce</c:v>
                </c:pt>
                <c:pt idx="15">
                  <c:v>Slovénie</c:v>
                </c:pt>
                <c:pt idx="16">
                  <c:v>Belgique</c:v>
                </c:pt>
                <c:pt idx="17">
                  <c:v>Autriche</c:v>
                </c:pt>
                <c:pt idx="18">
                  <c:v>Croatie</c:v>
                </c:pt>
                <c:pt idx="19">
                  <c:v>Chypre</c:v>
                </c:pt>
                <c:pt idx="20">
                  <c:v>Bulgarie</c:v>
                </c:pt>
                <c:pt idx="21">
                  <c:v>Portugal</c:v>
                </c:pt>
                <c:pt idx="22">
                  <c:v>Lituanie</c:v>
                </c:pt>
                <c:pt idx="23">
                  <c:v>Danemark</c:v>
                </c:pt>
                <c:pt idx="24">
                  <c:v>Lettonie</c:v>
                </c:pt>
                <c:pt idx="25">
                  <c:v>Finlande</c:v>
                </c:pt>
                <c:pt idx="26">
                  <c:v>Estonie</c:v>
                </c:pt>
                <c:pt idx="27">
                  <c:v>Suède</c:v>
                </c:pt>
              </c:strCache>
            </c:strRef>
          </c:cat>
          <c:val>
            <c:numRef>
              <c:f>P4_carte4_G4!$D$41:$D$68</c:f>
              <c:numCache>
                <c:formatCode>0%</c:formatCode>
                <c:ptCount val="28"/>
                <c:pt idx="0">
                  <c:v>2.6661893313381399E-3</c:v>
                </c:pt>
                <c:pt idx="1">
                  <c:v>8.5046850768536308E-3</c:v>
                </c:pt>
                <c:pt idx="2">
                  <c:v>8.5845240976710809E-3</c:v>
                </c:pt>
                <c:pt idx="3">
                  <c:v>1.6579059910836032E-2</c:v>
                </c:pt>
                <c:pt idx="4">
                  <c:v>1.923078562759513E-3</c:v>
                </c:pt>
                <c:pt idx="5">
                  <c:v>4.4297568273824785E-3</c:v>
                </c:pt>
                <c:pt idx="6">
                  <c:v>7.000035833709446E-3</c:v>
                </c:pt>
                <c:pt idx="7">
                  <c:v>5.9682559632930499E-3</c:v>
                </c:pt>
                <c:pt idx="8">
                  <c:v>2.969969057489905E-3</c:v>
                </c:pt>
                <c:pt idx="9">
                  <c:v>7.1948492361428584E-3</c:v>
                </c:pt>
                <c:pt idx="10">
                  <c:v>8.950706832310416E-3</c:v>
                </c:pt>
                <c:pt idx="11">
                  <c:v>7.9505740269077713E-3</c:v>
                </c:pt>
                <c:pt idx="12">
                  <c:v>1.2130542482774221E-2</c:v>
                </c:pt>
                <c:pt idx="13">
                  <c:v>6.1150716800449287E-4</c:v>
                </c:pt>
                <c:pt idx="14">
                  <c:v>7.7606554077977322E-3</c:v>
                </c:pt>
                <c:pt idx="15">
                  <c:v>4.1584817255773676E-3</c:v>
                </c:pt>
                <c:pt idx="16">
                  <c:v>6.7193206801755773E-3</c:v>
                </c:pt>
                <c:pt idx="17">
                  <c:v>2.2662966993851935E-3</c:v>
                </c:pt>
                <c:pt idx="18">
                  <c:v>3.8929766087240614E-3</c:v>
                </c:pt>
                <c:pt idx="19">
                  <c:v>1.1544382476822945E-2</c:v>
                </c:pt>
                <c:pt idx="20">
                  <c:v>2.7370518041494791E-3</c:v>
                </c:pt>
                <c:pt idx="21">
                  <c:v>1.1456046568559732E-3</c:v>
                </c:pt>
                <c:pt idx="22">
                  <c:v>4.79420799075437E-3</c:v>
                </c:pt>
                <c:pt idx="23">
                  <c:v>4.7582678864994885E-2</c:v>
                </c:pt>
                <c:pt idx="24">
                  <c:v>1.1964067592675338E-2</c:v>
                </c:pt>
                <c:pt idx="25">
                  <c:v>8.0856885149722547E-3</c:v>
                </c:pt>
                <c:pt idx="26">
                  <c:v>4.0388497294826615E-3</c:v>
                </c:pt>
                <c:pt idx="27">
                  <c:v>4.2015371027943824E-3</c:v>
                </c:pt>
              </c:numCache>
            </c:numRef>
          </c:val>
          <c:extLst>
            <c:ext xmlns:c16="http://schemas.microsoft.com/office/drawing/2014/chart" uri="{C3380CC4-5D6E-409C-BE32-E72D297353CC}">
              <c16:uniqueId val="{00000002-8CD6-417A-8D93-3E24FE1DD8BE}"/>
            </c:ext>
          </c:extLst>
        </c:ser>
        <c:ser>
          <c:idx val="3"/>
          <c:order val="3"/>
          <c:tx>
            <c:strRef>
              <c:f>P4_carte4_G4!$E$40</c:f>
              <c:strCache>
                <c:ptCount val="1"/>
                <c:pt idx="0">
                  <c:v>Autres EnR</c:v>
                </c:pt>
              </c:strCache>
            </c:strRef>
          </c:tx>
          <c:spPr>
            <a:solidFill>
              <a:srgbClr val="7030A0"/>
            </a:solidFill>
            <a:ln>
              <a:noFill/>
            </a:ln>
            <a:effectLst/>
          </c:spPr>
          <c:invertIfNegative val="0"/>
          <c:cat>
            <c:strRef>
              <c:f>P4_carte4_G4!$A$41:$A$68</c:f>
              <c:strCache>
                <c:ptCount val="28"/>
                <c:pt idx="0">
                  <c:v>Irlande</c:v>
                </c:pt>
                <c:pt idx="1">
                  <c:v>Pays-Bas</c:v>
                </c:pt>
                <c:pt idx="2">
                  <c:v>Luxembourg</c:v>
                </c:pt>
                <c:pt idx="3">
                  <c:v>Allemagne</c:v>
                </c:pt>
                <c:pt idx="4">
                  <c:v>Hongrie</c:v>
                </c:pt>
                <c:pt idx="5">
                  <c:v>Espagne</c:v>
                </c:pt>
                <c:pt idx="6">
                  <c:v>Slovaquie</c:v>
                </c:pt>
                <c:pt idx="7">
                  <c:v>Italie</c:v>
                </c:pt>
                <c:pt idx="8">
                  <c:v>Pologne</c:v>
                </c:pt>
                <c:pt idx="9">
                  <c:v>Malte</c:v>
                </c:pt>
                <c:pt idx="10">
                  <c:v>Europe des 27</c:v>
                </c:pt>
                <c:pt idx="11">
                  <c:v>France</c:v>
                </c:pt>
                <c:pt idx="12">
                  <c:v>République tchèque</c:v>
                </c:pt>
                <c:pt idx="13">
                  <c:v>Roumanie</c:v>
                </c:pt>
                <c:pt idx="14">
                  <c:v>Grèce</c:v>
                </c:pt>
                <c:pt idx="15">
                  <c:v>Slovénie</c:v>
                </c:pt>
                <c:pt idx="16">
                  <c:v>Belgique</c:v>
                </c:pt>
                <c:pt idx="17">
                  <c:v>Autriche</c:v>
                </c:pt>
                <c:pt idx="18">
                  <c:v>Croatie</c:v>
                </c:pt>
                <c:pt idx="19">
                  <c:v>Chypre</c:v>
                </c:pt>
                <c:pt idx="20">
                  <c:v>Bulgarie</c:v>
                </c:pt>
                <c:pt idx="21">
                  <c:v>Portugal</c:v>
                </c:pt>
                <c:pt idx="22">
                  <c:v>Lituanie</c:v>
                </c:pt>
                <c:pt idx="23">
                  <c:v>Danemark</c:v>
                </c:pt>
                <c:pt idx="24">
                  <c:v>Lettonie</c:v>
                </c:pt>
                <c:pt idx="25">
                  <c:v>Finlande</c:v>
                </c:pt>
                <c:pt idx="26">
                  <c:v>Estonie</c:v>
                </c:pt>
                <c:pt idx="27">
                  <c:v>Suède</c:v>
                </c:pt>
              </c:strCache>
            </c:strRef>
          </c:cat>
          <c:val>
            <c:numRef>
              <c:f>P4_carte4_G4!$E$41:$E$68</c:f>
              <c:numCache>
                <c:formatCode>0%</c:formatCode>
                <c:ptCount val="28"/>
                <c:pt idx="0">
                  <c:v>2.8750565853279879E-3</c:v>
                </c:pt>
                <c:pt idx="1">
                  <c:v>1.0215842485495367E-2</c:v>
                </c:pt>
                <c:pt idx="2">
                  <c:v>2.3386743554754245E-3</c:v>
                </c:pt>
                <c:pt idx="3">
                  <c:v>1.1832852451277676E-2</c:v>
                </c:pt>
                <c:pt idx="4">
                  <c:v>1.4031696992772858E-2</c:v>
                </c:pt>
                <c:pt idx="5">
                  <c:v>1.1967032426563828E-2</c:v>
                </c:pt>
                <c:pt idx="6">
                  <c:v>2.3302026799277074E-3</c:v>
                </c:pt>
                <c:pt idx="7">
                  <c:v>9.529065090148843E-3</c:v>
                </c:pt>
                <c:pt idx="8">
                  <c:v>2.7535973784317287E-3</c:v>
                </c:pt>
                <c:pt idx="9">
                  <c:v>5.6235361987087319E-2</c:v>
                </c:pt>
                <c:pt idx="10">
                  <c:v>9.6487278816042941E-3</c:v>
                </c:pt>
                <c:pt idx="11">
                  <c:v>1.1411951044441286E-2</c:v>
                </c:pt>
                <c:pt idx="12">
                  <c:v>1.350809220966237E-3</c:v>
                </c:pt>
                <c:pt idx="13">
                  <c:v>9.3249808950917354E-4</c:v>
                </c:pt>
                <c:pt idx="14">
                  <c:v>6.7364357523415963E-2</c:v>
                </c:pt>
                <c:pt idx="15">
                  <c:v>1.1810744109850368E-2</c:v>
                </c:pt>
                <c:pt idx="16">
                  <c:v>3.1231736988984009E-3</c:v>
                </c:pt>
                <c:pt idx="17">
                  <c:v>1.6223496664220394E-2</c:v>
                </c:pt>
                <c:pt idx="18">
                  <c:v>8.7990989074870872E-3</c:v>
                </c:pt>
                <c:pt idx="19">
                  <c:v>0.1608170264922999</c:v>
                </c:pt>
                <c:pt idx="20">
                  <c:v>1.6284167898278256E-2</c:v>
                </c:pt>
                <c:pt idx="21">
                  <c:v>1.9814113660106953E-2</c:v>
                </c:pt>
                <c:pt idx="22">
                  <c:v>1.0834709044094783E-3</c:v>
                </c:pt>
                <c:pt idx="23">
                  <c:v>1.1336441412514725E-2</c:v>
                </c:pt>
                <c:pt idx="24">
                  <c:v>1.3564545565227597E-3</c:v>
                </c:pt>
                <c:pt idx="25">
                  <c:v>1.7899121854949058E-4</c:v>
                </c:pt>
                <c:pt idx="26">
                  <c:v>0</c:v>
                </c:pt>
                <c:pt idx="27">
                  <c:v>6.6204198656246869E-4</c:v>
                </c:pt>
              </c:numCache>
            </c:numRef>
          </c:val>
          <c:extLst>
            <c:ext xmlns:c16="http://schemas.microsoft.com/office/drawing/2014/chart" uri="{C3380CC4-5D6E-409C-BE32-E72D297353CC}">
              <c16:uniqueId val="{00000003-8CD6-417A-8D93-3E24FE1DD8BE}"/>
            </c:ext>
          </c:extLst>
        </c:ser>
        <c:dLbls>
          <c:showLegendKey val="0"/>
          <c:showVal val="0"/>
          <c:showCatName val="0"/>
          <c:showSerName val="0"/>
          <c:showPercent val="0"/>
          <c:showBubbleSize val="0"/>
        </c:dLbls>
        <c:gapWidth val="20"/>
        <c:overlap val="100"/>
        <c:axId val="1986198512"/>
        <c:axId val="1986189360"/>
      </c:barChart>
      <c:catAx>
        <c:axId val="1986198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6189360"/>
        <c:crosses val="autoZero"/>
        <c:auto val="1"/>
        <c:lblAlgn val="ctr"/>
        <c:lblOffset val="100"/>
        <c:noMultiLvlLbl val="0"/>
      </c:catAx>
      <c:valAx>
        <c:axId val="19861893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619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stacked"/>
        <c:varyColors val="0"/>
        <c:ser>
          <c:idx val="2"/>
          <c:order val="0"/>
          <c:tx>
            <c:strRef>
              <c:f>P4_G5!$B$5</c:f>
              <c:strCache>
                <c:ptCount val="1"/>
                <c:pt idx="0">
                  <c:v>2005</c:v>
                </c:pt>
              </c:strCache>
            </c:strRef>
          </c:tx>
          <c:spPr>
            <a:solidFill>
              <a:schemeClr val="accent6">
                <a:tint val="65000"/>
              </a:schemeClr>
            </a:solidFill>
            <a:ln>
              <a:noFill/>
            </a:ln>
            <a:effectLst/>
          </c:spPr>
          <c:invertIfNegative val="0"/>
          <c:val>
            <c:numRef>
              <c:f>P4_G5!$B$6:$B$33</c:f>
              <c:numCache>
                <c:formatCode>0.0</c:formatCode>
                <c:ptCount val="28"/>
                <c:pt idx="0">
                  <c:v>40.26509078439765</c:v>
                </c:pt>
                <c:pt idx="1">
                  <c:v>32.264408963106703</c:v>
                </c:pt>
                <c:pt idx="2">
                  <c:v>28.813775321205238</c:v>
                </c:pt>
                <c:pt idx="3">
                  <c:v>24.354676182397025</c:v>
                </c:pt>
                <c:pt idx="4">
                  <c:v>19.526055131454079</c:v>
                </c:pt>
                <c:pt idx="5">
                  <c:v>15.956259424353936</c:v>
                </c:pt>
                <c:pt idx="6">
                  <c:v>17.428735389118604</c:v>
                </c:pt>
                <c:pt idx="7">
                  <c:v>19.809098204865368</c:v>
                </c:pt>
                <c:pt idx="8">
                  <c:v>17.571101760302366</c:v>
                </c:pt>
                <c:pt idx="9">
                  <c:v>16.769539200019114</c:v>
                </c:pt>
                <c:pt idx="10">
                  <c:v>9.5993777603296913</c:v>
                </c:pt>
                <c:pt idx="11">
                  <c:v>23.691247813560317</c:v>
                </c:pt>
                <c:pt idx="12">
                  <c:v>10.236342184545581</c:v>
                </c:pt>
                <c:pt idx="13">
                  <c:v>8.4420090060872166</c:v>
                </c:pt>
                <c:pt idx="14">
                  <c:v>7.2770870582595624</c:v>
                </c:pt>
                <c:pt idx="15">
                  <c:v>7.1671138285338287</c:v>
                </c:pt>
                <c:pt idx="16">
                  <c:v>7.5493845091746836</c:v>
                </c:pt>
                <c:pt idx="17">
                  <c:v>9.1729316202687521</c:v>
                </c:pt>
                <c:pt idx="18">
                  <c:v>2.8215105833333349</c:v>
                </c:pt>
                <c:pt idx="19">
                  <c:v>6.900243674152998</c:v>
                </c:pt>
                <c:pt idx="20">
                  <c:v>6.3597015752893356</c:v>
                </c:pt>
                <c:pt idx="21">
                  <c:v>2.4780119869869939</c:v>
                </c:pt>
                <c:pt idx="22">
                  <c:v>7.1149902270850012</c:v>
                </c:pt>
                <c:pt idx="23">
                  <c:v>3.131074516429349</c:v>
                </c:pt>
                <c:pt idx="24">
                  <c:v>6.9310793352889073</c:v>
                </c:pt>
                <c:pt idx="25">
                  <c:v>2.3321777412875817</c:v>
                </c:pt>
                <c:pt idx="26">
                  <c:v>1.401898467696302</c:v>
                </c:pt>
                <c:pt idx="27">
                  <c:v>0.12267861611704549</c:v>
                </c:pt>
              </c:numCache>
            </c:numRef>
          </c:val>
          <c:extLst>
            <c:ext xmlns:c16="http://schemas.microsoft.com/office/drawing/2014/chart" uri="{C3380CC4-5D6E-409C-BE32-E72D297353CC}">
              <c16:uniqueId val="{00000000-00B0-4BF8-B4D4-CD25AF9F993E}"/>
            </c:ext>
          </c:extLst>
        </c:ser>
        <c:ser>
          <c:idx val="0"/>
          <c:order val="1"/>
          <c:tx>
            <c:strRef>
              <c:f>P4_G5!$D$5</c:f>
              <c:strCache>
                <c:ptCount val="1"/>
                <c:pt idx="0">
                  <c:v>Part atteinte 2020</c:v>
                </c:pt>
              </c:strCache>
            </c:strRef>
          </c:tx>
          <c:spPr>
            <a:solidFill>
              <a:schemeClr val="accent6">
                <a:shade val="65000"/>
              </a:schemeClr>
            </a:solidFill>
            <a:ln>
              <a:noFill/>
            </a:ln>
            <a:effectLst/>
          </c:spPr>
          <c:invertIfNegative val="0"/>
          <c:cat>
            <c:strRef>
              <c:f>P4_G5!$A$6:$A$33</c:f>
              <c:strCache>
                <c:ptCount val="28"/>
                <c:pt idx="0">
                  <c:v>Suède</c:v>
                </c:pt>
                <c:pt idx="1">
                  <c:v>Lettonie</c:v>
                </c:pt>
                <c:pt idx="2">
                  <c:v>Finlande</c:v>
                </c:pt>
                <c:pt idx="3">
                  <c:v>Autriche</c:v>
                </c:pt>
                <c:pt idx="4">
                  <c:v>Portugal</c:v>
                </c:pt>
                <c:pt idx="5">
                  <c:v>Danemark</c:v>
                </c:pt>
                <c:pt idx="6">
                  <c:v>Estonie</c:v>
                </c:pt>
                <c:pt idx="7">
                  <c:v>Slovénie</c:v>
                </c:pt>
                <c:pt idx="8">
                  <c:v>Roumanie</c:v>
                </c:pt>
                <c:pt idx="9">
                  <c:v>Lituanie</c:v>
                </c:pt>
                <c:pt idx="10">
                  <c:v>France</c:v>
                </c:pt>
                <c:pt idx="11">
                  <c:v>Croatie</c:v>
                </c:pt>
                <c:pt idx="12">
                  <c:v>Europe des 27</c:v>
                </c:pt>
                <c:pt idx="13">
                  <c:v>Espagne</c:v>
                </c:pt>
                <c:pt idx="14">
                  <c:v>Grèce</c:v>
                </c:pt>
                <c:pt idx="15">
                  <c:v>Allemagne</c:v>
                </c:pt>
                <c:pt idx="16">
                  <c:v>Italie</c:v>
                </c:pt>
                <c:pt idx="17">
                  <c:v>Bulgarie</c:v>
                </c:pt>
                <c:pt idx="18">
                  <c:v>Irlande</c:v>
                </c:pt>
                <c:pt idx="19">
                  <c:v>Pologne</c:v>
                </c:pt>
                <c:pt idx="20">
                  <c:v>Slovaquie</c:v>
                </c:pt>
                <c:pt idx="21">
                  <c:v>Pays-Bas</c:v>
                </c:pt>
                <c:pt idx="22">
                  <c:v>République tchèque</c:v>
                </c:pt>
                <c:pt idx="23">
                  <c:v>Chypre</c:v>
                </c:pt>
                <c:pt idx="24">
                  <c:v>Hongrie</c:v>
                </c:pt>
                <c:pt idx="25">
                  <c:v>Belgique</c:v>
                </c:pt>
                <c:pt idx="26">
                  <c:v>Luxembourg</c:v>
                </c:pt>
                <c:pt idx="27">
                  <c:v>Malte</c:v>
                </c:pt>
              </c:strCache>
            </c:strRef>
          </c:cat>
          <c:val>
            <c:numRef>
              <c:f>P4_G5!$D$6:$D$33</c:f>
              <c:numCache>
                <c:formatCode>0.0</c:formatCode>
                <c:ptCount val="28"/>
                <c:pt idx="0">
                  <c:v>19.859182517325955</c:v>
                </c:pt>
                <c:pt idx="1">
                  <c:v>9.867494618907628</c:v>
                </c:pt>
                <c:pt idx="2">
                  <c:v>14.987797128770037</c:v>
                </c:pt>
                <c:pt idx="3">
                  <c:v>12.190664859758439</c:v>
                </c:pt>
                <c:pt idx="4">
                  <c:v>14.456274966576572</c:v>
                </c:pt>
                <c:pt idx="5">
                  <c:v>15.724503388525973</c:v>
                </c:pt>
                <c:pt idx="6">
                  <c:v>12.640648567293688</c:v>
                </c:pt>
                <c:pt idx="7">
                  <c:v>5.1909339045356369</c:v>
                </c:pt>
                <c:pt idx="8">
                  <c:v>6.9064340801191904</c:v>
                </c:pt>
                <c:pt idx="9">
                  <c:v>10.003137430391781</c:v>
                </c:pt>
                <c:pt idx="10">
                  <c:v>9.5097352852669061</c:v>
                </c:pt>
                <c:pt idx="11">
                  <c:v>7.3316599801431401</c:v>
                </c:pt>
                <c:pt idx="12">
                  <c:v>11.853289061423887</c:v>
                </c:pt>
                <c:pt idx="13">
                  <c:v>12.777507539135859</c:v>
                </c:pt>
                <c:pt idx="14">
                  <c:v>14.471991250695217</c:v>
                </c:pt>
                <c:pt idx="15">
                  <c:v>12.145104722201445</c:v>
                </c:pt>
                <c:pt idx="16">
                  <c:v>12.809433030770254</c:v>
                </c:pt>
                <c:pt idx="17">
                  <c:v>14.146222861285665</c:v>
                </c:pt>
                <c:pt idx="18">
                  <c:v>13.338728503337727</c:v>
                </c:pt>
                <c:pt idx="19">
                  <c:v>9.2016363878946823</c:v>
                </c:pt>
                <c:pt idx="20">
                  <c:v>10.984957462962509</c:v>
                </c:pt>
                <c:pt idx="21">
                  <c:v>11.520731701913071</c:v>
                </c:pt>
                <c:pt idx="22">
                  <c:v>10.188456879185988</c:v>
                </c:pt>
                <c:pt idx="23">
                  <c:v>13.748174351682435</c:v>
                </c:pt>
                <c:pt idx="24">
                  <c:v>6.9191463331390937</c:v>
                </c:pt>
                <c:pt idx="25">
                  <c:v>10.66806998038464</c:v>
                </c:pt>
                <c:pt idx="26">
                  <c:v>10.297280108765342</c:v>
                </c:pt>
                <c:pt idx="27">
                  <c:v>10.591352668254428</c:v>
                </c:pt>
              </c:numCache>
            </c:numRef>
          </c:val>
          <c:extLst>
            <c:ext xmlns:c16="http://schemas.microsoft.com/office/drawing/2014/chart" uri="{C3380CC4-5D6E-409C-BE32-E72D297353CC}">
              <c16:uniqueId val="{00000001-00B0-4BF8-B4D4-CD25AF9F993E}"/>
            </c:ext>
          </c:extLst>
        </c:ser>
        <c:dLbls>
          <c:showLegendKey val="0"/>
          <c:showVal val="0"/>
          <c:showCatName val="0"/>
          <c:showSerName val="0"/>
          <c:showPercent val="0"/>
          <c:showBubbleSize val="0"/>
        </c:dLbls>
        <c:gapWidth val="150"/>
        <c:overlap val="100"/>
        <c:axId val="1218815327"/>
        <c:axId val="1218820319"/>
      </c:barChart>
      <c:scatterChart>
        <c:scatterStyle val="lineMarker"/>
        <c:varyColors val="0"/>
        <c:ser>
          <c:idx val="1"/>
          <c:order val="2"/>
          <c:tx>
            <c:strRef>
              <c:f>P4_G5!$E$5</c:f>
              <c:strCache>
                <c:ptCount val="1"/>
                <c:pt idx="0">
                  <c:v>Objectif 2020</c:v>
                </c:pt>
              </c:strCache>
            </c:strRef>
          </c:tx>
          <c:spPr>
            <a:ln w="25400" cap="rnd">
              <a:noFill/>
              <a:round/>
            </a:ln>
            <a:effectLst/>
          </c:spPr>
          <c:marker>
            <c:symbol val="dash"/>
            <c:size val="9"/>
            <c:spPr>
              <a:solidFill>
                <a:srgbClr val="A50021"/>
              </a:solidFill>
              <a:ln w="9525">
                <a:noFill/>
              </a:ln>
              <a:effectLst/>
            </c:spPr>
          </c:marker>
          <c:xVal>
            <c:strRef>
              <c:f>P4_G5!$A$6:$A$33</c:f>
              <c:strCache>
                <c:ptCount val="28"/>
                <c:pt idx="0">
                  <c:v>Suède</c:v>
                </c:pt>
                <c:pt idx="1">
                  <c:v>Lettonie</c:v>
                </c:pt>
                <c:pt idx="2">
                  <c:v>Finlande</c:v>
                </c:pt>
                <c:pt idx="3">
                  <c:v>Autriche</c:v>
                </c:pt>
                <c:pt idx="4">
                  <c:v>Portugal</c:v>
                </c:pt>
                <c:pt idx="5">
                  <c:v>Danemark</c:v>
                </c:pt>
                <c:pt idx="6">
                  <c:v>Estonie</c:v>
                </c:pt>
                <c:pt idx="7">
                  <c:v>Slovénie</c:v>
                </c:pt>
                <c:pt idx="8">
                  <c:v>Roumanie</c:v>
                </c:pt>
                <c:pt idx="9">
                  <c:v>Lituanie</c:v>
                </c:pt>
                <c:pt idx="10">
                  <c:v>France</c:v>
                </c:pt>
                <c:pt idx="11">
                  <c:v>Croatie</c:v>
                </c:pt>
                <c:pt idx="12">
                  <c:v>Europe des 27</c:v>
                </c:pt>
                <c:pt idx="13">
                  <c:v>Espagne</c:v>
                </c:pt>
                <c:pt idx="14">
                  <c:v>Grèce</c:v>
                </c:pt>
                <c:pt idx="15">
                  <c:v>Allemagne</c:v>
                </c:pt>
                <c:pt idx="16">
                  <c:v>Italie</c:v>
                </c:pt>
                <c:pt idx="17">
                  <c:v>Bulgarie</c:v>
                </c:pt>
                <c:pt idx="18">
                  <c:v>Irlande</c:v>
                </c:pt>
                <c:pt idx="19">
                  <c:v>Pologne</c:v>
                </c:pt>
                <c:pt idx="20">
                  <c:v>Slovaquie</c:v>
                </c:pt>
                <c:pt idx="21">
                  <c:v>Pays-Bas</c:v>
                </c:pt>
                <c:pt idx="22">
                  <c:v>République tchèque</c:v>
                </c:pt>
                <c:pt idx="23">
                  <c:v>Chypre</c:v>
                </c:pt>
                <c:pt idx="24">
                  <c:v>Hongrie</c:v>
                </c:pt>
                <c:pt idx="25">
                  <c:v>Belgique</c:v>
                </c:pt>
                <c:pt idx="26">
                  <c:v>Luxembourg</c:v>
                </c:pt>
                <c:pt idx="27">
                  <c:v>Malte</c:v>
                </c:pt>
              </c:strCache>
            </c:strRef>
          </c:xVal>
          <c:yVal>
            <c:numRef>
              <c:f>P4_G5!$E$6:$E$33</c:f>
              <c:numCache>
                <c:formatCode>0</c:formatCode>
                <c:ptCount val="28"/>
                <c:pt idx="0">
                  <c:v>49</c:v>
                </c:pt>
                <c:pt idx="1">
                  <c:v>40</c:v>
                </c:pt>
                <c:pt idx="2">
                  <c:v>38</c:v>
                </c:pt>
                <c:pt idx="3">
                  <c:v>34</c:v>
                </c:pt>
                <c:pt idx="4">
                  <c:v>31</c:v>
                </c:pt>
                <c:pt idx="5">
                  <c:v>30</c:v>
                </c:pt>
                <c:pt idx="6">
                  <c:v>25</c:v>
                </c:pt>
                <c:pt idx="7">
                  <c:v>25</c:v>
                </c:pt>
                <c:pt idx="8">
                  <c:v>24</c:v>
                </c:pt>
                <c:pt idx="9">
                  <c:v>23</c:v>
                </c:pt>
                <c:pt idx="10">
                  <c:v>23</c:v>
                </c:pt>
                <c:pt idx="11">
                  <c:v>20</c:v>
                </c:pt>
                <c:pt idx="12">
                  <c:v>20</c:v>
                </c:pt>
                <c:pt idx="13">
                  <c:v>20</c:v>
                </c:pt>
                <c:pt idx="14">
                  <c:v>18</c:v>
                </c:pt>
                <c:pt idx="15">
                  <c:v>18</c:v>
                </c:pt>
                <c:pt idx="16">
                  <c:v>17</c:v>
                </c:pt>
                <c:pt idx="17">
                  <c:v>16</c:v>
                </c:pt>
                <c:pt idx="18">
                  <c:v>16</c:v>
                </c:pt>
                <c:pt idx="19">
                  <c:v>15</c:v>
                </c:pt>
                <c:pt idx="20">
                  <c:v>14.000000000000002</c:v>
                </c:pt>
                <c:pt idx="21">
                  <c:v>14.000000000000002</c:v>
                </c:pt>
                <c:pt idx="22">
                  <c:v>13</c:v>
                </c:pt>
                <c:pt idx="23">
                  <c:v>13</c:v>
                </c:pt>
                <c:pt idx="24">
                  <c:v>13</c:v>
                </c:pt>
                <c:pt idx="25">
                  <c:v>13</c:v>
                </c:pt>
                <c:pt idx="26">
                  <c:v>11</c:v>
                </c:pt>
                <c:pt idx="27">
                  <c:v>10</c:v>
                </c:pt>
              </c:numCache>
            </c:numRef>
          </c:yVal>
          <c:smooth val="0"/>
          <c:extLst>
            <c:ext xmlns:c16="http://schemas.microsoft.com/office/drawing/2014/chart" uri="{C3380CC4-5D6E-409C-BE32-E72D297353CC}">
              <c16:uniqueId val="{00000002-00B0-4BF8-B4D4-CD25AF9F993E}"/>
            </c:ext>
          </c:extLst>
        </c:ser>
        <c:dLbls>
          <c:showLegendKey val="0"/>
          <c:showVal val="0"/>
          <c:showCatName val="0"/>
          <c:showSerName val="0"/>
          <c:showPercent val="0"/>
          <c:showBubbleSize val="0"/>
        </c:dLbls>
        <c:axId val="1218815327"/>
        <c:axId val="1218820319"/>
      </c:scatterChart>
      <c:catAx>
        <c:axId val="1218815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8820319"/>
        <c:crosses val="autoZero"/>
        <c:auto val="0"/>
        <c:lblAlgn val="ctr"/>
        <c:lblOffset val="100"/>
        <c:noMultiLvlLbl val="0"/>
      </c:catAx>
      <c:valAx>
        <c:axId val="1218820319"/>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8815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069245291706957"/>
          <c:y val="1.6640615818545069E-2"/>
          <c:w val="0.79706418140279189"/>
          <c:h val="0.8034917857490036"/>
        </c:manualLayout>
      </c:layout>
      <c:barChart>
        <c:barDir val="bar"/>
        <c:grouping val="stacked"/>
        <c:varyColors val="0"/>
        <c:ser>
          <c:idx val="0"/>
          <c:order val="0"/>
          <c:tx>
            <c:strRef>
              <c:f>P4_G6!$C$68</c:f>
              <c:strCache>
                <c:ptCount val="1"/>
                <c:pt idx="0">
                  <c:v>Biomasse solide (hors déchets)</c:v>
                </c:pt>
              </c:strCache>
            </c:strRef>
          </c:tx>
          <c:spPr>
            <a:solidFill>
              <a:srgbClr val="9A7200"/>
            </a:solidFill>
            <a:ln w="25400">
              <a:noFill/>
            </a:ln>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P4_G6!$C$69:$C$95</c:f>
              <c:numCache>
                <c:formatCode>General</c:formatCode>
                <c:ptCount val="27"/>
                <c:pt idx="0">
                  <c:v>0</c:v>
                </c:pt>
                <c:pt idx="1">
                  <c:v>0.27149400000000001</c:v>
                </c:pt>
                <c:pt idx="2">
                  <c:v>2.0039570000000002</c:v>
                </c:pt>
                <c:pt idx="3">
                  <c:v>6.152285</c:v>
                </c:pt>
                <c:pt idx="4">
                  <c:v>2.5981529999999999</c:v>
                </c:pt>
                <c:pt idx="5">
                  <c:v>14.800833000000001</c:v>
                </c:pt>
                <c:pt idx="6">
                  <c:v>19.846388999999999</c:v>
                </c:pt>
                <c:pt idx="7">
                  <c:v>15.364443999999999</c:v>
                </c:pt>
                <c:pt idx="8">
                  <c:v>17.572944</c:v>
                </c:pt>
                <c:pt idx="9">
                  <c:v>19.537401999999997</c:v>
                </c:pt>
                <c:pt idx="10">
                  <c:v>26.569413000000001</c:v>
                </c:pt>
                <c:pt idx="11">
                  <c:v>8.6187900000000006</c:v>
                </c:pt>
                <c:pt idx="12">
                  <c:v>23.682777999999999</c:v>
                </c:pt>
                <c:pt idx="13">
                  <c:v>13.655693999999999</c:v>
                </c:pt>
                <c:pt idx="14">
                  <c:v>16.741681</c:v>
                </c:pt>
                <c:pt idx="15">
                  <c:v>40.959856000000002</c:v>
                </c:pt>
                <c:pt idx="16">
                  <c:v>39.559379</c:v>
                </c:pt>
                <c:pt idx="17">
                  <c:v>33.776254000000002</c:v>
                </c:pt>
                <c:pt idx="18">
                  <c:v>17.806999000000001</c:v>
                </c:pt>
                <c:pt idx="19">
                  <c:v>55.869810999999999</c:v>
                </c:pt>
                <c:pt idx="20">
                  <c:v>96.846666999999997</c:v>
                </c:pt>
                <c:pt idx="21">
                  <c:v>104.254565</c:v>
                </c:pt>
                <c:pt idx="22">
                  <c:v>58.774166999999998</c:v>
                </c:pt>
                <c:pt idx="23">
                  <c:v>115.141667</c:v>
                </c:pt>
                <c:pt idx="24">
                  <c:v>82.848973999999998</c:v>
                </c:pt>
                <c:pt idx="25">
                  <c:v>114.66222400000001</c:v>
                </c:pt>
                <c:pt idx="26">
                  <c:v>148.47416699999999</c:v>
                </c:pt>
              </c:numCache>
            </c:numRef>
          </c:val>
          <c:extLst>
            <c:ext xmlns:c16="http://schemas.microsoft.com/office/drawing/2014/chart" uri="{C3380CC4-5D6E-409C-BE32-E72D297353CC}">
              <c16:uniqueId val="{00000000-9A52-4D3B-9CF6-71AE770C67A1}"/>
            </c:ext>
          </c:extLst>
        </c:ser>
        <c:ser>
          <c:idx val="3"/>
          <c:order val="1"/>
          <c:tx>
            <c:strRef>
              <c:f>P4_G6!$F$68</c:f>
              <c:strCache>
                <c:ptCount val="1"/>
                <c:pt idx="0">
                  <c:v>Éolien</c:v>
                </c:pt>
              </c:strCache>
            </c:strRef>
          </c:tx>
          <c:spPr>
            <a:solidFill>
              <a:schemeClr val="accent1">
                <a:lumMod val="40000"/>
                <a:lumOff val="60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P4_G6!$F$69:$F$95</c:f>
              <c:numCache>
                <c:formatCode>General</c:formatCode>
                <c:ptCount val="27"/>
                <c:pt idx="0">
                  <c:v>5.8E-5</c:v>
                </c:pt>
                <c:pt idx="1">
                  <c:v>0.24040799999999998</c:v>
                </c:pt>
                <c:pt idx="2">
                  <c:v>0.35113499999999997</c:v>
                </c:pt>
                <c:pt idx="3">
                  <c:v>6.2510000000000005E-3</c:v>
                </c:pt>
                <c:pt idx="4">
                  <c:v>11.54942</c:v>
                </c:pt>
                <c:pt idx="5">
                  <c:v>1.5517000000000001</c:v>
                </c:pt>
                <c:pt idx="6">
                  <c:v>0.84399999999999997</c:v>
                </c:pt>
                <c:pt idx="7">
                  <c:v>4.0000000000000001E-3</c:v>
                </c:pt>
                <c:pt idx="8">
                  <c:v>1.7207000000000001</c:v>
                </c:pt>
                <c:pt idx="9">
                  <c:v>1.4771310000000002</c:v>
                </c:pt>
                <c:pt idx="10">
                  <c:v>0.176842</c:v>
                </c:pt>
                <c:pt idx="11">
                  <c:v>9.310103999999999</c:v>
                </c:pt>
                <c:pt idx="12">
                  <c:v>0.65500000000000003</c:v>
                </c:pt>
                <c:pt idx="13">
                  <c:v>12.7636</c:v>
                </c:pt>
                <c:pt idx="14">
                  <c:v>16.330214000000002</c:v>
                </c:pt>
                <c:pt idx="15">
                  <c:v>0.69908300000000001</c:v>
                </c:pt>
                <c:pt idx="16">
                  <c:v>6.945462</c:v>
                </c:pt>
                <c:pt idx="17">
                  <c:v>12.298663000000001</c:v>
                </c:pt>
                <c:pt idx="18">
                  <c:v>15.339129999999999</c:v>
                </c:pt>
                <c:pt idx="19">
                  <c:v>6.7915299999999998</c:v>
                </c:pt>
                <c:pt idx="20">
                  <c:v>7.9381499999999994</c:v>
                </c:pt>
                <c:pt idx="21">
                  <c:v>15.800049000000001</c:v>
                </c:pt>
                <c:pt idx="22">
                  <c:v>56.444000000000003</c:v>
                </c:pt>
                <c:pt idx="23">
                  <c:v>27.526</c:v>
                </c:pt>
                <c:pt idx="24">
                  <c:v>18.761557</c:v>
                </c:pt>
                <c:pt idx="25">
                  <c:v>39.791900999999996</c:v>
                </c:pt>
                <c:pt idx="26">
                  <c:v>132.102</c:v>
                </c:pt>
              </c:numCache>
            </c:numRef>
          </c:val>
          <c:extLst>
            <c:ext xmlns:c16="http://schemas.microsoft.com/office/drawing/2014/chart" uri="{C3380CC4-5D6E-409C-BE32-E72D297353CC}">
              <c16:uniqueId val="{00000003-9A52-4D3B-9CF6-71AE770C67A1}"/>
            </c:ext>
          </c:extLst>
        </c:ser>
        <c:ser>
          <c:idx val="2"/>
          <c:order val="2"/>
          <c:tx>
            <c:strRef>
              <c:f>P4_G6!$E$68</c:f>
              <c:strCache>
                <c:ptCount val="1"/>
                <c:pt idx="0">
                  <c:v>Hydraulique et énergies marines</c:v>
                </c:pt>
              </c:strCache>
            </c:strRef>
          </c:tx>
          <c:spPr>
            <a:solidFill>
              <a:schemeClr val="accent1">
                <a:lumMod val="75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P4_G6!$E$69:$E$95</c:f>
              <c:numCache>
                <c:formatCode>General</c:formatCode>
                <c:ptCount val="27"/>
                <c:pt idx="0">
                  <c:v>0</c:v>
                </c:pt>
                <c:pt idx="1">
                  <c:v>0</c:v>
                </c:pt>
                <c:pt idx="2">
                  <c:v>9.1602000000000003E-2</c:v>
                </c:pt>
                <c:pt idx="3">
                  <c:v>4.9340600000000006</c:v>
                </c:pt>
                <c:pt idx="4">
                  <c:v>0.93265500000000001</c:v>
                </c:pt>
                <c:pt idx="5">
                  <c:v>0.30060000000000003</c:v>
                </c:pt>
                <c:pt idx="6">
                  <c:v>0.03</c:v>
                </c:pt>
                <c:pt idx="7">
                  <c:v>4.5170000000000003</c:v>
                </c:pt>
                <c:pt idx="8">
                  <c:v>5.6623999999999999</c:v>
                </c:pt>
                <c:pt idx="9">
                  <c:v>2.820398</c:v>
                </c:pt>
                <c:pt idx="10">
                  <c:v>2.6030419999999999</c:v>
                </c:pt>
                <c:pt idx="11">
                  <c:v>3.3436870000000001</c:v>
                </c:pt>
                <c:pt idx="12">
                  <c:v>0.24399999999999999</c:v>
                </c:pt>
                <c:pt idx="13">
                  <c:v>0.26689999999999997</c:v>
                </c:pt>
                <c:pt idx="14">
                  <c:v>1.7063999999999999E-2</c:v>
                </c:pt>
                <c:pt idx="15">
                  <c:v>2.1438839999999999</c:v>
                </c:pt>
                <c:pt idx="16">
                  <c:v>15.381243</c:v>
                </c:pt>
                <c:pt idx="17">
                  <c:v>12.082580999999999</c:v>
                </c:pt>
                <c:pt idx="18">
                  <c:v>4.6066000000000003E-2</c:v>
                </c:pt>
                <c:pt idx="19">
                  <c:v>41.99803</c:v>
                </c:pt>
                <c:pt idx="20">
                  <c:v>15.883341</c:v>
                </c:pt>
                <c:pt idx="21">
                  <c:v>2.1183369999999999</c:v>
                </c:pt>
                <c:pt idx="22">
                  <c:v>30.534000000000002</c:v>
                </c:pt>
                <c:pt idx="23">
                  <c:v>72.388999999999996</c:v>
                </c:pt>
                <c:pt idx="24">
                  <c:v>47.551783999999998</c:v>
                </c:pt>
                <c:pt idx="25">
                  <c:v>62.543674000000003</c:v>
                </c:pt>
                <c:pt idx="26">
                  <c:v>18.321999999999999</c:v>
                </c:pt>
              </c:numCache>
            </c:numRef>
          </c:val>
          <c:extLst>
            <c:ext xmlns:c16="http://schemas.microsoft.com/office/drawing/2014/chart" uri="{C3380CC4-5D6E-409C-BE32-E72D297353CC}">
              <c16:uniqueId val="{00000002-9A52-4D3B-9CF6-71AE770C67A1}"/>
            </c:ext>
          </c:extLst>
        </c:ser>
        <c:ser>
          <c:idx val="6"/>
          <c:order val="3"/>
          <c:tx>
            <c:strRef>
              <c:f>P4_G6!$I$68</c:f>
              <c:strCache>
                <c:ptCount val="1"/>
                <c:pt idx="0">
                  <c:v>Biocarburants et biomasse liquide</c:v>
                </c:pt>
              </c:strCache>
            </c:strRef>
          </c:tx>
          <c:spPr>
            <a:solidFill>
              <a:schemeClr val="accent6">
                <a:lumMod val="60000"/>
                <a:lumOff val="40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P4_G6!$I$69:$I$95</c:f>
              <c:numCache>
                <c:formatCode>General</c:formatCode>
                <c:ptCount val="27"/>
                <c:pt idx="0">
                  <c:v>0</c:v>
                </c:pt>
                <c:pt idx="1">
                  <c:v>0</c:v>
                </c:pt>
                <c:pt idx="2">
                  <c:v>0</c:v>
                </c:pt>
                <c:pt idx="3">
                  <c:v>0</c:v>
                </c:pt>
                <c:pt idx="4">
                  <c:v>0.46998399999999996</c:v>
                </c:pt>
                <c:pt idx="5">
                  <c:v>1.9091939999999998</c:v>
                </c:pt>
                <c:pt idx="6">
                  <c:v>0</c:v>
                </c:pt>
                <c:pt idx="7">
                  <c:v>2.0747279999999999</c:v>
                </c:pt>
                <c:pt idx="8">
                  <c:v>1.8700000000000001E-3</c:v>
                </c:pt>
                <c:pt idx="9">
                  <c:v>1.5457940000000001</c:v>
                </c:pt>
                <c:pt idx="10">
                  <c:v>0.90651400000000004</c:v>
                </c:pt>
                <c:pt idx="11">
                  <c:v>2.0771519999999999</c:v>
                </c:pt>
                <c:pt idx="12">
                  <c:v>5.1826949999999998</c:v>
                </c:pt>
                <c:pt idx="13">
                  <c:v>5.4201899999999998</c:v>
                </c:pt>
                <c:pt idx="14">
                  <c:v>2.1896000000000002E-2</c:v>
                </c:pt>
                <c:pt idx="15">
                  <c:v>3.2259759999999997</c:v>
                </c:pt>
                <c:pt idx="16">
                  <c:v>3.3191290000000002</c:v>
                </c:pt>
                <c:pt idx="17">
                  <c:v>3.4329730000000001</c:v>
                </c:pt>
                <c:pt idx="18">
                  <c:v>20.675477000000001</c:v>
                </c:pt>
                <c:pt idx="19">
                  <c:v>3.6565359999999996</c:v>
                </c:pt>
                <c:pt idx="20">
                  <c:v>4.5686249999999999</c:v>
                </c:pt>
                <c:pt idx="21">
                  <c:v>11.340279000000001</c:v>
                </c:pt>
                <c:pt idx="22">
                  <c:v>22.691175000000001</c:v>
                </c:pt>
                <c:pt idx="23">
                  <c:v>6.0575620000000008</c:v>
                </c:pt>
                <c:pt idx="24">
                  <c:v>16.901812999999997</c:v>
                </c:pt>
                <c:pt idx="25">
                  <c:v>27.173220000000001</c:v>
                </c:pt>
                <c:pt idx="26">
                  <c:v>37.921175000000005</c:v>
                </c:pt>
              </c:numCache>
            </c:numRef>
          </c:val>
          <c:extLst>
            <c:ext xmlns:c16="http://schemas.microsoft.com/office/drawing/2014/chart" uri="{C3380CC4-5D6E-409C-BE32-E72D297353CC}">
              <c16:uniqueId val="{00000006-9A52-4D3B-9CF6-71AE770C67A1}"/>
            </c:ext>
          </c:extLst>
        </c:ser>
        <c:ser>
          <c:idx val="8"/>
          <c:order val="4"/>
          <c:tx>
            <c:strRef>
              <c:f>P4_G6!$K$68</c:f>
              <c:strCache>
                <c:ptCount val="1"/>
                <c:pt idx="0">
                  <c:v>Biogaz</c:v>
                </c:pt>
              </c:strCache>
            </c:strRef>
          </c:tx>
          <c:spPr>
            <a:solidFill>
              <a:schemeClr val="accent6">
                <a:lumMod val="75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P4_G6!$K$69:$K$95</c:f>
              <c:numCache>
                <c:formatCode>General</c:formatCode>
                <c:ptCount val="27"/>
                <c:pt idx="0">
                  <c:v>1.5615E-2</c:v>
                </c:pt>
                <c:pt idx="1">
                  <c:v>0.15452099999999999</c:v>
                </c:pt>
                <c:pt idx="2">
                  <c:v>0.208925</c:v>
                </c:pt>
                <c:pt idx="3">
                  <c:v>0.31353799999999998</c:v>
                </c:pt>
                <c:pt idx="4">
                  <c:v>0.60843399999999992</c:v>
                </c:pt>
                <c:pt idx="5">
                  <c:v>0.44916699999999998</c:v>
                </c:pt>
                <c:pt idx="6">
                  <c:v>0.23111099999999998</c:v>
                </c:pt>
                <c:pt idx="7">
                  <c:v>1.521944</c:v>
                </c:pt>
                <c:pt idx="8">
                  <c:v>0.96680999999999995</c:v>
                </c:pt>
                <c:pt idx="9">
                  <c:v>0.61990900000000004</c:v>
                </c:pt>
                <c:pt idx="10">
                  <c:v>0.93302099999999999</c:v>
                </c:pt>
                <c:pt idx="11">
                  <c:v>1.5736110000000001</c:v>
                </c:pt>
                <c:pt idx="12">
                  <c:v>1.040278</c:v>
                </c:pt>
                <c:pt idx="13">
                  <c:v>2.8360279999999998</c:v>
                </c:pt>
                <c:pt idx="14">
                  <c:v>5.9385699999999995</c:v>
                </c:pt>
                <c:pt idx="15">
                  <c:v>6.9135659999999994</c:v>
                </c:pt>
                <c:pt idx="16">
                  <c:v>0.21446799999999999</c:v>
                </c:pt>
                <c:pt idx="17">
                  <c:v>0.96231100000000003</c:v>
                </c:pt>
                <c:pt idx="18">
                  <c:v>4.8345229999999999</c:v>
                </c:pt>
                <c:pt idx="19">
                  <c:v>2.449649</c:v>
                </c:pt>
                <c:pt idx="20">
                  <c:v>1.9655560000000001</c:v>
                </c:pt>
                <c:pt idx="21">
                  <c:v>3.7494860000000001</c:v>
                </c:pt>
                <c:pt idx="22">
                  <c:v>3.7608329999999999</c:v>
                </c:pt>
                <c:pt idx="23">
                  <c:v>2.161111</c:v>
                </c:pt>
                <c:pt idx="24">
                  <c:v>23.467804000000001</c:v>
                </c:pt>
                <c:pt idx="25">
                  <c:v>13.185956000000001</c:v>
                </c:pt>
                <c:pt idx="26">
                  <c:v>90.071944000000002</c:v>
                </c:pt>
              </c:numCache>
            </c:numRef>
          </c:val>
          <c:extLst>
            <c:ext xmlns:c16="http://schemas.microsoft.com/office/drawing/2014/chart" uri="{C3380CC4-5D6E-409C-BE32-E72D297353CC}">
              <c16:uniqueId val="{00000008-9A52-4D3B-9CF6-71AE770C67A1}"/>
            </c:ext>
          </c:extLst>
        </c:ser>
        <c:ser>
          <c:idx val="5"/>
          <c:order val="5"/>
          <c:tx>
            <c:strRef>
              <c:f>P4_G6!$H$68</c:f>
              <c:strCache>
                <c:ptCount val="1"/>
                <c:pt idx="0">
                  <c:v>Photovoltaïque</c:v>
                </c:pt>
              </c:strCache>
            </c:strRef>
          </c:tx>
          <c:spPr>
            <a:solidFill>
              <a:schemeClr val="accent4">
                <a:lumMod val="60000"/>
                <a:lumOff val="40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P4_G6!$H$69:$H$95</c:f>
              <c:numCache>
                <c:formatCode>General</c:formatCode>
                <c:ptCount val="27"/>
                <c:pt idx="0">
                  <c:v>0.23683699999999999</c:v>
                </c:pt>
                <c:pt idx="1">
                  <c:v>0.29560799999999998</c:v>
                </c:pt>
                <c:pt idx="2">
                  <c:v>0.16126099999999999</c:v>
                </c:pt>
                <c:pt idx="3">
                  <c:v>0.36819600000000002</c:v>
                </c:pt>
                <c:pt idx="4">
                  <c:v>6.3780000000000003E-2</c:v>
                </c:pt>
                <c:pt idx="5">
                  <c:v>0.1288</c:v>
                </c:pt>
                <c:pt idx="6">
                  <c:v>0.12254000000000001</c:v>
                </c:pt>
                <c:pt idx="7">
                  <c:v>0.66300000000000003</c:v>
                </c:pt>
                <c:pt idx="8">
                  <c:v>9.5500000000000002E-2</c:v>
                </c:pt>
                <c:pt idx="9">
                  <c:v>1.480856</c:v>
                </c:pt>
                <c:pt idx="10">
                  <c:v>4.8470000000000006E-3</c:v>
                </c:pt>
                <c:pt idx="11">
                  <c:v>4.4468540000000001</c:v>
                </c:pt>
                <c:pt idx="12">
                  <c:v>2.4590000000000001</c:v>
                </c:pt>
                <c:pt idx="13">
                  <c:v>5.1053999999999995</c:v>
                </c:pt>
                <c:pt idx="14">
                  <c:v>1.1805319999999999</c:v>
                </c:pt>
                <c:pt idx="15">
                  <c:v>2.2870140000000001</c:v>
                </c:pt>
                <c:pt idx="16">
                  <c:v>1.7333750000000001</c:v>
                </c:pt>
                <c:pt idx="17">
                  <c:v>1.7155899999999999</c:v>
                </c:pt>
                <c:pt idx="18">
                  <c:v>8.7651719999999997</c:v>
                </c:pt>
                <c:pt idx="19">
                  <c:v>2.0429339999999998</c:v>
                </c:pt>
                <c:pt idx="20">
                  <c:v>0.218471</c:v>
                </c:pt>
                <c:pt idx="21">
                  <c:v>1.957916</c:v>
                </c:pt>
                <c:pt idx="22">
                  <c:v>15.675000000000001</c:v>
                </c:pt>
                <c:pt idx="23">
                  <c:v>1.0509999999999999</c:v>
                </c:pt>
                <c:pt idx="24">
                  <c:v>24.941504000000002</c:v>
                </c:pt>
                <c:pt idx="25">
                  <c:v>13.398391999999999</c:v>
                </c:pt>
                <c:pt idx="26">
                  <c:v>48.640999999999998</c:v>
                </c:pt>
              </c:numCache>
            </c:numRef>
          </c:val>
          <c:extLst>
            <c:ext xmlns:c16="http://schemas.microsoft.com/office/drawing/2014/chart" uri="{C3380CC4-5D6E-409C-BE32-E72D297353CC}">
              <c16:uniqueId val="{00000005-9A52-4D3B-9CF6-71AE770C67A1}"/>
            </c:ext>
          </c:extLst>
        </c:ser>
        <c:ser>
          <c:idx val="1"/>
          <c:order val="6"/>
          <c:tx>
            <c:strRef>
              <c:f>P4_G6!$D$68</c:f>
              <c:strCache>
                <c:ptCount val="1"/>
                <c:pt idx="0">
                  <c:v>Déchets urbains renouvelables</c:v>
                </c:pt>
              </c:strCache>
            </c:strRef>
          </c:tx>
          <c:spPr>
            <a:solidFill>
              <a:schemeClr val="bg1">
                <a:lumMod val="75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P4_G6!$D$69:$D$95</c:f>
              <c:numCache>
                <c:formatCode>General</c:formatCode>
                <c:ptCount val="27"/>
                <c:pt idx="0">
                  <c:v>0</c:v>
                </c:pt>
                <c:pt idx="1">
                  <c:v>2.1752000000000001E-2</c:v>
                </c:pt>
                <c:pt idx="2">
                  <c:v>0.15126100000000001</c:v>
                </c:pt>
                <c:pt idx="3">
                  <c:v>0</c:v>
                </c:pt>
                <c:pt idx="4">
                  <c:v>1.6863859999999999</c:v>
                </c:pt>
                <c:pt idx="5">
                  <c:v>0.32833300000000004</c:v>
                </c:pt>
                <c:pt idx="6">
                  <c:v>0.30797000000000002</c:v>
                </c:pt>
                <c:pt idx="7">
                  <c:v>0.370278</c:v>
                </c:pt>
                <c:pt idx="8">
                  <c:v>0</c:v>
                </c:pt>
                <c:pt idx="9">
                  <c:v>0.48763699999999999</c:v>
                </c:pt>
                <c:pt idx="10">
                  <c:v>7.8361E-2</c:v>
                </c:pt>
                <c:pt idx="11">
                  <c:v>0</c:v>
                </c:pt>
                <c:pt idx="12">
                  <c:v>0.67972199999999994</c:v>
                </c:pt>
                <c:pt idx="13">
                  <c:v>4.4930280000000007</c:v>
                </c:pt>
                <c:pt idx="14">
                  <c:v>5.4286090000000007</c:v>
                </c:pt>
                <c:pt idx="15">
                  <c:v>1.1146980000000002</c:v>
                </c:pt>
                <c:pt idx="16">
                  <c:v>2.3667999999999998E-2</c:v>
                </c:pt>
                <c:pt idx="17">
                  <c:v>1.2975209999999999</c:v>
                </c:pt>
                <c:pt idx="18">
                  <c:v>9.7300220000000017</c:v>
                </c:pt>
                <c:pt idx="19">
                  <c:v>2.2265549999999998</c:v>
                </c:pt>
                <c:pt idx="20">
                  <c:v>3.8424999999999998</c:v>
                </c:pt>
                <c:pt idx="21">
                  <c:v>1.669008</c:v>
                </c:pt>
                <c:pt idx="22">
                  <c:v>2.7456909999999999</c:v>
                </c:pt>
                <c:pt idx="23">
                  <c:v>9.7969439999999999</c:v>
                </c:pt>
                <c:pt idx="24">
                  <c:v>9.8066589999999998</c:v>
                </c:pt>
                <c:pt idx="25">
                  <c:v>14.471015</c:v>
                </c:pt>
                <c:pt idx="26">
                  <c:v>36.386944</c:v>
                </c:pt>
              </c:numCache>
            </c:numRef>
          </c:val>
          <c:extLst>
            <c:ext xmlns:c16="http://schemas.microsoft.com/office/drawing/2014/chart" uri="{C3380CC4-5D6E-409C-BE32-E72D297353CC}">
              <c16:uniqueId val="{00000001-9A52-4D3B-9CF6-71AE770C67A1}"/>
            </c:ext>
          </c:extLst>
        </c:ser>
        <c:ser>
          <c:idx val="4"/>
          <c:order val="7"/>
          <c:tx>
            <c:strRef>
              <c:f>P4_G6!$G$68</c:f>
              <c:strCache>
                <c:ptCount val="1"/>
                <c:pt idx="0">
                  <c:v>Solaire thermique</c:v>
                </c:pt>
              </c:strCache>
            </c:strRef>
          </c:tx>
          <c:spPr>
            <a:solidFill>
              <a:srgbClr val="ED7D31"/>
            </a:solidFill>
            <a:ln w="25400">
              <a:noFill/>
            </a:ln>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P4_G6!$G$69:$G$95</c:f>
              <c:numCache>
                <c:formatCode>General</c:formatCode>
                <c:ptCount val="27"/>
                <c:pt idx="0">
                  <c:v>5.9575000000000003E-2</c:v>
                </c:pt>
                <c:pt idx="1">
                  <c:v>0.86492800000000003</c:v>
                </c:pt>
                <c:pt idx="2">
                  <c:v>2.9857999999999999E-2</c:v>
                </c:pt>
                <c:pt idx="3">
                  <c:v>0.11956799999999999</c:v>
                </c:pt>
                <c:pt idx="4">
                  <c:v>0.16404099999999999</c:v>
                </c:pt>
                <c:pt idx="5">
                  <c:v>0</c:v>
                </c:pt>
                <c:pt idx="6">
                  <c:v>0</c:v>
                </c:pt>
                <c:pt idx="7">
                  <c:v>9.3889E-2</c:v>
                </c:pt>
                <c:pt idx="8">
                  <c:v>0.190083</c:v>
                </c:pt>
                <c:pt idx="9">
                  <c:v>0.318718</c:v>
                </c:pt>
                <c:pt idx="10">
                  <c:v>1.1098999999999999E-2</c:v>
                </c:pt>
                <c:pt idx="11">
                  <c:v>3.4088609999999999</c:v>
                </c:pt>
                <c:pt idx="12">
                  <c:v>0.17416699999999999</c:v>
                </c:pt>
                <c:pt idx="13">
                  <c:v>0.313722</c:v>
                </c:pt>
                <c:pt idx="14">
                  <c:v>0.91002300000000003</c:v>
                </c:pt>
                <c:pt idx="15">
                  <c:v>0.219055</c:v>
                </c:pt>
                <c:pt idx="16">
                  <c:v>9.0100000000000006E-3</c:v>
                </c:pt>
                <c:pt idx="17">
                  <c:v>1.1710480000000001</c:v>
                </c:pt>
                <c:pt idx="18">
                  <c:v>0.32666699999999999</c:v>
                </c:pt>
                <c:pt idx="19">
                  <c:v>2.117019</c:v>
                </c:pt>
                <c:pt idx="20">
                  <c:v>2.7777999999999997E-2</c:v>
                </c:pt>
                <c:pt idx="21">
                  <c:v>0.93207399999999996</c:v>
                </c:pt>
                <c:pt idx="22">
                  <c:v>26.609732000000001</c:v>
                </c:pt>
                <c:pt idx="23">
                  <c:v>0.12111100000000001</c:v>
                </c:pt>
                <c:pt idx="24">
                  <c:v>2.7493760000000003</c:v>
                </c:pt>
                <c:pt idx="25">
                  <c:v>2.262616</c:v>
                </c:pt>
                <c:pt idx="26">
                  <c:v>8.706944</c:v>
                </c:pt>
              </c:numCache>
            </c:numRef>
          </c:val>
          <c:extLst>
            <c:ext xmlns:c16="http://schemas.microsoft.com/office/drawing/2014/chart" uri="{C3380CC4-5D6E-409C-BE32-E72D297353CC}">
              <c16:uniqueId val="{00000004-9A52-4D3B-9CF6-71AE770C67A1}"/>
            </c:ext>
          </c:extLst>
        </c:ser>
        <c:ser>
          <c:idx val="7"/>
          <c:order val="8"/>
          <c:tx>
            <c:strRef>
              <c:f>P4_G6!$J$68</c:f>
              <c:strCache>
                <c:ptCount val="1"/>
                <c:pt idx="0">
                  <c:v>Géothermie</c:v>
                </c:pt>
              </c:strCache>
            </c:strRef>
          </c:tx>
          <c:spPr>
            <a:solidFill>
              <a:schemeClr val="accent2">
                <a:lumMod val="60000"/>
              </a:schemeClr>
            </a:solidFill>
            <a:ln>
              <a:noFill/>
            </a:ln>
            <a:effectLst/>
          </c:spPr>
          <c:invertIfNegative val="0"/>
          <c:cat>
            <c:strRef>
              <c:f>P4_G6!$B$69:$B$95</c:f>
              <c:strCache>
                <c:ptCount val="27"/>
                <c:pt idx="0">
                  <c:v>Malte</c:v>
                </c:pt>
                <c:pt idx="1">
                  <c:v>Chypre</c:v>
                </c:pt>
                <c:pt idx="2">
                  <c:v>Luxembourg</c:v>
                </c:pt>
                <c:pt idx="3">
                  <c:v>Slovénie</c:v>
                </c:pt>
                <c:pt idx="4">
                  <c:v>Irlande</c:v>
                </c:pt>
                <c:pt idx="5">
                  <c:v>Lituanie</c:v>
                </c:pt>
                <c:pt idx="6">
                  <c:v>Estonie</c:v>
                </c:pt>
                <c:pt idx="7">
                  <c:v>Slovaquie</c:v>
                </c:pt>
                <c:pt idx="8">
                  <c:v>Croatie</c:v>
                </c:pt>
                <c:pt idx="9">
                  <c:v>Bulgarie</c:v>
                </c:pt>
                <c:pt idx="10">
                  <c:v>Lettonie</c:v>
                </c:pt>
                <c:pt idx="11">
                  <c:v>Grèce</c:v>
                </c:pt>
                <c:pt idx="12">
                  <c:v>Hongrie</c:v>
                </c:pt>
                <c:pt idx="13">
                  <c:v>Belgique</c:v>
                </c:pt>
                <c:pt idx="14">
                  <c:v>Danemark</c:v>
                </c:pt>
                <c:pt idx="15">
                  <c:v>République tchèque</c:v>
                </c:pt>
                <c:pt idx="16">
                  <c:v>Roumanie</c:v>
                </c:pt>
                <c:pt idx="17">
                  <c:v>Portugal</c:v>
                </c:pt>
                <c:pt idx="18">
                  <c:v>Pays-Bas</c:v>
                </c:pt>
                <c:pt idx="19">
                  <c:v>Autriche</c:v>
                </c:pt>
                <c:pt idx="20">
                  <c:v>Finlande</c:v>
                </c:pt>
                <c:pt idx="21">
                  <c:v>Pologne</c:v>
                </c:pt>
                <c:pt idx="22">
                  <c:v>Espagne</c:v>
                </c:pt>
                <c:pt idx="23">
                  <c:v>Suède</c:v>
                </c:pt>
                <c:pt idx="24">
                  <c:v>Italie</c:v>
                </c:pt>
                <c:pt idx="25">
                  <c:v>France</c:v>
                </c:pt>
                <c:pt idx="26">
                  <c:v>Allemagne</c:v>
                </c:pt>
              </c:strCache>
            </c:strRef>
          </c:cat>
          <c:val>
            <c:numRef>
              <c:f>P4_G6!$J$69:$J$95</c:f>
              <c:numCache>
                <c:formatCode>General</c:formatCode>
                <c:ptCount val="27"/>
                <c:pt idx="0">
                  <c:v>0</c:v>
                </c:pt>
                <c:pt idx="1">
                  <c:v>0</c:v>
                </c:pt>
                <c:pt idx="2">
                  <c:v>0</c:v>
                </c:pt>
                <c:pt idx="3">
                  <c:v>0.13256299999999999</c:v>
                </c:pt>
                <c:pt idx="4">
                  <c:v>0</c:v>
                </c:pt>
                <c:pt idx="5">
                  <c:v>0</c:v>
                </c:pt>
                <c:pt idx="6">
                  <c:v>0</c:v>
                </c:pt>
                <c:pt idx="7">
                  <c:v>0.108889</c:v>
                </c:pt>
                <c:pt idx="8">
                  <c:v>0.68092600000000003</c:v>
                </c:pt>
                <c:pt idx="9">
                  <c:v>0.41527800000000004</c:v>
                </c:pt>
                <c:pt idx="10">
                  <c:v>0</c:v>
                </c:pt>
                <c:pt idx="11">
                  <c:v>6.5278000000000003E-2</c:v>
                </c:pt>
                <c:pt idx="12">
                  <c:v>1.7427779999999999</c:v>
                </c:pt>
                <c:pt idx="13">
                  <c:v>4.2250000000000003E-2</c:v>
                </c:pt>
                <c:pt idx="14">
                  <c:v>1.2734000000000001E-2</c:v>
                </c:pt>
                <c:pt idx="15">
                  <c:v>0</c:v>
                </c:pt>
                <c:pt idx="16">
                  <c:v>0.24814699999999998</c:v>
                </c:pt>
                <c:pt idx="17">
                  <c:v>2.3163649999999998</c:v>
                </c:pt>
                <c:pt idx="18">
                  <c:v>1.7181330000000001</c:v>
                </c:pt>
                <c:pt idx="19">
                  <c:v>0.42348200000000003</c:v>
                </c:pt>
                <c:pt idx="20">
                  <c:v>0</c:v>
                </c:pt>
                <c:pt idx="21">
                  <c:v>0.29818900000000004</c:v>
                </c:pt>
                <c:pt idx="22">
                  <c:v>2.2409999999999999E-3</c:v>
                </c:pt>
                <c:pt idx="23">
                  <c:v>0</c:v>
                </c:pt>
                <c:pt idx="24">
                  <c:v>62.137962000000002</c:v>
                </c:pt>
                <c:pt idx="25">
                  <c:v>5.5495359999999998</c:v>
                </c:pt>
                <c:pt idx="26">
                  <c:v>4.2088890000000001</c:v>
                </c:pt>
              </c:numCache>
            </c:numRef>
          </c:val>
          <c:extLst>
            <c:ext xmlns:c16="http://schemas.microsoft.com/office/drawing/2014/chart" uri="{C3380CC4-5D6E-409C-BE32-E72D297353CC}">
              <c16:uniqueId val="{00000007-9A52-4D3B-9CF6-71AE770C67A1}"/>
            </c:ext>
          </c:extLst>
        </c:ser>
        <c:dLbls>
          <c:showLegendKey val="0"/>
          <c:showVal val="0"/>
          <c:showCatName val="0"/>
          <c:showSerName val="0"/>
          <c:showPercent val="0"/>
          <c:showBubbleSize val="0"/>
        </c:dLbls>
        <c:gapWidth val="25"/>
        <c:overlap val="100"/>
        <c:axId val="169063168"/>
        <c:axId val="169064704"/>
      </c:barChart>
      <c:catAx>
        <c:axId val="169063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200" b="0" i="0" u="none" strike="noStrike" baseline="0">
                <a:solidFill>
                  <a:srgbClr val="808080"/>
                </a:solidFill>
                <a:latin typeface="Arial"/>
                <a:ea typeface="Arial"/>
                <a:cs typeface="Arial"/>
              </a:defRPr>
            </a:pPr>
            <a:endParaRPr lang="fr-FR"/>
          </a:p>
        </c:txPr>
        <c:crossAx val="169064704"/>
        <c:crosses val="autoZero"/>
        <c:auto val="1"/>
        <c:lblAlgn val="ctr"/>
        <c:lblOffset val="100"/>
        <c:noMultiLvlLbl val="0"/>
      </c:catAx>
      <c:valAx>
        <c:axId val="169064704"/>
        <c:scaling>
          <c:orientation val="minMax"/>
          <c:max val="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1000" b="0" i="0" u="none" strike="noStrike" baseline="0">
                <a:solidFill>
                  <a:srgbClr val="808080"/>
                </a:solidFill>
                <a:latin typeface="Calibri"/>
                <a:ea typeface="Calibri"/>
                <a:cs typeface="Calibri"/>
              </a:defRPr>
            </a:pPr>
            <a:endParaRPr lang="fr-FR"/>
          </a:p>
        </c:txPr>
        <c:crossAx val="169063168"/>
        <c:crosses val="autoZero"/>
        <c:crossBetween val="between"/>
      </c:valAx>
      <c:spPr>
        <a:noFill/>
        <a:ln w="25400">
          <a:noFill/>
        </a:ln>
      </c:spPr>
    </c:plotArea>
    <c:legend>
      <c:legendPos val="b"/>
      <c:layout>
        <c:manualLayout>
          <c:xMode val="edge"/>
          <c:yMode val="edge"/>
          <c:x val="4.0351349518836795E-2"/>
          <c:y val="0.86439728367287427"/>
          <c:w val="0.9411168352296112"/>
          <c:h val="0.12297385049091084"/>
        </c:manualLayout>
      </c:layout>
      <c:overlay val="0"/>
      <c:spPr>
        <a:solidFill>
          <a:sysClr val="window" lastClr="FFFFFF"/>
        </a:solidFill>
        <a:ln>
          <a:solidFill>
            <a:schemeClr val="tx1"/>
          </a:solidFill>
        </a:ln>
        <a:effectLst/>
      </c:spPr>
      <c:txPr>
        <a:bodyPr/>
        <a:lstStyle/>
        <a:p>
          <a:pPr>
            <a:defRPr sz="1400" b="0" i="0" u="none" strike="noStrike" baseline="0">
              <a:solidFill>
                <a:srgbClr val="808080"/>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'P1_G4-G5'!$M$29</c:f>
              <c:strCache>
                <c:ptCount val="1"/>
                <c:pt idx="0">
                  <c:v>Hydraulique renouvelable</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'P1_G4-G5'!$N$29:$AI$29</c:f>
              <c:numCache>
                <c:formatCode>#,##0</c:formatCode>
                <c:ptCount val="22"/>
                <c:pt idx="0">
                  <c:v>66.363248999999996</c:v>
                </c:pt>
                <c:pt idx="1">
                  <c:v>74.267426999999998</c:v>
                </c:pt>
                <c:pt idx="2">
                  <c:v>60.39661199999999</c:v>
                </c:pt>
                <c:pt idx="3">
                  <c:v>58.943640000000002</c:v>
                </c:pt>
                <c:pt idx="4">
                  <c:v>59.554935</c:v>
                </c:pt>
                <c:pt idx="5">
                  <c:v>51.479877000000002</c:v>
                </c:pt>
                <c:pt idx="6">
                  <c:v>56.303697</c:v>
                </c:pt>
                <c:pt idx="7">
                  <c:v>57.604416999999998</c:v>
                </c:pt>
                <c:pt idx="8">
                  <c:v>63.653661000000007</c:v>
                </c:pt>
                <c:pt idx="9">
                  <c:v>56.994199999999999</c:v>
                </c:pt>
                <c:pt idx="10">
                  <c:v>62.713616999999999</c:v>
                </c:pt>
                <c:pt idx="11">
                  <c:v>45.744622</c:v>
                </c:pt>
                <c:pt idx="12">
                  <c:v>59.831830000000004</c:v>
                </c:pt>
                <c:pt idx="13">
                  <c:v>71.92217500000001</c:v>
                </c:pt>
                <c:pt idx="14">
                  <c:v>63.773408999999994</c:v>
                </c:pt>
                <c:pt idx="15">
                  <c:v>55.556272000000007</c:v>
                </c:pt>
                <c:pt idx="16">
                  <c:v>60.839210000000001</c:v>
                </c:pt>
                <c:pt idx="17">
                  <c:v>50.001256999999995</c:v>
                </c:pt>
                <c:pt idx="18">
                  <c:v>65.111425999999994</c:v>
                </c:pt>
                <c:pt idx="19">
                  <c:v>56.913891000000007</c:v>
                </c:pt>
                <c:pt idx="20">
                  <c:v>62.061910000000005</c:v>
                </c:pt>
                <c:pt idx="21">
                  <c:v>58.856656345000005</c:v>
                </c:pt>
              </c:numCache>
            </c:numRef>
          </c:val>
          <c:extLst>
            <c:ext xmlns:c16="http://schemas.microsoft.com/office/drawing/2014/chart" uri="{C3380CC4-5D6E-409C-BE32-E72D297353CC}">
              <c16:uniqueId val="{00000000-E18E-45F0-86BF-F842E431C7E3}"/>
            </c:ext>
          </c:extLst>
        </c:ser>
        <c:ser>
          <c:idx val="1"/>
          <c:order val="1"/>
          <c:tx>
            <c:strRef>
              <c:f>'P1_G4-G5'!$M$30</c:f>
              <c:strCache>
                <c:ptCount val="1"/>
                <c:pt idx="0">
                  <c:v>Éolien</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'P1_G4-G5'!$N$30:$AI$30</c:f>
              <c:numCache>
                <c:formatCode>#,##0</c:formatCode>
                <c:ptCount val="22"/>
                <c:pt idx="0">
                  <c:v>4.8159999999999994E-2</c:v>
                </c:pt>
                <c:pt idx="1">
                  <c:v>0.13124</c:v>
                </c:pt>
                <c:pt idx="2">
                  <c:v>0.26559000000000005</c:v>
                </c:pt>
                <c:pt idx="3">
                  <c:v>0.38774999999999998</c:v>
                </c:pt>
                <c:pt idx="4">
                  <c:v>0.59484999999999999</c:v>
                </c:pt>
                <c:pt idx="5">
                  <c:v>0.96257000000000004</c:v>
                </c:pt>
                <c:pt idx="6">
                  <c:v>2.1825799999999997</c:v>
                </c:pt>
                <c:pt idx="7">
                  <c:v>4.0701099999999997</c:v>
                </c:pt>
                <c:pt idx="8">
                  <c:v>5.69421</c:v>
                </c:pt>
                <c:pt idx="9">
                  <c:v>7.9115699999999993</c:v>
                </c:pt>
                <c:pt idx="10">
                  <c:v>9.9449900000000007</c:v>
                </c:pt>
                <c:pt idx="11">
                  <c:v>12.371620999999999</c:v>
                </c:pt>
                <c:pt idx="12">
                  <c:v>15.1784</c:v>
                </c:pt>
                <c:pt idx="13">
                  <c:v>16.126736000000001</c:v>
                </c:pt>
                <c:pt idx="14">
                  <c:v>17.323779000000002</c:v>
                </c:pt>
                <c:pt idx="15">
                  <c:v>21.420601999999999</c:v>
                </c:pt>
                <c:pt idx="16">
                  <c:v>21.380984000000002</c:v>
                </c:pt>
                <c:pt idx="17">
                  <c:v>24.609437</c:v>
                </c:pt>
                <c:pt idx="18">
                  <c:v>28.598595</c:v>
                </c:pt>
                <c:pt idx="19">
                  <c:v>34.787352999999996</c:v>
                </c:pt>
                <c:pt idx="20">
                  <c:v>39.791900999999996</c:v>
                </c:pt>
                <c:pt idx="21">
                  <c:v>37.025864670999994</c:v>
                </c:pt>
              </c:numCache>
            </c:numRef>
          </c:val>
          <c:extLst>
            <c:ext xmlns:c16="http://schemas.microsoft.com/office/drawing/2014/chart" uri="{C3380CC4-5D6E-409C-BE32-E72D297353CC}">
              <c16:uniqueId val="{00000001-E18E-45F0-86BF-F842E431C7E3}"/>
            </c:ext>
          </c:extLst>
        </c:ser>
        <c:ser>
          <c:idx val="2"/>
          <c:order val="2"/>
          <c:tx>
            <c:strRef>
              <c:f>'P1_G4-G5'!$M$31</c:f>
              <c:strCache>
                <c:ptCount val="1"/>
                <c:pt idx="0">
                  <c:v>Solaire photovoltaïque</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'P1_G4-G5'!$N$31:$AI$31</c:f>
              <c:numCache>
                <c:formatCode>#,##0</c:formatCode>
                <c:ptCount val="22"/>
                <c:pt idx="0">
                  <c:v>5.2230000000000002E-3</c:v>
                </c:pt>
                <c:pt idx="1">
                  <c:v>6.1609999999999998E-3</c:v>
                </c:pt>
                <c:pt idx="2">
                  <c:v>7.1040000000000001E-3</c:v>
                </c:pt>
                <c:pt idx="3">
                  <c:v>7.7670000000000005E-3</c:v>
                </c:pt>
                <c:pt idx="4">
                  <c:v>8.4480000000000006E-3</c:v>
                </c:pt>
                <c:pt idx="5">
                  <c:v>1.0501E-2</c:v>
                </c:pt>
                <c:pt idx="6">
                  <c:v>1.2102999999999999E-2</c:v>
                </c:pt>
                <c:pt idx="7">
                  <c:v>1.7572000000000001E-2</c:v>
                </c:pt>
                <c:pt idx="8">
                  <c:v>4.1692000000000007E-2</c:v>
                </c:pt>
                <c:pt idx="9">
                  <c:v>0.17397100000000001</c:v>
                </c:pt>
                <c:pt idx="10">
                  <c:v>0.62</c:v>
                </c:pt>
                <c:pt idx="11">
                  <c:v>2.3338040000000002</c:v>
                </c:pt>
                <c:pt idx="12">
                  <c:v>4.4279359999999999</c:v>
                </c:pt>
                <c:pt idx="13">
                  <c:v>5.1935959999999994</c:v>
                </c:pt>
                <c:pt idx="14">
                  <c:v>6.391572</c:v>
                </c:pt>
                <c:pt idx="15">
                  <c:v>7.7537370000000001</c:v>
                </c:pt>
                <c:pt idx="16">
                  <c:v>8.6597650000000002</c:v>
                </c:pt>
                <c:pt idx="17">
                  <c:v>9.5863159999999983</c:v>
                </c:pt>
                <c:pt idx="18">
                  <c:v>10.89113</c:v>
                </c:pt>
                <c:pt idx="19">
                  <c:v>12.227497</c:v>
                </c:pt>
                <c:pt idx="20">
                  <c:v>13.398391999999999</c:v>
                </c:pt>
                <c:pt idx="21">
                  <c:v>15.092167828999999</c:v>
                </c:pt>
              </c:numCache>
            </c:numRef>
          </c:val>
          <c:extLst>
            <c:ext xmlns:c16="http://schemas.microsoft.com/office/drawing/2014/chart" uri="{C3380CC4-5D6E-409C-BE32-E72D297353CC}">
              <c16:uniqueId val="{00000002-E18E-45F0-86BF-F842E431C7E3}"/>
            </c:ext>
          </c:extLst>
        </c:ser>
        <c:ser>
          <c:idx val="3"/>
          <c:order val="3"/>
          <c:tx>
            <c:strRef>
              <c:f>'P1_G4-G5'!$M$32</c:f>
              <c:strCache>
                <c:ptCount val="1"/>
                <c:pt idx="0">
                  <c:v>Biomasse solide*</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'P1_G4-G5'!$N$32:$AI$32</c:f>
              <c:numCache>
                <c:formatCode>#,##0</c:formatCode>
                <c:ptCount val="22"/>
                <c:pt idx="0">
                  <c:v>1.0900000000000001</c:v>
                </c:pt>
                <c:pt idx="1">
                  <c:v>1.044</c:v>
                </c:pt>
                <c:pt idx="2">
                  <c:v>1.109</c:v>
                </c:pt>
                <c:pt idx="3">
                  <c:v>1.133</c:v>
                </c:pt>
                <c:pt idx="4">
                  <c:v>1.1279999999999999</c:v>
                </c:pt>
                <c:pt idx="5">
                  <c:v>1.254</c:v>
                </c:pt>
                <c:pt idx="6">
                  <c:v>1.2470000000000001</c:v>
                </c:pt>
                <c:pt idx="7">
                  <c:v>1.3540000000000001</c:v>
                </c:pt>
                <c:pt idx="8">
                  <c:v>1.413</c:v>
                </c:pt>
                <c:pt idx="9">
                  <c:v>1.2350000000000001</c:v>
                </c:pt>
                <c:pt idx="10">
                  <c:v>1.4630000000000001</c:v>
                </c:pt>
                <c:pt idx="11">
                  <c:v>1.8104259999999999</c:v>
                </c:pt>
                <c:pt idx="12">
                  <c:v>1.8547090000000002</c:v>
                </c:pt>
                <c:pt idx="13">
                  <c:v>2.0137179999999999</c:v>
                </c:pt>
                <c:pt idx="14">
                  <c:v>2.3089309999999998</c:v>
                </c:pt>
                <c:pt idx="15">
                  <c:v>2.6662239999999997</c:v>
                </c:pt>
                <c:pt idx="16">
                  <c:v>3.409335</c:v>
                </c:pt>
                <c:pt idx="17">
                  <c:v>3.4624239999999999</c:v>
                </c:pt>
                <c:pt idx="18">
                  <c:v>3.8062980000000004</c:v>
                </c:pt>
                <c:pt idx="19">
                  <c:v>3.8818960000000002</c:v>
                </c:pt>
                <c:pt idx="20">
                  <c:v>3.9641030000000002</c:v>
                </c:pt>
                <c:pt idx="21">
                  <c:v>4.1684910000000004</c:v>
                </c:pt>
              </c:numCache>
            </c:numRef>
          </c:val>
          <c:extLst>
            <c:ext xmlns:c16="http://schemas.microsoft.com/office/drawing/2014/chart" uri="{C3380CC4-5D6E-409C-BE32-E72D297353CC}">
              <c16:uniqueId val="{00000003-E18E-45F0-86BF-F842E431C7E3}"/>
            </c:ext>
          </c:extLst>
        </c:ser>
        <c:ser>
          <c:idx val="4"/>
          <c:order val="4"/>
          <c:tx>
            <c:strRef>
              <c:f>'P1_G4-G5'!$M$33</c:f>
              <c:strCache>
                <c:ptCount val="1"/>
                <c:pt idx="0">
                  <c:v>Déchets renouvelables</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'P1_G4-G5'!$N$33:$AI$33</c:f>
              <c:numCache>
                <c:formatCode>#,##0</c:formatCode>
                <c:ptCount val="22"/>
                <c:pt idx="0">
                  <c:v>1.081</c:v>
                </c:pt>
                <c:pt idx="1">
                  <c:v>1.4670000000000001</c:v>
                </c:pt>
                <c:pt idx="2">
                  <c:v>1.5369999999999999</c:v>
                </c:pt>
                <c:pt idx="3">
                  <c:v>1.647</c:v>
                </c:pt>
                <c:pt idx="4">
                  <c:v>1.7170000000000001</c:v>
                </c:pt>
                <c:pt idx="5">
                  <c:v>1.657</c:v>
                </c:pt>
                <c:pt idx="6">
                  <c:v>1.605</c:v>
                </c:pt>
                <c:pt idx="7">
                  <c:v>1.776</c:v>
                </c:pt>
                <c:pt idx="8">
                  <c:v>1.863</c:v>
                </c:pt>
                <c:pt idx="9">
                  <c:v>2.02</c:v>
                </c:pt>
                <c:pt idx="10">
                  <c:v>1.9730000000000001</c:v>
                </c:pt>
                <c:pt idx="11">
                  <c:v>2.0788409999999997</c:v>
                </c:pt>
                <c:pt idx="12">
                  <c:v>2.148129</c:v>
                </c:pt>
                <c:pt idx="13">
                  <c:v>2.1248860000000001</c:v>
                </c:pt>
                <c:pt idx="14">
                  <c:v>2.083755</c:v>
                </c:pt>
                <c:pt idx="15">
                  <c:v>2.0256719999999997</c:v>
                </c:pt>
                <c:pt idx="16">
                  <c:v>2.1218820000000003</c:v>
                </c:pt>
                <c:pt idx="17">
                  <c:v>2.2051340000000001</c:v>
                </c:pt>
                <c:pt idx="18">
                  <c:v>2.2021329999999999</c:v>
                </c:pt>
                <c:pt idx="19">
                  <c:v>2.1725979999999998</c:v>
                </c:pt>
                <c:pt idx="20">
                  <c:v>2.1376880000000003</c:v>
                </c:pt>
                <c:pt idx="21">
                  <c:v>2.1042599999999996</c:v>
                </c:pt>
              </c:numCache>
            </c:numRef>
          </c:val>
          <c:extLst>
            <c:ext xmlns:c16="http://schemas.microsoft.com/office/drawing/2014/chart" uri="{C3380CC4-5D6E-409C-BE32-E72D297353CC}">
              <c16:uniqueId val="{00000004-E18E-45F0-86BF-F842E431C7E3}"/>
            </c:ext>
          </c:extLst>
        </c:ser>
        <c:ser>
          <c:idx val="5"/>
          <c:order val="5"/>
          <c:tx>
            <c:strRef>
              <c:f>'P1_G4-G5'!$M$34</c:f>
              <c:strCache>
                <c:ptCount val="1"/>
                <c:pt idx="0">
                  <c:v>Biogaz</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'P1_G4-G5'!$N$34:$AI$34</c:f>
              <c:numCache>
                <c:formatCode>#,##0</c:formatCode>
                <c:ptCount val="22"/>
                <c:pt idx="0">
                  <c:v>0.308</c:v>
                </c:pt>
                <c:pt idx="1">
                  <c:v>0.33800000000000002</c:v>
                </c:pt>
                <c:pt idx="2">
                  <c:v>0.39700000000000002</c:v>
                </c:pt>
                <c:pt idx="3">
                  <c:v>0.44700000000000001</c:v>
                </c:pt>
                <c:pt idx="4">
                  <c:v>0.46700000000000003</c:v>
                </c:pt>
                <c:pt idx="5">
                  <c:v>0.48</c:v>
                </c:pt>
                <c:pt idx="6">
                  <c:v>0.52500000000000002</c:v>
                </c:pt>
                <c:pt idx="7">
                  <c:v>0.621</c:v>
                </c:pt>
                <c:pt idx="8">
                  <c:v>0.69499999999999995</c:v>
                </c:pt>
                <c:pt idx="9">
                  <c:v>0.875</c:v>
                </c:pt>
                <c:pt idx="10">
                  <c:v>1.0049999999999999</c:v>
                </c:pt>
                <c:pt idx="11">
                  <c:v>1.151675</c:v>
                </c:pt>
                <c:pt idx="12">
                  <c:v>1.2963629999999999</c:v>
                </c:pt>
                <c:pt idx="13">
                  <c:v>1.5447250000000001</c:v>
                </c:pt>
                <c:pt idx="14">
                  <c:v>1.5934630000000001</c:v>
                </c:pt>
                <c:pt idx="15">
                  <c:v>1.8338589999999999</c:v>
                </c:pt>
                <c:pt idx="16">
                  <c:v>1.991126</c:v>
                </c:pt>
                <c:pt idx="17">
                  <c:v>2.1136880000000002</c:v>
                </c:pt>
                <c:pt idx="18">
                  <c:v>2.3697539999999999</c:v>
                </c:pt>
                <c:pt idx="19">
                  <c:v>2.5895250000000001</c:v>
                </c:pt>
                <c:pt idx="20">
                  <c:v>2.7433040000000002</c:v>
                </c:pt>
                <c:pt idx="21">
                  <c:v>2.9184009999999998</c:v>
                </c:pt>
              </c:numCache>
            </c:numRef>
          </c:val>
          <c:extLst>
            <c:ext xmlns:c16="http://schemas.microsoft.com/office/drawing/2014/chart" uri="{C3380CC4-5D6E-409C-BE32-E72D297353CC}">
              <c16:uniqueId val="{00000005-E18E-45F0-86BF-F842E431C7E3}"/>
            </c:ext>
          </c:extLst>
        </c:ser>
        <c:ser>
          <c:idx val="6"/>
          <c:order val="6"/>
          <c:tx>
            <c:strRef>
              <c:f>'P1_G4-G5'!$M$35</c:f>
              <c:strCache>
                <c:ptCount val="1"/>
                <c:pt idx="0">
                  <c:v>Énergie marémotrice</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'P1_G4-G5'!$N$35:$AI$35</c:f>
              <c:numCache>
                <c:formatCode>#,##0</c:formatCode>
                <c:ptCount val="22"/>
                <c:pt idx="0">
                  <c:v>0.50730700000000006</c:v>
                </c:pt>
                <c:pt idx="1">
                  <c:v>0.484933</c:v>
                </c:pt>
                <c:pt idx="2">
                  <c:v>0.49443300000000001</c:v>
                </c:pt>
                <c:pt idx="3">
                  <c:v>0.49036799999999997</c:v>
                </c:pt>
                <c:pt idx="4">
                  <c:v>0.47017599999999998</c:v>
                </c:pt>
                <c:pt idx="5">
                  <c:v>0.48089499999999996</c:v>
                </c:pt>
                <c:pt idx="6">
                  <c:v>0.46426499999999998</c:v>
                </c:pt>
                <c:pt idx="7">
                  <c:v>0.46529199999999998</c:v>
                </c:pt>
                <c:pt idx="8">
                  <c:v>0.465119</c:v>
                </c:pt>
                <c:pt idx="9">
                  <c:v>0.44819700000000001</c:v>
                </c:pt>
                <c:pt idx="10">
                  <c:v>0.47639700000000001</c:v>
                </c:pt>
                <c:pt idx="11">
                  <c:v>0.47727800000000004</c:v>
                </c:pt>
                <c:pt idx="12">
                  <c:v>0.457986</c:v>
                </c:pt>
                <c:pt idx="13">
                  <c:v>0.413572</c:v>
                </c:pt>
                <c:pt idx="14">
                  <c:v>0.48050700000000002</c:v>
                </c:pt>
                <c:pt idx="15">
                  <c:v>0.487398</c:v>
                </c:pt>
                <c:pt idx="16">
                  <c:v>0.50046499999999994</c:v>
                </c:pt>
                <c:pt idx="17">
                  <c:v>0.521706</c:v>
                </c:pt>
                <c:pt idx="18">
                  <c:v>0.47993000000000002</c:v>
                </c:pt>
                <c:pt idx="19">
                  <c:v>0.478964</c:v>
                </c:pt>
                <c:pt idx="20">
                  <c:v>0.48176400000000003</c:v>
                </c:pt>
                <c:pt idx="21">
                  <c:v>0.483790526</c:v>
                </c:pt>
              </c:numCache>
            </c:numRef>
          </c:val>
          <c:extLst>
            <c:ext xmlns:c16="http://schemas.microsoft.com/office/drawing/2014/chart" uri="{C3380CC4-5D6E-409C-BE32-E72D297353CC}">
              <c16:uniqueId val="{00000006-E18E-45F0-86BF-F842E431C7E3}"/>
            </c:ext>
          </c:extLst>
        </c:ser>
        <c:ser>
          <c:idx val="7"/>
          <c:order val="7"/>
          <c:tx>
            <c:strRef>
              <c:f>'P1_G4-G5'!$M$36</c:f>
              <c:strCache>
                <c:ptCount val="1"/>
                <c:pt idx="0">
                  <c:v>Géothermie électrique</c:v>
                </c:pt>
              </c:strCache>
            </c:strRef>
          </c:tx>
          <c:cat>
            <c:numRef>
              <c:f>'P1_G4-G5'!$N$28:$AI$28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'P1_G4-G5'!$N$36:$AI$36</c:f>
              <c:numCache>
                <c:formatCode>#,##0</c:formatCode>
                <c:ptCount val="22"/>
                <c:pt idx="0">
                  <c:v>0</c:v>
                </c:pt>
                <c:pt idx="1">
                  <c:v>0</c:v>
                </c:pt>
                <c:pt idx="2">
                  <c:v>0</c:v>
                </c:pt>
                <c:pt idx="3">
                  <c:v>0</c:v>
                </c:pt>
                <c:pt idx="4">
                  <c:v>0</c:v>
                </c:pt>
                <c:pt idx="5">
                  <c:v>0</c:v>
                </c:pt>
                <c:pt idx="6">
                  <c:v>0</c:v>
                </c:pt>
                <c:pt idx="7">
                  <c:v>0</c:v>
                </c:pt>
                <c:pt idx="8">
                  <c:v>0</c:v>
                </c:pt>
                <c:pt idx="9">
                  <c:v>0</c:v>
                </c:pt>
                <c:pt idx="10">
                  <c:v>0</c:v>
                </c:pt>
                <c:pt idx="11">
                  <c:v>6.2237000000000001E-2</c:v>
                </c:pt>
                <c:pt idx="12">
                  <c:v>5.6513000000000001E-2</c:v>
                </c:pt>
                <c:pt idx="13">
                  <c:v>9.0150999999999995E-2</c:v>
                </c:pt>
                <c:pt idx="14">
                  <c:v>8.3114000000000007E-2</c:v>
                </c:pt>
                <c:pt idx="15">
                  <c:v>9.1938999999999993E-2</c:v>
                </c:pt>
                <c:pt idx="16">
                  <c:v>9.7604999999999997E-2</c:v>
                </c:pt>
                <c:pt idx="17">
                  <c:v>0.13313</c:v>
                </c:pt>
                <c:pt idx="18">
                  <c:v>0.126975</c:v>
                </c:pt>
                <c:pt idx="19">
                  <c:v>0.12848599999999999</c:v>
                </c:pt>
                <c:pt idx="20">
                  <c:v>0.13319900000000001</c:v>
                </c:pt>
                <c:pt idx="21">
                  <c:v>0.13319900000000001</c:v>
                </c:pt>
              </c:numCache>
            </c:numRef>
          </c:val>
          <c:extLst>
            <c:ext xmlns:c16="http://schemas.microsoft.com/office/drawing/2014/chart" uri="{C3380CC4-5D6E-409C-BE32-E72D297353CC}">
              <c16:uniqueId val="{00000007-E18E-45F0-86BF-F842E431C7E3}"/>
            </c:ext>
          </c:extLst>
        </c:ser>
        <c:dLbls>
          <c:showLegendKey val="0"/>
          <c:showVal val="0"/>
          <c:showCatName val="0"/>
          <c:showSerName val="0"/>
          <c:showPercent val="0"/>
          <c:showBubbleSize val="0"/>
        </c:dLbls>
        <c:axId val="161546624"/>
        <c:axId val="161548160"/>
      </c:areaChart>
      <c:catAx>
        <c:axId val="161546624"/>
        <c:scaling>
          <c:orientation val="minMax"/>
        </c:scaling>
        <c:delete val="0"/>
        <c:axPos val="b"/>
        <c:numFmt formatCode="General" sourceLinked="1"/>
        <c:majorTickMark val="out"/>
        <c:minorTickMark val="none"/>
        <c:tickLblPos val="nextTo"/>
        <c:crossAx val="161548160"/>
        <c:crosses val="autoZero"/>
        <c:auto val="1"/>
        <c:lblAlgn val="ctr"/>
        <c:lblOffset val="100"/>
        <c:noMultiLvlLbl val="0"/>
      </c:catAx>
      <c:valAx>
        <c:axId val="161548160"/>
        <c:scaling>
          <c:orientation val="minMax"/>
        </c:scaling>
        <c:delete val="0"/>
        <c:axPos val="l"/>
        <c:majorGridlines/>
        <c:numFmt formatCode="#,##0" sourceLinked="1"/>
        <c:majorTickMark val="out"/>
        <c:minorTickMark val="none"/>
        <c:tickLblPos val="nextTo"/>
        <c:crossAx val="161546624"/>
        <c:crosses val="autoZero"/>
        <c:crossBetween val="midCat"/>
      </c:valAx>
    </c:plotArea>
    <c:legend>
      <c:legendPos val="b"/>
      <c:overlay val="0"/>
    </c:legend>
    <c:plotVisOnly val="1"/>
    <c:dispBlanksAs val="zero"/>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757465281040349E-2"/>
          <c:y val="1.2049618169588099E-2"/>
          <c:w val="0.45553191889200007"/>
          <c:h val="0.9591350453052665"/>
        </c:manualLayout>
      </c:layout>
      <c:doughnutChart>
        <c:varyColors val="1"/>
        <c:ser>
          <c:idx val="0"/>
          <c:order val="0"/>
          <c:tx>
            <c:strRef>
              <c:f>P1_G6!$O$8:$O$15</c:f>
              <c:strCache>
                <c:ptCount val="8"/>
                <c:pt idx="0">
                  <c:v>63</c:v>
                </c:pt>
                <c:pt idx="1">
                  <c:v>23</c:v>
                </c:pt>
                <c:pt idx="2">
                  <c:v>3</c:v>
                </c:pt>
                <c:pt idx="3">
                  <c:v>3</c:v>
                </c:pt>
                <c:pt idx="4">
                  <c:v>3</c:v>
                </c:pt>
                <c:pt idx="5">
                  <c:v>2</c:v>
                </c:pt>
                <c:pt idx="6">
                  <c:v>2</c:v>
                </c:pt>
                <c:pt idx="7">
                  <c:v>1</c:v>
                </c:pt>
              </c:strCache>
            </c:strRef>
          </c:tx>
          <c:spPr>
            <a:solidFill>
              <a:srgbClr val="918B4F"/>
            </a:solidFill>
            <a:ln w="25400">
              <a:noFill/>
            </a:ln>
          </c:spPr>
          <c:dPt>
            <c:idx val="0"/>
            <c:bubble3D val="0"/>
            <c:extLst>
              <c:ext xmlns:c16="http://schemas.microsoft.com/office/drawing/2014/chart" uri="{C3380CC4-5D6E-409C-BE32-E72D297353CC}">
                <c16:uniqueId val="{00000000-5DBB-43E8-9A8B-692FA881ED7C}"/>
              </c:ext>
            </c:extLst>
          </c:dPt>
          <c:dPt>
            <c:idx val="1"/>
            <c:bubble3D val="0"/>
            <c:spPr>
              <a:solidFill>
                <a:srgbClr val="E46C0A"/>
              </a:solidFill>
              <a:ln w="25400">
                <a:noFill/>
              </a:ln>
            </c:spPr>
            <c:extLst>
              <c:ext xmlns:c16="http://schemas.microsoft.com/office/drawing/2014/chart" uri="{C3380CC4-5D6E-409C-BE32-E72D297353CC}">
                <c16:uniqueId val="{00000001-5DBB-43E8-9A8B-692FA881ED7C}"/>
              </c:ext>
            </c:extLst>
          </c:dPt>
          <c:dPt>
            <c:idx val="2"/>
            <c:bubble3D val="0"/>
            <c:spPr>
              <a:solidFill>
                <a:srgbClr val="D3E2B2"/>
              </a:solidFill>
              <a:ln w="25400">
                <a:noFill/>
              </a:ln>
            </c:spPr>
            <c:extLst>
              <c:ext xmlns:c16="http://schemas.microsoft.com/office/drawing/2014/chart" uri="{C3380CC4-5D6E-409C-BE32-E72D297353CC}">
                <c16:uniqueId val="{00000002-5DBB-43E8-9A8B-692FA881ED7C}"/>
              </c:ext>
            </c:extLst>
          </c:dPt>
          <c:dPt>
            <c:idx val="3"/>
            <c:bubble3D val="0"/>
            <c:spPr>
              <a:solidFill>
                <a:srgbClr val="AEA4BF"/>
              </a:solidFill>
              <a:ln w="25400">
                <a:noFill/>
              </a:ln>
            </c:spPr>
            <c:extLst>
              <c:ext xmlns:c16="http://schemas.microsoft.com/office/drawing/2014/chart" uri="{C3380CC4-5D6E-409C-BE32-E72D297353CC}">
                <c16:uniqueId val="{00000003-5DBB-43E8-9A8B-692FA881ED7C}"/>
              </c:ext>
            </c:extLst>
          </c:dPt>
          <c:dPt>
            <c:idx val="4"/>
            <c:bubble3D val="0"/>
            <c:spPr>
              <a:solidFill>
                <a:srgbClr val="983735"/>
              </a:solidFill>
              <a:ln w="25400">
                <a:noFill/>
              </a:ln>
            </c:spPr>
            <c:extLst>
              <c:ext xmlns:c16="http://schemas.microsoft.com/office/drawing/2014/chart" uri="{C3380CC4-5D6E-409C-BE32-E72D297353CC}">
                <c16:uniqueId val="{00000004-5DBB-43E8-9A8B-692FA881ED7C}"/>
              </c:ext>
            </c:extLst>
          </c:dPt>
          <c:dPt>
            <c:idx val="5"/>
            <c:bubble3D val="0"/>
            <c:spPr>
              <a:solidFill>
                <a:srgbClr val="4F6228"/>
              </a:solidFill>
              <a:ln w="25400">
                <a:noFill/>
              </a:ln>
            </c:spPr>
            <c:extLst>
              <c:ext xmlns:c16="http://schemas.microsoft.com/office/drawing/2014/chart" uri="{C3380CC4-5D6E-409C-BE32-E72D297353CC}">
                <c16:uniqueId val="{00000005-5DBB-43E8-9A8B-692FA881ED7C}"/>
              </c:ext>
            </c:extLst>
          </c:dPt>
          <c:dPt>
            <c:idx val="6"/>
            <c:bubble3D val="0"/>
            <c:spPr>
              <a:solidFill>
                <a:srgbClr val="FFC000"/>
              </a:solidFill>
              <a:ln w="25400">
                <a:noFill/>
              </a:ln>
            </c:spPr>
            <c:extLst>
              <c:ext xmlns:c16="http://schemas.microsoft.com/office/drawing/2014/chart" uri="{C3380CC4-5D6E-409C-BE32-E72D297353CC}">
                <c16:uniqueId val="{00000006-5DBB-43E8-9A8B-692FA881ED7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1C-47BC-4C9F-AC51-0EAF2C7D5668}"/>
              </c:ext>
            </c:extLst>
          </c:dPt>
          <c:cat>
            <c:strRef>
              <c:f>P1_G6!$P$8:$Q$15</c:f>
              <c:strCache>
                <c:ptCount val="8"/>
                <c:pt idx="0">
                  <c:v>Bois-énergie : 63</c:v>
                </c:pt>
                <c:pt idx="1">
                  <c:v>Pompes à chaleur : 23</c:v>
                </c:pt>
                <c:pt idx="2">
                  <c:v>Déchets renouvelables : 3</c:v>
                </c:pt>
                <c:pt idx="3">
                  <c:v>Biogaz : 3</c:v>
                </c:pt>
                <c:pt idx="4">
                  <c:v>Résidus agricoles et agroalimentaires : 3</c:v>
                </c:pt>
                <c:pt idx="5">
                  <c:v>Géothermie : 2</c:v>
                </c:pt>
                <c:pt idx="6">
                  <c:v>Biocarburants et autres bioliquides : 2</c:v>
                </c:pt>
                <c:pt idx="7">
                  <c:v>Solaire thermique : 1</c:v>
                </c:pt>
              </c:strCache>
            </c:strRef>
          </c:cat>
          <c:val>
            <c:numRef>
              <c:f>P1_G6!$N$8:$N$15</c:f>
              <c:numCache>
                <c:formatCode>0.000</c:formatCode>
                <c:ptCount val="8"/>
                <c:pt idx="0">
                  <c:v>114.45925949252343</c:v>
                </c:pt>
                <c:pt idx="1">
                  <c:v>42.187109784429552</c:v>
                </c:pt>
                <c:pt idx="2">
                  <c:v>6.116457017012281</c:v>
                </c:pt>
                <c:pt idx="3">
                  <c:v>5.1181990160874129</c:v>
                </c:pt>
                <c:pt idx="4">
                  <c:v>4.9993740002607723</c:v>
                </c:pt>
                <c:pt idx="5">
                  <c:v>4.1773814144170922</c:v>
                </c:pt>
                <c:pt idx="6">
                  <c:v>3.4314717181075434</c:v>
                </c:pt>
                <c:pt idx="7">
                  <c:v>2.3553447222222221</c:v>
                </c:pt>
              </c:numCache>
            </c:numRef>
          </c:val>
          <c:extLst>
            <c:ext xmlns:c16="http://schemas.microsoft.com/office/drawing/2014/chart" uri="{C3380CC4-5D6E-409C-BE32-E72D297353CC}">
              <c16:uniqueId val="{00000007-5DBB-43E8-9A8B-692FA881ED7C}"/>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45600492360889255"/>
          <c:y val="7.4901278043762121E-2"/>
          <c:w val="0.52451487418487963"/>
          <c:h val="0.89635935583428961"/>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1643806307167"/>
          <c:y val="0.17424306878502599"/>
          <c:w val="0.29264520467344707"/>
          <c:h val="0.81060905913033832"/>
        </c:manualLayout>
      </c:layout>
      <c:pieChart>
        <c:varyColors val="1"/>
        <c:ser>
          <c:idx val="0"/>
          <c:order val="0"/>
          <c:spPr>
            <a:solidFill>
              <a:srgbClr val="918B4F"/>
            </a:solidFill>
            <a:ln w="25400">
              <a:noFill/>
            </a:ln>
          </c:spPr>
          <c:dPt>
            <c:idx val="0"/>
            <c:bubble3D val="0"/>
            <c:extLst>
              <c:ext xmlns:c16="http://schemas.microsoft.com/office/drawing/2014/chart" uri="{C3380CC4-5D6E-409C-BE32-E72D297353CC}">
                <c16:uniqueId val="{00000000-4373-4960-9D3E-960CC9AFABD3}"/>
              </c:ext>
            </c:extLst>
          </c:dPt>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4373-4960-9D3E-960CC9AFABD3}"/>
            </c:ext>
          </c:extLst>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51330285592235247"/>
          <c:y val="0.17045534080967151"/>
          <c:w val="0.25665134581182047"/>
          <c:h val="0.62500238606537817"/>
        </c:manualLayout>
      </c:layout>
      <c:overlay val="0"/>
      <c:spPr>
        <a:noFill/>
        <a:ln w="25400">
          <a:noFill/>
        </a:ln>
      </c:spPr>
      <c:txPr>
        <a:bodyPr/>
        <a:lstStyle/>
        <a:p>
          <a:pPr>
            <a:defRPr sz="525"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61.xml.rels><?xml version="1.0" encoding="UTF-8" standalone="yes"?>
<Relationships xmlns="http://schemas.openxmlformats.org/package/2006/relationships"><Relationship Id="rId1" Type="http://schemas.openxmlformats.org/officeDocument/2006/relationships/image" Target="../media/image9.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61.xml"/></Relationships>
</file>

<file path=xl/drawings/_rels/drawing6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62.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63.xml"/></Relationships>
</file>

<file path=xl/drawings/_rels/drawing6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64.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114300</xdr:colOff>
      <xdr:row>7</xdr:row>
      <xdr:rowOff>76200</xdr:rowOff>
    </xdr:from>
    <xdr:to>
      <xdr:col>8</xdr:col>
      <xdr:colOff>476250</xdr:colOff>
      <xdr:row>21</xdr:row>
      <xdr:rowOff>733425</xdr:rowOff>
    </xdr:to>
    <xdr:graphicFrame macro="">
      <xdr:nvGraphicFramePr>
        <xdr:cNvPr id="6213794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7</xdr:row>
      <xdr:rowOff>47625</xdr:rowOff>
    </xdr:from>
    <xdr:to>
      <xdr:col>8</xdr:col>
      <xdr:colOff>485775</xdr:colOff>
      <xdr:row>21</xdr:row>
      <xdr:rowOff>704850</xdr:rowOff>
    </xdr:to>
    <xdr:graphicFrame macro="">
      <xdr:nvGraphicFramePr>
        <xdr:cNvPr id="6213794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8</xdr:row>
      <xdr:rowOff>19050</xdr:rowOff>
    </xdr:from>
    <xdr:to>
      <xdr:col>8</xdr:col>
      <xdr:colOff>457200</xdr:colOff>
      <xdr:row>22</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8</xdr:row>
      <xdr:rowOff>19049</xdr:rowOff>
    </xdr:from>
    <xdr:to>
      <xdr:col>7</xdr:col>
      <xdr:colOff>160867</xdr:colOff>
      <xdr:row>22</xdr:row>
      <xdr:rowOff>84666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0.05271</cdr:x>
      <cdr:y>0.72797</cdr:y>
    </cdr:from>
    <cdr:to>
      <cdr:x>0.05638</cdr:x>
      <cdr:y>0.79647</cdr:y>
    </cdr:to>
    <cdr:sp macro="" textlink="">
      <cdr:nvSpPr>
        <cdr:cNvPr id="97281" name="Text Box 1"/>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2" name="Text Box 2"/>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3" name="Text Box 3"/>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4" name="Text Box 4"/>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5" name="Text Box 5"/>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6" name="Text Box 6"/>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7" name="Text Box 7"/>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0.00961</cdr:x>
      <cdr:y>0.0202</cdr:y>
    </cdr:from>
    <cdr:to>
      <cdr:x>1</cdr:x>
      <cdr:y>1</cdr:y>
    </cdr:to>
    <cdr:pic>
      <cdr:nvPicPr>
        <cdr:cNvPr id="10" name="Image 9"/>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5236633" cy="2463800"/>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589643</xdr:colOff>
      <xdr:row>6</xdr:row>
      <xdr:rowOff>217715</xdr:rowOff>
    </xdr:from>
    <xdr:to>
      <xdr:col>3</xdr:col>
      <xdr:colOff>1723573</xdr:colOff>
      <xdr:row>34</xdr:row>
      <xdr:rowOff>36286</xdr:rowOff>
    </xdr:to>
    <xdr:pic>
      <xdr:nvPicPr>
        <xdr:cNvPr id="3" name="Image 2"/>
        <xdr:cNvPicPr/>
      </xdr:nvPicPr>
      <xdr:blipFill>
        <a:blip xmlns:r="http://schemas.openxmlformats.org/officeDocument/2006/relationships" r:embed="rId1"/>
        <a:stretch>
          <a:fillRect/>
        </a:stretch>
      </xdr:blipFill>
      <xdr:spPr>
        <a:xfrm>
          <a:off x="589643" y="1333501"/>
          <a:ext cx="4907644" cy="46082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xdr:row>
      <xdr:rowOff>0</xdr:rowOff>
    </xdr:from>
    <xdr:to>
      <xdr:col>7</xdr:col>
      <xdr:colOff>481853</xdr:colOff>
      <xdr:row>22</xdr:row>
      <xdr:rowOff>83858</xdr:rowOff>
    </xdr:to>
    <xdr:graphicFrame macro="">
      <xdr:nvGraphicFramePr>
        <xdr:cNvPr id="4"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0.58438</cdr:x>
      <cdr:y>0.03246</cdr:y>
    </cdr:from>
    <cdr:to>
      <cdr:x>0.88512</cdr:x>
      <cdr:y>0.64182</cdr:y>
    </cdr:to>
    <cdr:grpSp>
      <cdr:nvGrpSpPr>
        <cdr:cNvPr id="2" name="Groupe 1"/>
        <cdr:cNvGrpSpPr/>
      </cdr:nvGrpSpPr>
      <cdr:grpSpPr>
        <a:xfrm xmlns:a="http://schemas.openxmlformats.org/drawingml/2006/main">
          <a:off x="3626883" y="92075"/>
          <a:ext cx="1866506" cy="1728501"/>
          <a:chOff x="3477842" y="143000"/>
          <a:chExt cx="1864809" cy="1816715"/>
        </a:xfrm>
      </cdr:grpSpPr>
      <cdr:sp macro="" textlink="">
        <cdr:nvSpPr>
          <cdr:cNvPr id="6" name="ZoneTexte 5"/>
          <cdr:cNvSpPr txBox="1"/>
        </cdr:nvSpPr>
        <cdr:spPr>
          <a:xfrm xmlns:a="http://schemas.openxmlformats.org/drawingml/2006/main">
            <a:off x="4307555" y="143000"/>
            <a:ext cx="1035096" cy="435006"/>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r"/>
            <a:r>
              <a:rPr lang="fr-FR" sz="1050">
                <a:solidFill>
                  <a:sysClr val="windowText" lastClr="000000"/>
                </a:solidFill>
                <a:latin typeface="Arial" pitchFamily="34" charset="0"/>
                <a:cs typeface="Arial" pitchFamily="34" charset="0"/>
              </a:rPr>
              <a:t>33</a:t>
            </a:r>
            <a:br>
              <a:rPr lang="fr-FR" sz="1050">
                <a:solidFill>
                  <a:sysClr val="windowText" lastClr="000000"/>
                </a:solidFill>
                <a:latin typeface="Arial" pitchFamily="34" charset="0"/>
                <a:cs typeface="Arial" pitchFamily="34" charset="0"/>
              </a:rPr>
            </a:br>
            <a:r>
              <a:rPr lang="fr-FR" sz="1050">
                <a:solidFill>
                  <a:sysClr val="windowText" lastClr="000000"/>
                </a:solidFill>
                <a:latin typeface="Arial" pitchFamily="34" charset="0"/>
                <a:cs typeface="Arial" pitchFamily="34" charset="0"/>
              </a:rPr>
              <a:t>(objectif 2030)</a:t>
            </a:r>
          </a:p>
        </cdr:txBody>
      </cdr:sp>
      <cdr:sp macro="" textlink="">
        <cdr:nvSpPr>
          <cdr:cNvPr id="7" name="ZoneTexte 6"/>
          <cdr:cNvSpPr txBox="1"/>
        </cdr:nvSpPr>
        <cdr:spPr>
          <a:xfrm xmlns:a="http://schemas.openxmlformats.org/drawingml/2006/main">
            <a:off x="3477842" y="1322728"/>
            <a:ext cx="1340449" cy="6369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050">
                <a:solidFill>
                  <a:sysClr val="windowText" lastClr="000000"/>
                </a:solidFill>
                <a:latin typeface="Arial" pitchFamily="34" charset="0"/>
                <a:cs typeface="Arial" pitchFamily="34" charset="0"/>
              </a:rPr>
              <a:t>19,3*</a:t>
            </a:r>
            <a:br>
              <a:rPr lang="fr-FR" sz="1050">
                <a:solidFill>
                  <a:sysClr val="windowText" lastClr="000000"/>
                </a:solidFill>
                <a:latin typeface="Arial" pitchFamily="34" charset="0"/>
                <a:cs typeface="Arial" pitchFamily="34" charset="0"/>
              </a:rPr>
            </a:br>
            <a:r>
              <a:rPr lang="fr-FR" sz="1050">
                <a:solidFill>
                  <a:sysClr val="windowText" lastClr="000000"/>
                </a:solidFill>
                <a:latin typeface="Arial" pitchFamily="34" charset="0"/>
                <a:cs typeface="Arial" pitchFamily="34" charset="0"/>
              </a:rPr>
              <a:t>(réalisé 2021p)</a:t>
            </a:r>
          </a:p>
        </cdr:txBody>
      </cdr:sp>
    </cdr:grpSp>
  </cdr:relSizeAnchor>
  <cdr:relSizeAnchor xmlns:cdr="http://schemas.openxmlformats.org/drawingml/2006/chartDrawing">
    <cdr:from>
      <cdr:x>0.38683</cdr:x>
      <cdr:y>0.10128</cdr:y>
    </cdr:from>
    <cdr:to>
      <cdr:x>0.58537</cdr:x>
      <cdr:y>0.28525</cdr:y>
    </cdr:to>
    <cdr:sp macro="" textlink="">
      <cdr:nvSpPr>
        <cdr:cNvPr id="3" name="ZoneTexte 2"/>
        <cdr:cNvSpPr txBox="1"/>
      </cdr:nvSpPr>
      <cdr:spPr>
        <a:xfrm xmlns:a="http://schemas.openxmlformats.org/drawingml/2006/main">
          <a:off x="2397125" y="281830"/>
          <a:ext cx="1230313" cy="5119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fr-FR" sz="1050">
              <a:latin typeface="Arial" panose="020B0604020202020204" pitchFamily="34" charset="0"/>
              <a:cs typeface="Arial" panose="020B0604020202020204" pitchFamily="34" charset="0"/>
            </a:rPr>
            <a:t>23</a:t>
          </a:r>
        </a:p>
        <a:p xmlns:a="http://schemas.openxmlformats.org/drawingml/2006/main">
          <a:pPr algn="r"/>
          <a:r>
            <a:rPr lang="fr-FR" sz="1050">
              <a:latin typeface="Arial" panose="020B0604020202020204" pitchFamily="34" charset="0"/>
              <a:cs typeface="Arial" panose="020B0604020202020204" pitchFamily="34" charset="0"/>
            </a:rPr>
            <a:t>(objectif</a:t>
          </a:r>
          <a:r>
            <a:rPr lang="fr-FR" sz="1050" baseline="0">
              <a:latin typeface="Arial" panose="020B0604020202020204" pitchFamily="34" charset="0"/>
              <a:cs typeface="Arial" panose="020B0604020202020204" pitchFamily="34" charset="0"/>
            </a:rPr>
            <a:t> 2020)</a:t>
          </a:r>
          <a:endParaRPr lang="fr-FR" sz="10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0.59137</cdr:x>
      <cdr:y>0.0534</cdr:y>
    </cdr:from>
    <cdr:to>
      <cdr:x>0.59137</cdr:x>
      <cdr:y>0.85495</cdr:y>
    </cdr:to>
    <cdr:cxnSp macro="">
      <cdr:nvCxnSpPr>
        <cdr:cNvPr id="8" name="Connecteur droit 7"/>
        <cdr:cNvCxnSpPr/>
      </cdr:nvCxnSpPr>
      <cdr:spPr>
        <a:xfrm xmlns:a="http://schemas.openxmlformats.org/drawingml/2006/main" flipH="1" flipV="1">
          <a:off x="3765173" y="158776"/>
          <a:ext cx="0" cy="2383486"/>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oneCellAnchor>
    <xdr:from>
      <xdr:col>9</xdr:col>
      <xdr:colOff>312420</xdr:colOff>
      <xdr:row>14</xdr:row>
      <xdr:rowOff>49530</xdr:rowOff>
    </xdr:from>
    <xdr:ext cx="65" cy="172227"/>
    <xdr:sp macro="" textlink="">
      <xdr:nvSpPr>
        <xdr:cNvPr id="2" name="ZoneTexte 1"/>
        <xdr:cNvSpPr txBox="1"/>
      </xdr:nvSpPr>
      <xdr:spPr>
        <a:xfrm>
          <a:off x="6608445" y="236410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twoCellAnchor>
    <xdr:from>
      <xdr:col>0</xdr:col>
      <xdr:colOff>22860</xdr:colOff>
      <xdr:row>4</xdr:row>
      <xdr:rowOff>139064</xdr:rowOff>
    </xdr:from>
    <xdr:to>
      <xdr:col>10</xdr:col>
      <xdr:colOff>338546</xdr:colOff>
      <xdr:row>32</xdr:row>
      <xdr:rowOff>260169</xdr:rowOff>
    </xdr:to>
    <xdr:grpSp>
      <xdr:nvGrpSpPr>
        <xdr:cNvPr id="7" name="Groupe 6"/>
        <xdr:cNvGrpSpPr/>
      </xdr:nvGrpSpPr>
      <xdr:grpSpPr>
        <a:xfrm>
          <a:off x="22860" y="1443989"/>
          <a:ext cx="7192736" cy="4740730"/>
          <a:chOff x="22860" y="1449704"/>
          <a:chExt cx="7356566" cy="4837885"/>
        </a:xfrm>
      </xdr:grpSpPr>
      <xdr:grpSp>
        <xdr:nvGrpSpPr>
          <xdr:cNvPr id="3" name="Groupe 2"/>
          <xdr:cNvGrpSpPr/>
        </xdr:nvGrpSpPr>
        <xdr:grpSpPr>
          <a:xfrm>
            <a:off x="22860" y="1449704"/>
            <a:ext cx="7356566" cy="4837885"/>
            <a:chOff x="0" y="763904"/>
            <a:chExt cx="7356566" cy="4837885"/>
          </a:xfrm>
        </xdr:grpSpPr>
        <xdr:graphicFrame macro="">
          <xdr:nvGraphicFramePr>
            <xdr:cNvPr id="4" name="Graphique 6"/>
            <xdr:cNvGraphicFramePr>
              <a:graphicFrameLocks/>
            </xdr:cNvGraphicFramePr>
          </xdr:nvGraphicFramePr>
          <xdr:xfrm>
            <a:off x="0" y="763904"/>
            <a:ext cx="7356566" cy="483788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Connecteur droit 4"/>
            <xdr:cNvCxnSpPr/>
          </xdr:nvCxnSpPr>
          <xdr:spPr>
            <a:xfrm flipV="1">
              <a:off x="7008931" y="811854"/>
              <a:ext cx="0" cy="3805740"/>
            </a:xfrm>
            <a:prstGeom prst="line">
              <a:avLst/>
            </a:prstGeom>
            <a:ln w="22225"/>
          </xdr:spPr>
          <xdr:style>
            <a:lnRef idx="1">
              <a:schemeClr val="dk1"/>
            </a:lnRef>
            <a:fillRef idx="0">
              <a:schemeClr val="dk1"/>
            </a:fillRef>
            <a:effectRef idx="0">
              <a:schemeClr val="dk1"/>
            </a:effectRef>
            <a:fontRef idx="minor">
              <a:schemeClr val="tx1"/>
            </a:fontRef>
          </xdr:style>
        </xdr:cxnSp>
      </xdr:grpSp>
      <xdr:sp macro="" textlink="">
        <xdr:nvSpPr>
          <xdr:cNvPr id="6" name="ZoneTexte 17"/>
          <xdr:cNvSpPr txBox="1"/>
        </xdr:nvSpPr>
        <xdr:spPr>
          <a:xfrm>
            <a:off x="297180" y="2966084"/>
            <a:ext cx="1633673" cy="399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fr-FR" sz="1000" b="1">
                <a:solidFill>
                  <a:sysClr val="windowText" lastClr="000000"/>
                </a:solidFill>
              </a:rPr>
              <a:t>Réalisé 2021p: 19,3%***</a:t>
            </a:r>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0.01117</cdr:x>
      <cdr:y>0.25349</cdr:y>
    </cdr:from>
    <cdr:to>
      <cdr:x>0.06563</cdr:x>
      <cdr:y>0.31458</cdr:y>
    </cdr:to>
    <cdr:sp macro="" textlink="">
      <cdr:nvSpPr>
        <cdr:cNvPr id="2" name="ZoneTexte 1"/>
        <cdr:cNvSpPr txBox="1"/>
      </cdr:nvSpPr>
      <cdr:spPr>
        <a:xfrm xmlns:a="http://schemas.openxmlformats.org/drawingml/2006/main">
          <a:off x="82142" y="1226355"/>
          <a:ext cx="400639" cy="295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solidFill>
                <a:srgbClr val="C00000"/>
              </a:solidFill>
            </a:rPr>
            <a:t>23</a:t>
          </a:r>
        </a:p>
      </cdr:txBody>
    </cdr:sp>
  </cdr:relSizeAnchor>
  <cdr:relSizeAnchor xmlns:cdr="http://schemas.openxmlformats.org/drawingml/2006/chartDrawing">
    <cdr:from>
      <cdr:x>0.06241</cdr:x>
      <cdr:y>0.22263</cdr:y>
    </cdr:from>
    <cdr:to>
      <cdr:x>0.26031</cdr:x>
      <cdr:y>0.26153</cdr:y>
    </cdr:to>
    <cdr:sp macro="" textlink="">
      <cdr:nvSpPr>
        <cdr:cNvPr id="7" name="ZoneTexte 2"/>
        <cdr:cNvSpPr txBox="1"/>
      </cdr:nvSpPr>
      <cdr:spPr>
        <a:xfrm xmlns:a="http://schemas.openxmlformats.org/drawingml/2006/main">
          <a:off x="436365" y="972879"/>
          <a:ext cx="1383588" cy="1699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solidFill>
                <a:srgbClr val="C00000"/>
              </a:solidFill>
            </a:rPr>
            <a:t>Objectif 2020: 23%</a:t>
          </a:r>
        </a:p>
      </cdr:txBody>
    </cdr:sp>
  </cdr:relSizeAnchor>
  <cdr:relSizeAnchor xmlns:cdr="http://schemas.openxmlformats.org/drawingml/2006/chartDrawing">
    <cdr:from>
      <cdr:x>0.06086</cdr:x>
      <cdr:y>0</cdr:y>
    </cdr:from>
    <cdr:to>
      <cdr:x>0.25876</cdr:x>
      <cdr:y>0.0389</cdr:y>
    </cdr:to>
    <cdr:sp macro="" textlink="">
      <cdr:nvSpPr>
        <cdr:cNvPr id="5" name="ZoneTexte 2"/>
        <cdr:cNvSpPr txBox="1"/>
      </cdr:nvSpPr>
      <cdr:spPr>
        <a:xfrm xmlns:a="http://schemas.openxmlformats.org/drawingml/2006/main">
          <a:off x="425480" y="0"/>
          <a:ext cx="1383588" cy="1699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solidFill>
                <a:srgbClr val="C00000"/>
              </a:solidFill>
            </a:rPr>
            <a:t>Objectif 2030 : 33%</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6</xdr:row>
      <xdr:rowOff>47624</xdr:rowOff>
    </xdr:from>
    <xdr:to>
      <xdr:col>12</xdr:col>
      <xdr:colOff>152400</xdr:colOff>
      <xdr:row>27</xdr:row>
      <xdr:rowOff>126999</xdr:rowOff>
    </xdr:to>
    <xdr:graphicFrame macro="">
      <xdr:nvGraphicFramePr>
        <xdr:cNvPr id="92883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0.02984</cdr:x>
      <cdr:y>0.01228</cdr:y>
    </cdr:from>
    <cdr:to>
      <cdr:x>0.04937</cdr:x>
      <cdr:y>0.43626</cdr:y>
    </cdr:to>
    <cdr:sp macro="" textlink="">
      <cdr:nvSpPr>
        <cdr:cNvPr id="19457" name="Parenthèse ouvrante 2"/>
        <cdr:cNvSpPr>
          <a:spLocks xmlns:a="http://schemas.openxmlformats.org/drawingml/2006/main"/>
        </cdr:cNvSpPr>
      </cdr:nvSpPr>
      <cdr:spPr bwMode="auto">
        <a:xfrm xmlns:a="http://schemas.openxmlformats.org/drawingml/2006/main">
          <a:off x="247561" y="41289"/>
          <a:ext cx="162014" cy="1425560"/>
        </a:xfrm>
        <a:prstGeom xmlns:a="http://schemas.openxmlformats.org/drawingml/2006/main" prst="leftBracket">
          <a:avLst>
            <a:gd name="adj" fmla="val 8239"/>
          </a:avLst>
        </a:prstGeom>
        <a:noFill xmlns:a="http://schemas.openxmlformats.org/drawingml/2006/main"/>
        <a:ln xmlns:a="http://schemas.openxmlformats.org/drawingml/2006/main" w="9360" cap="sq">
          <a:solidFill>
            <a:srgbClr val="254061"/>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0.03454</cdr:x>
      <cdr:y>0.44823</cdr:y>
    </cdr:from>
    <cdr:to>
      <cdr:x>0.03727</cdr:x>
      <cdr:y>0.74398</cdr:y>
    </cdr:to>
    <cdr:sp macro="" textlink="">
      <cdr:nvSpPr>
        <cdr:cNvPr id="19458" name="Parenthèse ouvrante 4"/>
        <cdr:cNvSpPr>
          <a:spLocks xmlns:a="http://schemas.openxmlformats.org/drawingml/2006/main"/>
        </cdr:cNvSpPr>
      </cdr:nvSpPr>
      <cdr:spPr bwMode="auto">
        <a:xfrm xmlns:a="http://schemas.openxmlformats.org/drawingml/2006/main">
          <a:off x="248118" y="1854818"/>
          <a:ext cx="26796" cy="1220810"/>
        </a:xfrm>
        <a:prstGeom xmlns:a="http://schemas.openxmlformats.org/drawingml/2006/main" prst="leftBracket">
          <a:avLst>
            <a:gd name="adj" fmla="val 12444"/>
          </a:avLst>
        </a:prstGeom>
        <a:noFill xmlns:a="http://schemas.openxmlformats.org/drawingml/2006/main"/>
        <a:ln xmlns:a="http://schemas.openxmlformats.org/drawingml/2006/main" w="9360" cap="sq">
          <a:solidFill>
            <a:srgbClr val="632523"/>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0.03454</cdr:x>
      <cdr:y>0.78306</cdr:y>
    </cdr:from>
    <cdr:to>
      <cdr:x>0.03726</cdr:x>
      <cdr:y>0.86585</cdr:y>
    </cdr:to>
    <cdr:sp macro="" textlink="">
      <cdr:nvSpPr>
        <cdr:cNvPr id="19460" name="Parenthèse ouvrante 5"/>
        <cdr:cNvSpPr>
          <a:spLocks xmlns:a="http://schemas.openxmlformats.org/drawingml/2006/main"/>
        </cdr:cNvSpPr>
      </cdr:nvSpPr>
      <cdr:spPr bwMode="auto">
        <a:xfrm xmlns:a="http://schemas.openxmlformats.org/drawingml/2006/main">
          <a:off x="248118" y="3229740"/>
          <a:ext cx="21924" cy="342472"/>
        </a:xfrm>
        <a:prstGeom xmlns:a="http://schemas.openxmlformats.org/drawingml/2006/main" prst="leftBracket">
          <a:avLst>
            <a:gd name="adj" fmla="val 9040"/>
          </a:avLst>
        </a:prstGeom>
        <a:noFill xmlns:a="http://schemas.openxmlformats.org/drawingml/2006/main"/>
        <a:ln xmlns:a="http://schemas.openxmlformats.org/drawingml/2006/main" w="9360" cap="sq">
          <a:solidFill>
            <a:srgbClr val="4F6228"/>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0.00831</cdr:x>
      <cdr:y>0.10802</cdr:y>
    </cdr:from>
    <cdr:to>
      <cdr:x>0.03299</cdr:x>
      <cdr:y>0.31327</cdr:y>
    </cdr:to>
    <cdr:sp macro="" textlink="">
      <cdr:nvSpPr>
        <cdr:cNvPr id="153605" name="Text Box 5"/>
        <cdr:cNvSpPr txBox="1">
          <a:spLocks xmlns:a="http://schemas.openxmlformats.org/drawingml/2006/main" noChangeArrowheads="1"/>
        </cdr:cNvSpPr>
      </cdr:nvSpPr>
      <cdr:spPr bwMode="auto">
        <a:xfrm xmlns:a="http://schemas.openxmlformats.org/drawingml/2006/main">
          <a:off x="68942" y="363198"/>
          <a:ext cx="204736" cy="6901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vert270" wrap="none" lIns="27432" tIns="22860" rIns="0" bIns="0" anchor="t" upright="1">
          <a:spAutoFit/>
        </a:bodyPr>
        <a:lstStyle xmlns:a="http://schemas.openxmlformats.org/drawingml/2006/main"/>
        <a:p xmlns:a="http://schemas.openxmlformats.org/drawingml/2006/main">
          <a:pPr algn="r" rtl="0">
            <a:defRPr sz="1000"/>
          </a:pPr>
          <a:r>
            <a:rPr lang="fr-FR" sz="1200" b="0" i="0" u="none" strike="noStrike" baseline="0">
              <a:solidFill>
                <a:srgbClr val="0000FF"/>
              </a:solidFill>
              <a:latin typeface="Arial"/>
              <a:cs typeface="Arial"/>
            </a:rPr>
            <a:t>Électricité</a:t>
          </a:r>
        </a:p>
      </cdr:txBody>
    </cdr:sp>
  </cdr:relSizeAnchor>
  <cdr:relSizeAnchor xmlns:cdr="http://schemas.openxmlformats.org/drawingml/2006/chartDrawing">
    <cdr:from>
      <cdr:x>0.00831</cdr:x>
      <cdr:y>0.34825</cdr:y>
    </cdr:from>
    <cdr:to>
      <cdr:x>0.0452</cdr:x>
      <cdr:y>0.73142</cdr:y>
    </cdr:to>
    <cdr:sp macro="" textlink="">
      <cdr:nvSpPr>
        <cdr:cNvPr id="153606" name="Text Box 6"/>
        <cdr:cNvSpPr txBox="1">
          <a:spLocks xmlns:a="http://schemas.openxmlformats.org/drawingml/2006/main" noChangeArrowheads="1"/>
        </cdr:cNvSpPr>
      </cdr:nvSpPr>
      <cdr:spPr bwMode="auto">
        <a:xfrm xmlns:a="http://schemas.openxmlformats.org/drawingml/2006/main">
          <a:off x="88862" y="1235076"/>
          <a:ext cx="394480" cy="13588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vert270" wrap="square" lIns="36576" tIns="22860" rIns="0" bIns="0" anchor="t" upright="1"/>
        <a:lstStyle xmlns:a="http://schemas.openxmlformats.org/drawingml/2006/main"/>
        <a:p xmlns:a="http://schemas.openxmlformats.org/drawingml/2006/main">
          <a:pPr algn="r" rtl="0">
            <a:defRPr sz="1000"/>
          </a:pPr>
          <a:r>
            <a:rPr lang="fr-FR" sz="1200" b="0" i="0" u="none" strike="noStrike" baseline="0">
              <a:solidFill>
                <a:srgbClr val="800000"/>
              </a:solidFill>
              <a:latin typeface="Arial"/>
              <a:cs typeface="Arial"/>
            </a:rPr>
            <a:t>Chaleur et froid    .</a:t>
          </a:r>
        </a:p>
      </cdr:txBody>
    </cdr:sp>
  </cdr:relSizeAnchor>
  <cdr:relSizeAnchor xmlns:cdr="http://schemas.openxmlformats.org/drawingml/2006/chartDrawing">
    <cdr:from>
      <cdr:x>0.00484</cdr:x>
      <cdr:y>0.73153</cdr:y>
    </cdr:from>
    <cdr:to>
      <cdr:x>0.02952</cdr:x>
      <cdr:y>0.96482</cdr:y>
    </cdr:to>
    <cdr:sp macro="" textlink="">
      <cdr:nvSpPr>
        <cdr:cNvPr id="153607" name="Text Box 7"/>
        <cdr:cNvSpPr txBox="1">
          <a:spLocks xmlns:a="http://schemas.openxmlformats.org/drawingml/2006/main" noChangeArrowheads="1"/>
        </cdr:cNvSpPr>
      </cdr:nvSpPr>
      <cdr:spPr bwMode="auto">
        <a:xfrm xmlns:a="http://schemas.openxmlformats.org/drawingml/2006/main">
          <a:off x="40154" y="2459642"/>
          <a:ext cx="204736" cy="7843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vert270" wrap="none" lIns="27432" tIns="22860" rIns="0" bIns="0" anchor="t" upright="1">
          <a:spAutoFit/>
        </a:bodyPr>
        <a:lstStyle xmlns:a="http://schemas.openxmlformats.org/drawingml/2006/main"/>
        <a:p xmlns:a="http://schemas.openxmlformats.org/drawingml/2006/main">
          <a:pPr algn="r" rtl="0">
            <a:defRPr sz="1000"/>
          </a:pPr>
          <a:r>
            <a:rPr lang="fr-FR" sz="1200" b="0" i="0" u="none" strike="noStrike" baseline="0">
              <a:solidFill>
                <a:srgbClr val="4F6228"/>
              </a:solidFill>
              <a:latin typeface="Arial"/>
              <a:cs typeface="Arial"/>
            </a:rPr>
            <a:t>Carburants</a:t>
          </a:r>
        </a:p>
      </cdr:txBody>
    </cdr:sp>
  </cdr:relSizeAnchor>
  <cdr:relSizeAnchor xmlns:cdr="http://schemas.openxmlformats.org/drawingml/2006/chartDrawing">
    <cdr:from>
      <cdr:x>0.36309</cdr:x>
      <cdr:y>0.02742</cdr:y>
    </cdr:from>
    <cdr:to>
      <cdr:x>0.36532</cdr:x>
      <cdr:y>0.08551</cdr:y>
    </cdr:to>
    <cdr:sp macro="" textlink="">
      <cdr:nvSpPr>
        <cdr:cNvPr id="153608" name="Text Box 8"/>
        <cdr:cNvSpPr txBox="1">
          <a:spLocks xmlns:a="http://schemas.openxmlformats.org/drawingml/2006/main" noChangeArrowheads="1"/>
        </cdr:cNvSpPr>
      </cdr:nvSpPr>
      <cdr:spPr bwMode="auto">
        <a:xfrm xmlns:a="http://schemas.openxmlformats.org/drawingml/2006/main">
          <a:off x="3012294" y="92195"/>
          <a:ext cx="18531" cy="1953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endParaRPr lang="fr-F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171450</xdr:colOff>
      <xdr:row>5</xdr:row>
      <xdr:rowOff>70756</xdr:rowOff>
    </xdr:from>
    <xdr:to>
      <xdr:col>8</xdr:col>
      <xdr:colOff>133350</xdr:colOff>
      <xdr:row>21</xdr:row>
      <xdr:rowOff>28574</xdr:rowOff>
    </xdr:to>
    <xdr:grpSp>
      <xdr:nvGrpSpPr>
        <xdr:cNvPr id="5" name="Groupe 4"/>
        <xdr:cNvGrpSpPr/>
      </xdr:nvGrpSpPr>
      <xdr:grpSpPr>
        <a:xfrm>
          <a:off x="171450" y="947056"/>
          <a:ext cx="5819775" cy="2548618"/>
          <a:chOff x="171450" y="946980"/>
          <a:chExt cx="5981700" cy="2518215"/>
        </a:xfrm>
      </xdr:grpSpPr>
      <xdr:graphicFrame macro="">
        <xdr:nvGraphicFramePr>
          <xdr:cNvPr id="62159449" name="Graphique 1"/>
          <xdr:cNvGraphicFramePr>
            <a:graphicFrameLocks/>
          </xdr:cNvGraphicFramePr>
        </xdr:nvGraphicFramePr>
        <xdr:xfrm>
          <a:off x="171450" y="952500"/>
          <a:ext cx="5981700" cy="251269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Connecteur droit 2"/>
          <xdr:cNvCxnSpPr/>
        </xdr:nvCxnSpPr>
        <xdr:spPr bwMode="auto">
          <a:xfrm flipH="1">
            <a:off x="5764070" y="946980"/>
            <a:ext cx="0" cy="1983668"/>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wsDr>
</file>

<file path=xl/drawings/drawing2.xml><?xml version="1.0" encoding="utf-8"?>
<c:userShapes xmlns:c="http://schemas.openxmlformats.org/drawingml/2006/chart">
  <cdr:relSizeAnchor xmlns:cdr="http://schemas.openxmlformats.org/drawingml/2006/chartDrawing">
    <cdr:from>
      <cdr:x>0.06237</cdr:x>
      <cdr:y>0.86184</cdr:y>
    </cdr:from>
    <cdr:to>
      <cdr:x>0.06526</cdr:x>
      <cdr:y>0.92126</cdr:y>
    </cdr:to>
    <cdr:sp macro="" textlink="">
      <cdr:nvSpPr>
        <cdr:cNvPr id="91137" name="Text Box 1"/>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0.06237</cdr:x>
      <cdr:y>0.86184</cdr:y>
    </cdr:from>
    <cdr:to>
      <cdr:x>0.06526</cdr:x>
      <cdr:y>0.92126</cdr:y>
    </cdr:to>
    <cdr:sp macro="" textlink="">
      <cdr:nvSpPr>
        <cdr:cNvPr id="91138" name="Text Box 2"/>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0.06237</cdr:x>
      <cdr:y>0.86184</cdr:y>
    </cdr:from>
    <cdr:to>
      <cdr:x>0.06526</cdr:x>
      <cdr:y>0.92126</cdr:y>
    </cdr:to>
    <cdr:sp macro="" textlink="">
      <cdr:nvSpPr>
        <cdr:cNvPr id="91139" name="Text Box 3"/>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0.06237</cdr:x>
      <cdr:y>0.86184</cdr:y>
    </cdr:from>
    <cdr:to>
      <cdr:x>0.06526</cdr:x>
      <cdr:y>0.92126</cdr:y>
    </cdr:to>
    <cdr:sp macro="" textlink="">
      <cdr:nvSpPr>
        <cdr:cNvPr id="91140" name="Text Box 4"/>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0.06237</cdr:x>
      <cdr:y>0.86184</cdr:y>
    </cdr:from>
    <cdr:to>
      <cdr:x>0.06526</cdr:x>
      <cdr:y>0.92126</cdr:y>
    </cdr:to>
    <cdr:sp macro="" textlink="">
      <cdr:nvSpPr>
        <cdr:cNvPr id="91141" name="Text Box 5"/>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0.06237</cdr:x>
      <cdr:y>0.86184</cdr:y>
    </cdr:from>
    <cdr:to>
      <cdr:x>0.06526</cdr:x>
      <cdr:y>0.92126</cdr:y>
    </cdr:to>
    <cdr:sp macro="" textlink="">
      <cdr:nvSpPr>
        <cdr:cNvPr id="91142" name="Text Box 6"/>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0.06237</cdr:x>
      <cdr:y>0.86184</cdr:y>
    </cdr:from>
    <cdr:to>
      <cdr:x>0.06526</cdr:x>
      <cdr:y>0.92126</cdr:y>
    </cdr:to>
    <cdr:sp macro="" textlink="">
      <cdr:nvSpPr>
        <cdr:cNvPr id="91143" name="Text Box 7"/>
        <cdr:cNvSpPr txBox="1">
          <a:spLocks xmlns:a="http://schemas.openxmlformats.org/drawingml/2006/main" noChangeArrowheads="1"/>
        </cdr:cNvSpPr>
      </cdr:nvSpPr>
      <cdr:spPr bwMode="auto">
        <a:xfrm xmlns:a="http://schemas.openxmlformats.org/drawingml/2006/main">
          <a:off x="399987" y="2497958"/>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userShapes>
</file>

<file path=xl/drawings/drawing20.xml><?xml version="1.0" encoding="utf-8"?>
<xdr:wsDr xmlns:xdr="http://schemas.openxmlformats.org/drawingml/2006/spreadsheetDrawing" xmlns:a="http://schemas.openxmlformats.org/drawingml/2006/main">
  <xdr:twoCellAnchor>
    <xdr:from>
      <xdr:col>8</xdr:col>
      <xdr:colOff>419100</xdr:colOff>
      <xdr:row>17</xdr:row>
      <xdr:rowOff>0</xdr:rowOff>
    </xdr:from>
    <xdr:to>
      <xdr:col>16</xdr:col>
      <xdr:colOff>450273</xdr:colOff>
      <xdr:row>47</xdr:row>
      <xdr:rowOff>65315</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0.11736</cdr:x>
      <cdr:y>0.91663</cdr:y>
    </cdr:from>
    <cdr:to>
      <cdr:x>0.43043</cdr:x>
      <cdr:y>0.95034</cdr:y>
    </cdr:to>
    <cdr:sp macro="" textlink="">
      <cdr:nvSpPr>
        <cdr:cNvPr id="152578" name="Accolade ouvrante 10"/>
        <cdr:cNvSpPr>
          <a:spLocks xmlns:a="http://schemas.openxmlformats.org/drawingml/2006/main"/>
        </cdr:cNvSpPr>
      </cdr:nvSpPr>
      <cdr:spPr bwMode="auto">
        <a:xfrm xmlns:a="http://schemas.openxmlformats.org/drawingml/2006/main" rot="-5400000">
          <a:off x="2470006" y="4157293"/>
          <a:ext cx="203194" cy="2939435"/>
        </a:xfrm>
        <a:prstGeom xmlns:a="http://schemas.openxmlformats.org/drawingml/2006/main" prst="leftBrace">
          <a:avLst>
            <a:gd name="adj1" fmla="val 0"/>
            <a:gd name="adj2" fmla="val 50000"/>
          </a:avLst>
        </a:prstGeom>
        <a:noFill xmlns:a="http://schemas.openxmlformats.org/drawingml/2006/main"/>
        <a:ln xmlns:a="http://schemas.openxmlformats.org/drawingml/2006/main" w="9360" cap="sq">
          <a:solidFill>
            <a:srgbClr val="254061"/>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0.71266</cdr:x>
      <cdr:y>0.95545</cdr:y>
    </cdr:from>
    <cdr:to>
      <cdr:x>0.81574</cdr:x>
      <cdr:y>1</cdr:y>
    </cdr:to>
    <cdr:sp macro="" textlink="" fLocksText="0">
      <cdr:nvSpPr>
        <cdr:cNvPr id="17411" name="ZoneTexte 12"/>
        <cdr:cNvSpPr txBox="1">
          <a:spLocks xmlns:a="http://schemas.openxmlformats.org/drawingml/2006/main" noChangeArrowheads="1"/>
        </cdr:cNvSpPr>
      </cdr:nvSpPr>
      <cdr:spPr bwMode="auto">
        <a:xfrm xmlns:a="http://schemas.openxmlformats.org/drawingml/2006/main">
          <a:off x="6759012" y="5369389"/>
          <a:ext cx="977629" cy="250360"/>
        </a:xfrm>
        <a:prstGeom xmlns:a="http://schemas.openxmlformats.org/drawingml/2006/main" prst="rect">
          <a:avLst/>
        </a:prstGeom>
        <a:solidFill xmlns:a="http://schemas.openxmlformats.org/drawingml/2006/main">
          <a:sysClr val="window" lastClr="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360" tIns="22680" rIns="0" bIns="0" anchor="t"/>
        <a:lstStyle xmlns:a="http://schemas.openxmlformats.org/drawingml/2006/main"/>
        <a:p xmlns:a="http://schemas.openxmlformats.org/drawingml/2006/main">
          <a:pPr algn="l" rtl="0">
            <a:defRPr sz="1000"/>
          </a:pPr>
          <a:r>
            <a:rPr lang="fr-FR" sz="1050" b="1" i="0" u="none" strike="noStrike" baseline="0">
              <a:solidFill>
                <a:schemeClr val="tx2">
                  <a:lumMod val="60000"/>
                  <a:lumOff val="40000"/>
                </a:schemeClr>
              </a:solidFill>
              <a:latin typeface="Arial"/>
              <a:cs typeface="Arial"/>
            </a:rPr>
            <a:t>Electricité</a:t>
          </a:r>
        </a:p>
      </cdr:txBody>
    </cdr:sp>
  </cdr:relSizeAnchor>
  <cdr:relSizeAnchor xmlns:cdr="http://schemas.openxmlformats.org/drawingml/2006/chartDrawing">
    <cdr:from>
      <cdr:x>0.55797</cdr:x>
      <cdr:y>0.91558</cdr:y>
    </cdr:from>
    <cdr:to>
      <cdr:x>0.95122</cdr:x>
      <cdr:y>0.94357</cdr:y>
    </cdr:to>
    <cdr:sp macro="" textlink="">
      <cdr:nvSpPr>
        <cdr:cNvPr id="17412" name="Accolade ouvrante 13"/>
        <cdr:cNvSpPr>
          <a:spLocks xmlns:a="http://schemas.openxmlformats.org/drawingml/2006/main"/>
        </cdr:cNvSpPr>
      </cdr:nvSpPr>
      <cdr:spPr bwMode="auto">
        <a:xfrm xmlns:a="http://schemas.openxmlformats.org/drawingml/2006/main" rot="16200000">
          <a:off x="7000493" y="3757343"/>
          <a:ext cx="168701" cy="3692184"/>
        </a:xfrm>
        <a:prstGeom xmlns:a="http://schemas.openxmlformats.org/drawingml/2006/main" prst="leftBrace">
          <a:avLst>
            <a:gd name="adj1" fmla="val 384"/>
            <a:gd name="adj2" fmla="val 50000"/>
          </a:avLst>
        </a:prstGeom>
        <a:noFill xmlns:a="http://schemas.openxmlformats.org/drawingml/2006/main"/>
        <a:ln xmlns:a="http://schemas.openxmlformats.org/drawingml/2006/main" w="9360" cap="sq">
          <a:solidFill>
            <a:srgbClr val="632523"/>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0.22555</cdr:x>
      <cdr:y>0.95792</cdr:y>
    </cdr:from>
    <cdr:to>
      <cdr:x>0.41317</cdr:x>
      <cdr:y>1</cdr:y>
    </cdr:to>
    <cdr:sp macro="" textlink="">
      <cdr:nvSpPr>
        <cdr:cNvPr id="8" name="ZoneTexte 12"/>
        <cdr:cNvSpPr txBox="1">
          <a:spLocks xmlns:a="http://schemas.openxmlformats.org/drawingml/2006/main" noChangeArrowheads="1"/>
        </cdr:cNvSpPr>
      </cdr:nvSpPr>
      <cdr:spPr bwMode="auto">
        <a:xfrm xmlns:a="http://schemas.openxmlformats.org/drawingml/2006/main">
          <a:off x="1537609" y="5265964"/>
          <a:ext cx="1279071" cy="231322"/>
        </a:xfrm>
        <a:prstGeom xmlns:a="http://schemas.openxmlformats.org/drawingml/2006/main" prst="rect">
          <a:avLst/>
        </a:prstGeom>
        <a:solidFill xmlns:a="http://schemas.openxmlformats.org/drawingml/2006/main">
          <a:sysClr val="window" lastClr="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27360" tIns="22680" rIns="0" bIns="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050" b="1" i="0" u="none" strike="noStrike" baseline="0">
              <a:solidFill>
                <a:srgbClr val="FF0000"/>
              </a:solidFill>
              <a:latin typeface="Arial"/>
              <a:cs typeface="Arial"/>
            </a:rPr>
            <a:t>Chaleur et froid</a:t>
          </a:r>
        </a:p>
      </cdr:txBody>
    </cdr:sp>
  </cdr:relSizeAnchor>
  <cdr:relSizeAnchor xmlns:cdr="http://schemas.openxmlformats.org/drawingml/2006/chartDrawing">
    <cdr:from>
      <cdr:x>0.45652</cdr:x>
      <cdr:y>0.91771</cdr:y>
    </cdr:from>
    <cdr:to>
      <cdr:x>0.53913</cdr:x>
      <cdr:y>0.94808</cdr:y>
    </cdr:to>
    <cdr:sp macro="" textlink="">
      <cdr:nvSpPr>
        <cdr:cNvPr id="6" name="Accolade ouvrante 5"/>
        <cdr:cNvSpPr>
          <a:spLocks xmlns:a="http://schemas.openxmlformats.org/drawingml/2006/main"/>
        </cdr:cNvSpPr>
      </cdr:nvSpPr>
      <cdr:spPr bwMode="auto">
        <a:xfrm xmlns:a="http://schemas.openxmlformats.org/drawingml/2006/main" rot="16200000">
          <a:off x="4582519" y="5235658"/>
          <a:ext cx="183076" cy="775605"/>
        </a:xfrm>
        <a:prstGeom xmlns:a="http://schemas.openxmlformats.org/drawingml/2006/main" prst="leftBrace">
          <a:avLst>
            <a:gd name="adj1" fmla="val 384"/>
            <a:gd name="adj2" fmla="val 50000"/>
          </a:avLst>
        </a:prstGeom>
        <a:noFill xmlns:a="http://schemas.openxmlformats.org/drawingml/2006/main"/>
        <a:ln xmlns:a="http://schemas.openxmlformats.org/drawingml/2006/main" w="9360" cap="sq">
          <a:solidFill>
            <a:srgbClr val="632523"/>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0.45185</cdr:x>
      <cdr:y>0.95611</cdr:y>
    </cdr:from>
    <cdr:to>
      <cdr:x>0.52424</cdr:x>
      <cdr:y>1</cdr:y>
    </cdr:to>
    <cdr:sp macro="" textlink="">
      <cdr:nvSpPr>
        <cdr:cNvPr id="7" name="ZoneTexte 12"/>
        <cdr:cNvSpPr txBox="1">
          <a:spLocks xmlns:a="http://schemas.openxmlformats.org/drawingml/2006/main" noChangeArrowheads="1"/>
        </cdr:cNvSpPr>
      </cdr:nvSpPr>
      <cdr:spPr bwMode="auto">
        <a:xfrm xmlns:a="http://schemas.openxmlformats.org/drawingml/2006/main">
          <a:off x="4285418" y="5373098"/>
          <a:ext cx="686560" cy="246651"/>
        </a:xfrm>
        <a:prstGeom xmlns:a="http://schemas.openxmlformats.org/drawingml/2006/main" prst="rect">
          <a:avLst/>
        </a:prstGeom>
        <a:solidFill xmlns:a="http://schemas.openxmlformats.org/drawingml/2006/main">
          <a:sysClr val="window" lastClr="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27360" tIns="22680" rIns="0" bIns="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050" b="1" i="0" u="none" strike="noStrike" baseline="0">
              <a:solidFill>
                <a:srgbClr val="00B050"/>
              </a:solidFill>
              <a:latin typeface="Arial"/>
              <a:cs typeface="Arial"/>
            </a:rPr>
            <a:t>Gaz</a:t>
          </a:r>
        </a:p>
      </cdr:txBody>
    </cdr:sp>
  </cdr:relSizeAnchor>
</c:userShapes>
</file>

<file path=xl/drawings/drawing22.xml><?xml version="1.0" encoding="utf-8"?>
<xdr:wsDr xmlns:xdr="http://schemas.openxmlformats.org/drawingml/2006/spreadsheetDrawing" xmlns:a="http://schemas.openxmlformats.org/drawingml/2006/main">
  <xdr:twoCellAnchor>
    <xdr:from>
      <xdr:col>16</xdr:col>
      <xdr:colOff>303891</xdr:colOff>
      <xdr:row>30</xdr:row>
      <xdr:rowOff>13153</xdr:rowOff>
    </xdr:from>
    <xdr:to>
      <xdr:col>27</xdr:col>
      <xdr:colOff>751567</xdr:colOff>
      <xdr:row>54</xdr:row>
      <xdr:rowOff>4989</xdr:rowOff>
    </xdr:to>
    <xdr:graphicFrame macro="">
      <xdr:nvGraphicFramePr>
        <xdr:cNvPr id="1034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337456</xdr:colOff>
      <xdr:row>6</xdr:row>
      <xdr:rowOff>141514</xdr:rowOff>
    </xdr:from>
    <xdr:to>
      <xdr:col>19</xdr:col>
      <xdr:colOff>285748</xdr:colOff>
      <xdr:row>27</xdr:row>
      <xdr:rowOff>95249</xdr:rowOff>
    </xdr:to>
    <xdr:graphicFrame macro="">
      <xdr:nvGraphicFramePr>
        <xdr:cNvPr id="10345"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16565</xdr:colOff>
      <xdr:row>56</xdr:row>
      <xdr:rowOff>115955</xdr:rowOff>
    </xdr:from>
    <xdr:to>
      <xdr:col>5</xdr:col>
      <xdr:colOff>91108</xdr:colOff>
      <xdr:row>74</xdr:row>
      <xdr:rowOff>159025</xdr:rowOff>
    </xdr:to>
    <xdr:graphicFrame macro="">
      <xdr:nvGraphicFramePr>
        <xdr:cNvPr id="1340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215347</xdr:colOff>
      <xdr:row>20</xdr:row>
      <xdr:rowOff>122465</xdr:rowOff>
    </xdr:from>
    <xdr:to>
      <xdr:col>7</xdr:col>
      <xdr:colOff>300539</xdr:colOff>
      <xdr:row>39</xdr:row>
      <xdr:rowOff>66260</xdr:rowOff>
    </xdr:to>
    <xdr:grpSp>
      <xdr:nvGrpSpPr>
        <xdr:cNvPr id="2" name="Groupe 1"/>
        <xdr:cNvGrpSpPr/>
      </xdr:nvGrpSpPr>
      <xdr:grpSpPr>
        <a:xfrm>
          <a:off x="215347" y="3618140"/>
          <a:ext cx="5876392" cy="3020370"/>
          <a:chOff x="215347" y="3759745"/>
          <a:chExt cx="6079592" cy="3225475"/>
        </a:xfrm>
      </xdr:grpSpPr>
      <xdr:graphicFrame macro="">
        <xdr:nvGraphicFramePr>
          <xdr:cNvPr id="13400" name="Graphique 6"/>
          <xdr:cNvGraphicFramePr>
            <a:graphicFrameLocks/>
          </xdr:cNvGraphicFramePr>
        </xdr:nvGraphicFramePr>
        <xdr:xfrm>
          <a:off x="215347" y="3759745"/>
          <a:ext cx="6079592" cy="32254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Rectangle 2"/>
          <xdr:cNvSpPr/>
        </xdr:nvSpPr>
        <xdr:spPr bwMode="auto">
          <a:xfrm>
            <a:off x="3775550" y="3817172"/>
            <a:ext cx="289892" cy="2952806"/>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fr-F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488042</xdr:colOff>
      <xdr:row>29</xdr:row>
      <xdr:rowOff>159199</xdr:rowOff>
    </xdr:from>
    <xdr:to>
      <xdr:col>6</xdr:col>
      <xdr:colOff>657411</xdr:colOff>
      <xdr:row>54</xdr:row>
      <xdr:rowOff>18676</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88474</xdr:colOff>
      <xdr:row>55</xdr:row>
      <xdr:rowOff>159122</xdr:rowOff>
    </xdr:from>
    <xdr:to>
      <xdr:col>11</xdr:col>
      <xdr:colOff>528918</xdr:colOff>
      <xdr:row>72</xdr:row>
      <xdr:rowOff>119101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38100</xdr:colOff>
      <xdr:row>5</xdr:row>
      <xdr:rowOff>28576</xdr:rowOff>
    </xdr:from>
    <xdr:to>
      <xdr:col>7</xdr:col>
      <xdr:colOff>190500</xdr:colOff>
      <xdr:row>24</xdr:row>
      <xdr:rowOff>38101</xdr:rowOff>
    </xdr:to>
    <xdr:graphicFrame macro="">
      <xdr:nvGraphicFramePr>
        <xdr:cNvPr id="518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228600</xdr:colOff>
      <xdr:row>4</xdr:row>
      <xdr:rowOff>114300</xdr:rowOff>
    </xdr:from>
    <xdr:to>
      <xdr:col>6</xdr:col>
      <xdr:colOff>228600</xdr:colOff>
      <xdr:row>21</xdr:row>
      <xdr:rowOff>104775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6</xdr:row>
      <xdr:rowOff>0</xdr:rowOff>
    </xdr:from>
    <xdr:to>
      <xdr:col>7</xdr:col>
      <xdr:colOff>904875</xdr:colOff>
      <xdr:row>23</xdr:row>
      <xdr:rowOff>142875</xdr:rowOff>
    </xdr:to>
    <xdr:graphicFrame macro="">
      <xdr:nvGraphicFramePr>
        <xdr:cNvPr id="6216719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33</xdr:row>
      <xdr:rowOff>66675</xdr:rowOff>
    </xdr:from>
    <xdr:to>
      <xdr:col>4</xdr:col>
      <xdr:colOff>1809750</xdr:colOff>
      <xdr:row>49</xdr:row>
      <xdr:rowOff>123825</xdr:rowOff>
    </xdr:to>
    <xdr:graphicFrame macro="">
      <xdr:nvGraphicFramePr>
        <xdr:cNvPr id="6216719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342900</xdr:colOff>
      <xdr:row>6</xdr:row>
      <xdr:rowOff>25400</xdr:rowOff>
    </xdr:from>
    <xdr:to>
      <xdr:col>4</xdr:col>
      <xdr:colOff>38100</xdr:colOff>
      <xdr:row>32</xdr:row>
      <xdr:rowOff>101600</xdr:rowOff>
    </xdr:to>
    <xdr:pic>
      <xdr:nvPicPr>
        <xdr:cNvPr id="3" name="Image 2" descr="L:\OE\EnR\Publi - Chiffres clés EnR\Edition 2022\Cartes\Cartes sans titre\carte_hydro_dep_2020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828800"/>
          <a:ext cx="4381500" cy="43688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38100</xdr:colOff>
      <xdr:row>7</xdr:row>
      <xdr:rowOff>28575</xdr:rowOff>
    </xdr:from>
    <xdr:to>
      <xdr:col>9</xdr:col>
      <xdr:colOff>952500</xdr:colOff>
      <xdr:row>25</xdr:row>
      <xdr:rowOff>152400</xdr:rowOff>
    </xdr:to>
    <xdr:graphicFrame macro="">
      <xdr:nvGraphicFramePr>
        <xdr:cNvPr id="6217378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352425</xdr:colOff>
      <xdr:row>32</xdr:row>
      <xdr:rowOff>0</xdr:rowOff>
    </xdr:from>
    <xdr:to>
      <xdr:col>16</xdr:col>
      <xdr:colOff>428625</xdr:colOff>
      <xdr:row>33</xdr:row>
      <xdr:rowOff>38100</xdr:rowOff>
    </xdr:to>
    <xdr:sp macro="" textlink="">
      <xdr:nvSpPr>
        <xdr:cNvPr id="62142517" name="Text Box 2"/>
        <xdr:cNvSpPr txBox="1">
          <a:spLocks noChangeArrowheads="1"/>
        </xdr:cNvSpPr>
      </xdr:nvSpPr>
      <xdr:spPr bwMode="auto">
        <a:xfrm>
          <a:off x="13249275" y="5743575"/>
          <a:ext cx="76200"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0</xdr:col>
      <xdr:colOff>1445419</xdr:colOff>
      <xdr:row>9</xdr:row>
      <xdr:rowOff>0</xdr:rowOff>
    </xdr:from>
    <xdr:ext cx="40778" cy="442786"/>
    <xdr:sp macro="" textlink="" fLocksText="0">
      <xdr:nvSpPr>
        <xdr:cNvPr id="2050" name="Rectangle 3"/>
        <xdr:cNvSpPr>
          <a:spLocks noChangeArrowheads="1"/>
        </xdr:cNvSpPr>
      </xdr:nvSpPr>
      <xdr:spPr bwMode="auto">
        <a:xfrm>
          <a:off x="1454944" y="1609725"/>
          <a:ext cx="40778" cy="39465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1445419</xdr:colOff>
      <xdr:row>7</xdr:row>
      <xdr:rowOff>47625</xdr:rowOff>
    </xdr:from>
    <xdr:ext cx="40778" cy="442786"/>
    <xdr:sp macro="" textlink="" fLocksText="0">
      <xdr:nvSpPr>
        <xdr:cNvPr id="2051" name="Rectangle 4"/>
        <xdr:cNvSpPr>
          <a:spLocks noChangeArrowheads="1"/>
        </xdr:cNvSpPr>
      </xdr:nvSpPr>
      <xdr:spPr bwMode="auto">
        <a:xfrm>
          <a:off x="1454944" y="1333500"/>
          <a:ext cx="40778" cy="39465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1445419</xdr:colOff>
      <xdr:row>65</xdr:row>
      <xdr:rowOff>0</xdr:rowOff>
    </xdr:from>
    <xdr:ext cx="40778" cy="442786"/>
    <xdr:sp macro="" textlink="" fLocksText="0">
      <xdr:nvSpPr>
        <xdr:cNvPr id="2052" name="Rectangle 6"/>
        <xdr:cNvSpPr>
          <a:spLocks noChangeArrowheads="1"/>
        </xdr:cNvSpPr>
      </xdr:nvSpPr>
      <xdr:spPr bwMode="auto">
        <a:xfrm>
          <a:off x="1454944" y="10801350"/>
          <a:ext cx="40778" cy="39465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1445419</xdr:colOff>
      <xdr:row>65</xdr:row>
      <xdr:rowOff>0</xdr:rowOff>
    </xdr:from>
    <xdr:ext cx="40778" cy="442786"/>
    <xdr:sp macro="" textlink="" fLocksText="0">
      <xdr:nvSpPr>
        <xdr:cNvPr id="2053" name="Rectangle 7"/>
        <xdr:cNvSpPr>
          <a:spLocks noChangeArrowheads="1"/>
        </xdr:cNvSpPr>
      </xdr:nvSpPr>
      <xdr:spPr bwMode="auto">
        <a:xfrm>
          <a:off x="1454944" y="10801350"/>
          <a:ext cx="40778" cy="39465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twoCellAnchor>
    <xdr:from>
      <xdr:col>0</xdr:col>
      <xdr:colOff>1</xdr:colOff>
      <xdr:row>30</xdr:row>
      <xdr:rowOff>190500</xdr:rowOff>
    </xdr:from>
    <xdr:to>
      <xdr:col>9</xdr:col>
      <xdr:colOff>795619</xdr:colOff>
      <xdr:row>53</xdr:row>
      <xdr:rowOff>104775</xdr:rowOff>
    </xdr:to>
    <xdr:graphicFrame macro="">
      <xdr:nvGraphicFramePr>
        <xdr:cNvPr id="62142522"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391459</xdr:colOff>
      <xdr:row>9</xdr:row>
      <xdr:rowOff>38100</xdr:rowOff>
    </xdr:from>
    <xdr:to>
      <xdr:col>10</xdr:col>
      <xdr:colOff>25400</xdr:colOff>
      <xdr:row>27</xdr:row>
      <xdr:rowOff>76200</xdr:rowOff>
    </xdr:to>
    <xdr:graphicFrame macro="">
      <xdr:nvGraphicFramePr>
        <xdr:cNvPr id="62142523"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352425</xdr:colOff>
      <xdr:row>33</xdr:row>
      <xdr:rowOff>0</xdr:rowOff>
    </xdr:from>
    <xdr:to>
      <xdr:col>16</xdr:col>
      <xdr:colOff>428625</xdr:colOff>
      <xdr:row>34</xdr:row>
      <xdr:rowOff>38100</xdr:rowOff>
    </xdr:to>
    <xdr:sp macro="" textlink="">
      <xdr:nvSpPr>
        <xdr:cNvPr id="9"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34</xdr:row>
      <xdr:rowOff>0</xdr:rowOff>
    </xdr:from>
    <xdr:to>
      <xdr:col>16</xdr:col>
      <xdr:colOff>428625</xdr:colOff>
      <xdr:row>35</xdr:row>
      <xdr:rowOff>38100</xdr:rowOff>
    </xdr:to>
    <xdr:sp macro="" textlink="">
      <xdr:nvSpPr>
        <xdr:cNvPr id="10"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35</xdr:row>
      <xdr:rowOff>0</xdr:rowOff>
    </xdr:from>
    <xdr:to>
      <xdr:col>16</xdr:col>
      <xdr:colOff>428625</xdr:colOff>
      <xdr:row>36</xdr:row>
      <xdr:rowOff>38100</xdr:rowOff>
    </xdr:to>
    <xdr:sp macro="" textlink="">
      <xdr:nvSpPr>
        <xdr:cNvPr id="11"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36</xdr:row>
      <xdr:rowOff>0</xdr:rowOff>
    </xdr:from>
    <xdr:to>
      <xdr:col>16</xdr:col>
      <xdr:colOff>428625</xdr:colOff>
      <xdr:row>37</xdr:row>
      <xdr:rowOff>38100</xdr:rowOff>
    </xdr:to>
    <xdr:sp macro="" textlink="">
      <xdr:nvSpPr>
        <xdr:cNvPr id="12"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37</xdr:row>
      <xdr:rowOff>0</xdr:rowOff>
    </xdr:from>
    <xdr:to>
      <xdr:col>16</xdr:col>
      <xdr:colOff>428625</xdr:colOff>
      <xdr:row>38</xdr:row>
      <xdr:rowOff>38100</xdr:rowOff>
    </xdr:to>
    <xdr:sp macro="" textlink="">
      <xdr:nvSpPr>
        <xdr:cNvPr id="13"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38</xdr:row>
      <xdr:rowOff>0</xdr:rowOff>
    </xdr:from>
    <xdr:to>
      <xdr:col>16</xdr:col>
      <xdr:colOff>428625</xdr:colOff>
      <xdr:row>39</xdr:row>
      <xdr:rowOff>38100</xdr:rowOff>
    </xdr:to>
    <xdr:sp macro="" textlink="">
      <xdr:nvSpPr>
        <xdr:cNvPr id="14"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39</xdr:row>
      <xdr:rowOff>0</xdr:rowOff>
    </xdr:from>
    <xdr:to>
      <xdr:col>16</xdr:col>
      <xdr:colOff>428625</xdr:colOff>
      <xdr:row>40</xdr:row>
      <xdr:rowOff>38100</xdr:rowOff>
    </xdr:to>
    <xdr:sp macro="" textlink="">
      <xdr:nvSpPr>
        <xdr:cNvPr id="15"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40</xdr:row>
      <xdr:rowOff>0</xdr:rowOff>
    </xdr:from>
    <xdr:to>
      <xdr:col>16</xdr:col>
      <xdr:colOff>428625</xdr:colOff>
      <xdr:row>41</xdr:row>
      <xdr:rowOff>38100</xdr:rowOff>
    </xdr:to>
    <xdr:sp macro="" textlink="">
      <xdr:nvSpPr>
        <xdr:cNvPr id="16"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41</xdr:row>
      <xdr:rowOff>0</xdr:rowOff>
    </xdr:from>
    <xdr:to>
      <xdr:col>16</xdr:col>
      <xdr:colOff>428625</xdr:colOff>
      <xdr:row>42</xdr:row>
      <xdr:rowOff>38100</xdr:rowOff>
    </xdr:to>
    <xdr:sp macro="" textlink="">
      <xdr:nvSpPr>
        <xdr:cNvPr id="17"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42</xdr:row>
      <xdr:rowOff>0</xdr:rowOff>
    </xdr:from>
    <xdr:to>
      <xdr:col>16</xdr:col>
      <xdr:colOff>428625</xdr:colOff>
      <xdr:row>43</xdr:row>
      <xdr:rowOff>38100</xdr:rowOff>
    </xdr:to>
    <xdr:sp macro="" textlink="">
      <xdr:nvSpPr>
        <xdr:cNvPr id="18"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43</xdr:row>
      <xdr:rowOff>0</xdr:rowOff>
    </xdr:from>
    <xdr:to>
      <xdr:col>16</xdr:col>
      <xdr:colOff>428625</xdr:colOff>
      <xdr:row>44</xdr:row>
      <xdr:rowOff>38100</xdr:rowOff>
    </xdr:to>
    <xdr:sp macro="" textlink="">
      <xdr:nvSpPr>
        <xdr:cNvPr id="19"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44</xdr:row>
      <xdr:rowOff>0</xdr:rowOff>
    </xdr:from>
    <xdr:to>
      <xdr:col>16</xdr:col>
      <xdr:colOff>428625</xdr:colOff>
      <xdr:row>45</xdr:row>
      <xdr:rowOff>38100</xdr:rowOff>
    </xdr:to>
    <xdr:sp macro="" textlink="">
      <xdr:nvSpPr>
        <xdr:cNvPr id="20"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45</xdr:row>
      <xdr:rowOff>0</xdr:rowOff>
    </xdr:from>
    <xdr:to>
      <xdr:col>16</xdr:col>
      <xdr:colOff>428625</xdr:colOff>
      <xdr:row>46</xdr:row>
      <xdr:rowOff>38100</xdr:rowOff>
    </xdr:to>
    <xdr:sp macro="" textlink="">
      <xdr:nvSpPr>
        <xdr:cNvPr id="21"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46</xdr:row>
      <xdr:rowOff>0</xdr:rowOff>
    </xdr:from>
    <xdr:to>
      <xdr:col>16</xdr:col>
      <xdr:colOff>428625</xdr:colOff>
      <xdr:row>47</xdr:row>
      <xdr:rowOff>38100</xdr:rowOff>
    </xdr:to>
    <xdr:sp macro="" textlink="">
      <xdr:nvSpPr>
        <xdr:cNvPr id="22"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270783</xdr:colOff>
      <xdr:row>46</xdr:row>
      <xdr:rowOff>149679</xdr:rowOff>
    </xdr:from>
    <xdr:to>
      <xdr:col>17</xdr:col>
      <xdr:colOff>346983</xdr:colOff>
      <xdr:row>48</xdr:row>
      <xdr:rowOff>24493</xdr:rowOff>
    </xdr:to>
    <xdr:sp macro="" textlink="">
      <xdr:nvSpPr>
        <xdr:cNvPr id="23" name="Text Box 2"/>
        <xdr:cNvSpPr txBox="1">
          <a:spLocks noChangeArrowheads="1"/>
        </xdr:cNvSpPr>
      </xdr:nvSpPr>
      <xdr:spPr bwMode="auto">
        <a:xfrm>
          <a:off x="15742104" y="8055429"/>
          <a:ext cx="76200" cy="20138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49</xdr:row>
      <xdr:rowOff>0</xdr:rowOff>
    </xdr:from>
    <xdr:to>
      <xdr:col>16</xdr:col>
      <xdr:colOff>428625</xdr:colOff>
      <xdr:row>50</xdr:row>
      <xdr:rowOff>38100</xdr:rowOff>
    </xdr:to>
    <xdr:sp macro="" textlink="">
      <xdr:nvSpPr>
        <xdr:cNvPr id="25"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50</xdr:row>
      <xdr:rowOff>0</xdr:rowOff>
    </xdr:from>
    <xdr:to>
      <xdr:col>16</xdr:col>
      <xdr:colOff>428625</xdr:colOff>
      <xdr:row>51</xdr:row>
      <xdr:rowOff>38100</xdr:rowOff>
    </xdr:to>
    <xdr:sp macro="" textlink="">
      <xdr:nvSpPr>
        <xdr:cNvPr id="26"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51</xdr:row>
      <xdr:rowOff>0</xdr:rowOff>
    </xdr:from>
    <xdr:to>
      <xdr:col>16</xdr:col>
      <xdr:colOff>428625</xdr:colOff>
      <xdr:row>52</xdr:row>
      <xdr:rowOff>38100</xdr:rowOff>
    </xdr:to>
    <xdr:sp macro="" textlink="">
      <xdr:nvSpPr>
        <xdr:cNvPr id="27"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52</xdr:row>
      <xdr:rowOff>0</xdr:rowOff>
    </xdr:from>
    <xdr:to>
      <xdr:col>16</xdr:col>
      <xdr:colOff>428625</xdr:colOff>
      <xdr:row>53</xdr:row>
      <xdr:rowOff>38100</xdr:rowOff>
    </xdr:to>
    <xdr:sp macro="" textlink="">
      <xdr:nvSpPr>
        <xdr:cNvPr id="28"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53</xdr:row>
      <xdr:rowOff>0</xdr:rowOff>
    </xdr:from>
    <xdr:to>
      <xdr:col>16</xdr:col>
      <xdr:colOff>428625</xdr:colOff>
      <xdr:row>54</xdr:row>
      <xdr:rowOff>38100</xdr:rowOff>
    </xdr:to>
    <xdr:sp macro="" textlink="">
      <xdr:nvSpPr>
        <xdr:cNvPr id="29"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54</xdr:row>
      <xdr:rowOff>0</xdr:rowOff>
    </xdr:from>
    <xdr:to>
      <xdr:col>16</xdr:col>
      <xdr:colOff>428625</xdr:colOff>
      <xdr:row>55</xdr:row>
      <xdr:rowOff>38100</xdr:rowOff>
    </xdr:to>
    <xdr:sp macro="" textlink="">
      <xdr:nvSpPr>
        <xdr:cNvPr id="30"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55</xdr:row>
      <xdr:rowOff>0</xdr:rowOff>
    </xdr:from>
    <xdr:to>
      <xdr:col>16</xdr:col>
      <xdr:colOff>428625</xdr:colOff>
      <xdr:row>56</xdr:row>
      <xdr:rowOff>38100</xdr:rowOff>
    </xdr:to>
    <xdr:sp macro="" textlink="">
      <xdr:nvSpPr>
        <xdr:cNvPr id="31"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56</xdr:row>
      <xdr:rowOff>0</xdr:rowOff>
    </xdr:from>
    <xdr:to>
      <xdr:col>16</xdr:col>
      <xdr:colOff>428625</xdr:colOff>
      <xdr:row>57</xdr:row>
      <xdr:rowOff>38100</xdr:rowOff>
    </xdr:to>
    <xdr:sp macro="" textlink="">
      <xdr:nvSpPr>
        <xdr:cNvPr id="32"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57</xdr:row>
      <xdr:rowOff>0</xdr:rowOff>
    </xdr:from>
    <xdr:to>
      <xdr:col>16</xdr:col>
      <xdr:colOff>428625</xdr:colOff>
      <xdr:row>58</xdr:row>
      <xdr:rowOff>38100</xdr:rowOff>
    </xdr:to>
    <xdr:sp macro="" textlink="">
      <xdr:nvSpPr>
        <xdr:cNvPr id="33"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58</xdr:row>
      <xdr:rowOff>0</xdr:rowOff>
    </xdr:from>
    <xdr:to>
      <xdr:col>16</xdr:col>
      <xdr:colOff>428625</xdr:colOff>
      <xdr:row>59</xdr:row>
      <xdr:rowOff>38100</xdr:rowOff>
    </xdr:to>
    <xdr:sp macro="" textlink="">
      <xdr:nvSpPr>
        <xdr:cNvPr id="34"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59</xdr:row>
      <xdr:rowOff>0</xdr:rowOff>
    </xdr:from>
    <xdr:to>
      <xdr:col>16</xdr:col>
      <xdr:colOff>428625</xdr:colOff>
      <xdr:row>60</xdr:row>
      <xdr:rowOff>38100</xdr:rowOff>
    </xdr:to>
    <xdr:sp macro="" textlink="">
      <xdr:nvSpPr>
        <xdr:cNvPr id="35"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60</xdr:row>
      <xdr:rowOff>0</xdr:rowOff>
    </xdr:from>
    <xdr:to>
      <xdr:col>16</xdr:col>
      <xdr:colOff>428625</xdr:colOff>
      <xdr:row>61</xdr:row>
      <xdr:rowOff>38100</xdr:rowOff>
    </xdr:to>
    <xdr:sp macro="" textlink="">
      <xdr:nvSpPr>
        <xdr:cNvPr id="36"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61</xdr:row>
      <xdr:rowOff>0</xdr:rowOff>
    </xdr:from>
    <xdr:to>
      <xdr:col>16</xdr:col>
      <xdr:colOff>428625</xdr:colOff>
      <xdr:row>62</xdr:row>
      <xdr:rowOff>38100</xdr:rowOff>
    </xdr:to>
    <xdr:sp macro="" textlink="">
      <xdr:nvSpPr>
        <xdr:cNvPr id="37" name="Text Box 2"/>
        <xdr:cNvSpPr txBox="1">
          <a:spLocks noChangeArrowheads="1"/>
        </xdr:cNvSpPr>
      </xdr:nvSpPr>
      <xdr:spPr bwMode="auto">
        <a:xfrm>
          <a:off x="12966246" y="5619750"/>
          <a:ext cx="9525"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61</xdr:row>
      <xdr:rowOff>0</xdr:rowOff>
    </xdr:from>
    <xdr:to>
      <xdr:col>16</xdr:col>
      <xdr:colOff>428625</xdr:colOff>
      <xdr:row>62</xdr:row>
      <xdr:rowOff>38100</xdr:rowOff>
    </xdr:to>
    <xdr:sp macro="" textlink="">
      <xdr:nvSpPr>
        <xdr:cNvPr id="38" name="Text Box 2"/>
        <xdr:cNvSpPr txBox="1">
          <a:spLocks noChangeArrowheads="1"/>
        </xdr:cNvSpPr>
      </xdr:nvSpPr>
      <xdr:spPr bwMode="auto">
        <a:xfrm>
          <a:off x="15224125" y="10299700"/>
          <a:ext cx="76200" cy="203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62</xdr:row>
      <xdr:rowOff>0</xdr:rowOff>
    </xdr:from>
    <xdr:to>
      <xdr:col>16</xdr:col>
      <xdr:colOff>428625</xdr:colOff>
      <xdr:row>63</xdr:row>
      <xdr:rowOff>38100</xdr:rowOff>
    </xdr:to>
    <xdr:sp macro="" textlink="">
      <xdr:nvSpPr>
        <xdr:cNvPr id="39" name="Text Box 2"/>
        <xdr:cNvSpPr txBox="1">
          <a:spLocks noChangeArrowheads="1"/>
        </xdr:cNvSpPr>
      </xdr:nvSpPr>
      <xdr:spPr bwMode="auto">
        <a:xfrm>
          <a:off x="15224125" y="10464800"/>
          <a:ext cx="76200" cy="203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62</xdr:row>
      <xdr:rowOff>0</xdr:rowOff>
    </xdr:from>
    <xdr:to>
      <xdr:col>16</xdr:col>
      <xdr:colOff>428625</xdr:colOff>
      <xdr:row>63</xdr:row>
      <xdr:rowOff>38100</xdr:rowOff>
    </xdr:to>
    <xdr:sp macro="" textlink="">
      <xdr:nvSpPr>
        <xdr:cNvPr id="40" name="Text Box 2"/>
        <xdr:cNvSpPr txBox="1">
          <a:spLocks noChangeArrowheads="1"/>
        </xdr:cNvSpPr>
      </xdr:nvSpPr>
      <xdr:spPr bwMode="auto">
        <a:xfrm>
          <a:off x="15603311" y="10319657"/>
          <a:ext cx="76200"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352425</xdr:colOff>
      <xdr:row>62</xdr:row>
      <xdr:rowOff>0</xdr:rowOff>
    </xdr:from>
    <xdr:to>
      <xdr:col>16</xdr:col>
      <xdr:colOff>428625</xdr:colOff>
      <xdr:row>63</xdr:row>
      <xdr:rowOff>38100</xdr:rowOff>
    </xdr:to>
    <xdr:sp macro="" textlink="">
      <xdr:nvSpPr>
        <xdr:cNvPr id="41" name="Text Box 2"/>
        <xdr:cNvSpPr txBox="1">
          <a:spLocks noChangeArrowheads="1"/>
        </xdr:cNvSpPr>
      </xdr:nvSpPr>
      <xdr:spPr bwMode="auto">
        <a:xfrm>
          <a:off x="15603311" y="10319657"/>
          <a:ext cx="76200" cy="2013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0.xml><?xml version="1.0" encoding="utf-8"?>
<c:userShapes xmlns:c="http://schemas.openxmlformats.org/drawingml/2006/chart">
  <cdr:relSizeAnchor xmlns:cdr="http://schemas.openxmlformats.org/drawingml/2006/chartDrawing">
    <cdr:from>
      <cdr:x>0.45081</cdr:x>
      <cdr:y>0.18893</cdr:y>
    </cdr:from>
    <cdr:to>
      <cdr:x>0.46458</cdr:x>
      <cdr:y>0.2712</cdr:y>
    </cdr:to>
    <cdr:sp macro="" textlink="">
      <cdr:nvSpPr>
        <cdr:cNvPr id="30721" name="Text Box 1"/>
        <cdr:cNvSpPr txBox="1">
          <a:spLocks xmlns:a="http://schemas.openxmlformats.org/drawingml/2006/main" noChangeArrowheads="1"/>
        </cdr:cNvSpPr>
      </cdr:nvSpPr>
      <cdr:spPr bwMode="auto">
        <a:xfrm xmlns:a="http://schemas.openxmlformats.org/drawingml/2006/main">
          <a:off x="2665413" y="445868"/>
          <a:ext cx="81343" cy="1927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104775</xdr:colOff>
      <xdr:row>5</xdr:row>
      <xdr:rowOff>28575</xdr:rowOff>
    </xdr:from>
    <xdr:to>
      <xdr:col>9</xdr:col>
      <xdr:colOff>66675</xdr:colOff>
      <xdr:row>19</xdr:row>
      <xdr:rowOff>133350</xdr:rowOff>
    </xdr:to>
    <xdr:graphicFrame macro="">
      <xdr:nvGraphicFramePr>
        <xdr:cNvPr id="6217583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95250</xdr:rowOff>
    </xdr:from>
    <xdr:to>
      <xdr:col>9</xdr:col>
      <xdr:colOff>295275</xdr:colOff>
      <xdr:row>45</xdr:row>
      <xdr:rowOff>38100</xdr:rowOff>
    </xdr:to>
    <xdr:graphicFrame macro="">
      <xdr:nvGraphicFramePr>
        <xdr:cNvPr id="62175833"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0.05625</cdr:x>
      <cdr:y>0</cdr:y>
    </cdr:from>
    <cdr:to>
      <cdr:x>0.05576</cdr:x>
      <cdr:y>0</cdr:y>
    </cdr:to>
    <cdr:sp macro="" textlink="">
      <cdr:nvSpPr>
        <cdr:cNvPr id="32769" name="ZoneTexte 1"/>
        <cdr:cNvSpPr txBox="1">
          <a:spLocks xmlns:a="http://schemas.openxmlformats.org/drawingml/2006/main" noChangeArrowheads="1"/>
        </cdr:cNvSpPr>
      </cdr:nvSpPr>
      <cdr:spPr bwMode="auto">
        <a:xfrm xmlns:a="http://schemas.openxmlformats.org/drawingml/2006/main">
          <a:off x="387192" y="204534"/>
          <a:ext cx="1908289" cy="438660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622300</xdr:colOff>
      <xdr:row>6</xdr:row>
      <xdr:rowOff>63500</xdr:rowOff>
    </xdr:from>
    <xdr:to>
      <xdr:col>4</xdr:col>
      <xdr:colOff>1130300</xdr:colOff>
      <xdr:row>28</xdr:row>
      <xdr:rowOff>139700</xdr:rowOff>
    </xdr:to>
    <xdr:pic>
      <xdr:nvPicPr>
        <xdr:cNvPr id="3" name="Image 2" descr="L:\OE\EnR\Publi - Chiffres clés EnR\Edition 2022\Cartes\Cartes sans titre\carte_eolien_dep_2021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300" y="1155700"/>
          <a:ext cx="3556000" cy="37084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53975</xdr:colOff>
      <xdr:row>6</xdr:row>
      <xdr:rowOff>19050</xdr:rowOff>
    </xdr:from>
    <xdr:to>
      <xdr:col>5</xdr:col>
      <xdr:colOff>396875</xdr:colOff>
      <xdr:row>21</xdr:row>
      <xdr:rowOff>174625</xdr:rowOff>
    </xdr:to>
    <xdr:graphicFrame macro="">
      <xdr:nvGraphicFramePr>
        <xdr:cNvPr id="96364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6</xdr:row>
      <xdr:rowOff>66674</xdr:rowOff>
    </xdr:from>
    <xdr:to>
      <xdr:col>7</xdr:col>
      <xdr:colOff>952500</xdr:colOff>
      <xdr:row>21</xdr:row>
      <xdr:rowOff>165099</xdr:rowOff>
    </xdr:to>
    <xdr:graphicFrame macro="">
      <xdr:nvGraphicFramePr>
        <xdr:cNvPr id="6218125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126546</xdr:colOff>
      <xdr:row>37</xdr:row>
      <xdr:rowOff>81642</xdr:rowOff>
    </xdr:from>
    <xdr:to>
      <xdr:col>8</xdr:col>
      <xdr:colOff>717096</xdr:colOff>
      <xdr:row>61</xdr:row>
      <xdr:rowOff>159203</xdr:rowOff>
    </xdr:to>
    <xdr:graphicFrame macro="">
      <xdr:nvGraphicFramePr>
        <xdr:cNvPr id="6218125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0.05286</cdr:x>
      <cdr:y>0.01324</cdr:y>
    </cdr:from>
    <cdr:to>
      <cdr:x>0.13286</cdr:x>
      <cdr:y>0.08063</cdr:y>
    </cdr:to>
    <cdr:sp macro="" textlink="">
      <cdr:nvSpPr>
        <cdr:cNvPr id="2" name="ZoneTexte 1"/>
        <cdr:cNvSpPr txBox="1"/>
      </cdr:nvSpPr>
      <cdr:spPr>
        <a:xfrm xmlns:a="http://schemas.openxmlformats.org/drawingml/2006/main">
          <a:off x="352425" y="52390"/>
          <a:ext cx="5334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En</a:t>
          </a:r>
          <a:r>
            <a:rPr lang="fr-FR" sz="1100" baseline="0"/>
            <a:t> %</a:t>
          </a:r>
          <a:endParaRPr lang="fr-FR" sz="11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431800</xdr:colOff>
      <xdr:row>5</xdr:row>
      <xdr:rowOff>76200</xdr:rowOff>
    </xdr:from>
    <xdr:to>
      <xdr:col>6</xdr:col>
      <xdr:colOff>0</xdr:colOff>
      <xdr:row>32</xdr:row>
      <xdr:rowOff>0</xdr:rowOff>
    </xdr:to>
    <xdr:pic>
      <xdr:nvPicPr>
        <xdr:cNvPr id="3" name="Image 2" descr="L:\OE\EnR\Publi - Chiffres clés EnR\Edition 2022\Cartes\Cartes sans titre\carte_pv_dep_2021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1041400"/>
          <a:ext cx="4343400" cy="43815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142875</xdr:colOff>
      <xdr:row>3</xdr:row>
      <xdr:rowOff>0</xdr:rowOff>
    </xdr:from>
    <xdr:to>
      <xdr:col>1</xdr:col>
      <xdr:colOff>219075</xdr:colOff>
      <xdr:row>5</xdr:row>
      <xdr:rowOff>9525</xdr:rowOff>
    </xdr:to>
    <xdr:sp macro="" textlink="">
      <xdr:nvSpPr>
        <xdr:cNvPr id="40875141" name="Text Box 4"/>
        <xdr:cNvSpPr txBox="1">
          <a:spLocks noChangeArrowheads="1"/>
        </xdr:cNvSpPr>
      </xdr:nvSpPr>
      <xdr:spPr bwMode="auto">
        <a:xfrm>
          <a:off x="2371725" y="542925"/>
          <a:ext cx="76200"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6</xdr:row>
      <xdr:rowOff>66675</xdr:rowOff>
    </xdr:from>
    <xdr:to>
      <xdr:col>9</xdr:col>
      <xdr:colOff>466725</xdr:colOff>
      <xdr:row>25</xdr:row>
      <xdr:rowOff>0</xdr:rowOff>
    </xdr:to>
    <xdr:graphicFrame macro="">
      <xdr:nvGraphicFramePr>
        <xdr:cNvPr id="4087514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142875</xdr:colOff>
      <xdr:row>3</xdr:row>
      <xdr:rowOff>0</xdr:rowOff>
    </xdr:from>
    <xdr:to>
      <xdr:col>1</xdr:col>
      <xdr:colOff>219075</xdr:colOff>
      <xdr:row>4</xdr:row>
      <xdr:rowOff>47625</xdr:rowOff>
    </xdr:to>
    <xdr:sp macro="" textlink="">
      <xdr:nvSpPr>
        <xdr:cNvPr id="62186698" name="Text Box 4"/>
        <xdr:cNvSpPr txBox="1">
          <a:spLocks noChangeArrowheads="1"/>
        </xdr:cNvSpPr>
      </xdr:nvSpPr>
      <xdr:spPr bwMode="auto">
        <a:xfrm>
          <a:off x="2371725" y="514350"/>
          <a:ext cx="76200"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5</xdr:row>
      <xdr:rowOff>85725</xdr:rowOff>
    </xdr:from>
    <xdr:to>
      <xdr:col>9</xdr:col>
      <xdr:colOff>47625</xdr:colOff>
      <xdr:row>19</xdr:row>
      <xdr:rowOff>161925</xdr:rowOff>
    </xdr:to>
    <xdr:graphicFrame macro="">
      <xdr:nvGraphicFramePr>
        <xdr:cNvPr id="62186699"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57150</xdr:rowOff>
    </xdr:from>
    <xdr:to>
      <xdr:col>9</xdr:col>
      <xdr:colOff>371475</xdr:colOff>
      <xdr:row>38</xdr:row>
      <xdr:rowOff>133350</xdr:rowOff>
    </xdr:to>
    <xdr:graphicFrame macro="">
      <xdr:nvGraphicFramePr>
        <xdr:cNvPr id="62186700"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5</xdr:row>
      <xdr:rowOff>161925</xdr:rowOff>
    </xdr:from>
    <xdr:to>
      <xdr:col>9</xdr:col>
      <xdr:colOff>0</xdr:colOff>
      <xdr:row>21</xdr:row>
      <xdr:rowOff>57150</xdr:rowOff>
    </xdr:to>
    <xdr:graphicFrame macro="">
      <xdr:nvGraphicFramePr>
        <xdr:cNvPr id="6214468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5</xdr:row>
      <xdr:rowOff>161925</xdr:rowOff>
    </xdr:from>
    <xdr:to>
      <xdr:col>6</xdr:col>
      <xdr:colOff>419100</xdr:colOff>
      <xdr:row>21</xdr:row>
      <xdr:rowOff>57150</xdr:rowOff>
    </xdr:to>
    <xdr:graphicFrame macro="">
      <xdr:nvGraphicFramePr>
        <xdr:cNvPr id="62144689"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209551</xdr:colOff>
      <xdr:row>28</xdr:row>
      <xdr:rowOff>114300</xdr:rowOff>
    </xdr:from>
    <xdr:to>
      <xdr:col>7</xdr:col>
      <xdr:colOff>526144</xdr:colOff>
      <xdr:row>45</xdr:row>
      <xdr:rowOff>172357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508000</xdr:colOff>
      <xdr:row>6</xdr:row>
      <xdr:rowOff>76200</xdr:rowOff>
    </xdr:from>
    <xdr:to>
      <xdr:col>5</xdr:col>
      <xdr:colOff>342900</xdr:colOff>
      <xdr:row>30</xdr:row>
      <xdr:rowOff>25400</xdr:rowOff>
    </xdr:to>
    <xdr:pic>
      <xdr:nvPicPr>
        <xdr:cNvPr id="3" name="Image 2" descr="L:\OE\EnR\Publi - Chiffres clés EnR\Edition 2022\Cartes\Cartes sans titre\carte_solairetherm_reg_2020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422400"/>
          <a:ext cx="3898900" cy="42291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xdr:row>
      <xdr:rowOff>52667</xdr:rowOff>
    </xdr:from>
    <xdr:to>
      <xdr:col>8</xdr:col>
      <xdr:colOff>209550</xdr:colOff>
      <xdr:row>24</xdr:row>
      <xdr:rowOff>65554</xdr:rowOff>
    </xdr:to>
    <xdr:graphicFrame macro="">
      <xdr:nvGraphicFramePr>
        <xdr:cNvPr id="99129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19051</xdr:colOff>
      <xdr:row>28</xdr:row>
      <xdr:rowOff>9525</xdr:rowOff>
    </xdr:from>
    <xdr:to>
      <xdr:col>9</xdr:col>
      <xdr:colOff>723901</xdr:colOff>
      <xdr:row>40</xdr:row>
      <xdr:rowOff>57150</xdr:rowOff>
    </xdr:to>
    <xdr:graphicFrame macro="">
      <xdr:nvGraphicFramePr>
        <xdr:cNvPr id="6219371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32</xdr:row>
      <xdr:rowOff>0</xdr:rowOff>
    </xdr:from>
    <xdr:to>
      <xdr:col>22</xdr:col>
      <xdr:colOff>38100</xdr:colOff>
      <xdr:row>32</xdr:row>
      <xdr:rowOff>0</xdr:rowOff>
    </xdr:to>
    <xdr:cxnSp macro="">
      <xdr:nvCxnSpPr>
        <xdr:cNvPr id="62193717" name="Connecteur droit 2"/>
        <xdr:cNvCxnSpPr>
          <a:cxnSpLocks noChangeShapeType="1"/>
        </xdr:cNvCxnSpPr>
      </xdr:nvCxnSpPr>
      <xdr:spPr bwMode="auto">
        <a:xfrm>
          <a:off x="7200900" y="11210925"/>
          <a:ext cx="61912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0</xdr:colOff>
      <xdr:row>34</xdr:row>
      <xdr:rowOff>0</xdr:rowOff>
    </xdr:from>
    <xdr:to>
      <xdr:col>22</xdr:col>
      <xdr:colOff>38100</xdr:colOff>
      <xdr:row>34</xdr:row>
      <xdr:rowOff>0</xdr:rowOff>
    </xdr:to>
    <xdr:cxnSp macro="">
      <xdr:nvCxnSpPr>
        <xdr:cNvPr id="62193719" name="Connecteur droit 10"/>
        <xdr:cNvCxnSpPr>
          <a:cxnSpLocks noChangeShapeType="1"/>
        </xdr:cNvCxnSpPr>
      </xdr:nvCxnSpPr>
      <xdr:spPr bwMode="auto">
        <a:xfrm>
          <a:off x="7200900" y="11591925"/>
          <a:ext cx="61912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9525</xdr:colOff>
      <xdr:row>35</xdr:row>
      <xdr:rowOff>0</xdr:rowOff>
    </xdr:from>
    <xdr:to>
      <xdr:col>22</xdr:col>
      <xdr:colOff>47625</xdr:colOff>
      <xdr:row>35</xdr:row>
      <xdr:rowOff>0</xdr:rowOff>
    </xdr:to>
    <xdr:cxnSp macro="">
      <xdr:nvCxnSpPr>
        <xdr:cNvPr id="62193720" name="Connecteur droit 11"/>
        <xdr:cNvCxnSpPr>
          <a:cxnSpLocks noChangeShapeType="1"/>
        </xdr:cNvCxnSpPr>
      </xdr:nvCxnSpPr>
      <xdr:spPr bwMode="auto">
        <a:xfrm>
          <a:off x="7210425" y="11782425"/>
          <a:ext cx="61912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1111250</xdr:colOff>
      <xdr:row>5</xdr:row>
      <xdr:rowOff>147108</xdr:rowOff>
    </xdr:from>
    <xdr:to>
      <xdr:col>8</xdr:col>
      <xdr:colOff>117475</xdr:colOff>
      <xdr:row>20</xdr:row>
      <xdr:rowOff>52917</xdr:rowOff>
    </xdr:to>
    <xdr:graphicFrame macro="">
      <xdr:nvGraphicFramePr>
        <xdr:cNvPr id="621937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1571625</xdr:colOff>
      <xdr:row>10</xdr:row>
      <xdr:rowOff>9524</xdr:rowOff>
    </xdr:from>
    <xdr:to>
      <xdr:col>3</xdr:col>
      <xdr:colOff>76200</xdr:colOff>
      <xdr:row>24</xdr:row>
      <xdr:rowOff>161924</xdr:rowOff>
    </xdr:to>
    <xdr:graphicFrame macro="">
      <xdr:nvGraphicFramePr>
        <xdr:cNvPr id="99846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0.12821</cdr:x>
      <cdr:y>0.76108</cdr:y>
    </cdr:from>
    <cdr:to>
      <cdr:x>0.13066</cdr:x>
      <cdr:y>0.8358</cdr:y>
    </cdr:to>
    <cdr:sp macro="" textlink="">
      <cdr:nvSpPr>
        <cdr:cNvPr id="75777" name="Text Box 1"/>
        <cdr:cNvSpPr txBox="1">
          <a:spLocks xmlns:a="http://schemas.openxmlformats.org/drawingml/2006/main" noChangeArrowheads="1"/>
        </cdr:cNvSpPr>
      </cdr:nvSpPr>
      <cdr:spPr bwMode="auto">
        <a:xfrm xmlns:a="http://schemas.openxmlformats.org/drawingml/2006/main">
          <a:off x="968412" y="175433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0.12821</cdr:x>
      <cdr:y>0.76108</cdr:y>
    </cdr:from>
    <cdr:to>
      <cdr:x>0.13066</cdr:x>
      <cdr:y>0.8358</cdr:y>
    </cdr:to>
    <cdr:sp macro="" textlink="">
      <cdr:nvSpPr>
        <cdr:cNvPr id="75778" name="Text Box 2"/>
        <cdr:cNvSpPr txBox="1">
          <a:spLocks xmlns:a="http://schemas.openxmlformats.org/drawingml/2006/main" noChangeArrowheads="1"/>
        </cdr:cNvSpPr>
      </cdr:nvSpPr>
      <cdr:spPr bwMode="auto">
        <a:xfrm xmlns:a="http://schemas.openxmlformats.org/drawingml/2006/main">
          <a:off x="968412" y="175433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userShapes>
</file>

<file path=xl/drawings/drawing45.xml><?xml version="1.0" encoding="utf-8"?>
<xdr:wsDr xmlns:xdr="http://schemas.openxmlformats.org/drawingml/2006/spreadsheetDrawing" xmlns:a="http://schemas.openxmlformats.org/drawingml/2006/main">
  <xdr:oneCellAnchor>
    <xdr:from>
      <xdr:col>0</xdr:col>
      <xdr:colOff>1506192</xdr:colOff>
      <xdr:row>25</xdr:row>
      <xdr:rowOff>0</xdr:rowOff>
    </xdr:from>
    <xdr:ext cx="40778" cy="442786"/>
    <xdr:sp macro="" textlink="" fLocksText="0">
      <xdr:nvSpPr>
        <xdr:cNvPr id="2" name="Rectangle 2"/>
        <xdr:cNvSpPr>
          <a:spLocks noChangeArrowheads="1"/>
        </xdr:cNvSpPr>
      </xdr:nvSpPr>
      <xdr:spPr bwMode="auto">
        <a:xfrm>
          <a:off x="1506192" y="531114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1506192</xdr:colOff>
      <xdr:row>25</xdr:row>
      <xdr:rowOff>0</xdr:rowOff>
    </xdr:from>
    <xdr:ext cx="40778" cy="442786"/>
    <xdr:sp macro="" textlink="" fLocksText="0">
      <xdr:nvSpPr>
        <xdr:cNvPr id="3" name="Rectangle 6"/>
        <xdr:cNvSpPr>
          <a:spLocks noChangeArrowheads="1"/>
        </xdr:cNvSpPr>
      </xdr:nvSpPr>
      <xdr:spPr bwMode="auto">
        <a:xfrm>
          <a:off x="1506192" y="5226424"/>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twoCellAnchor>
    <xdr:from>
      <xdr:col>0</xdr:col>
      <xdr:colOff>28575</xdr:colOff>
      <xdr:row>49</xdr:row>
      <xdr:rowOff>19050</xdr:rowOff>
    </xdr:from>
    <xdr:to>
      <xdr:col>10</xdr:col>
      <xdr:colOff>457200</xdr:colOff>
      <xdr:row>64</xdr:row>
      <xdr:rowOff>19050</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49</xdr:row>
      <xdr:rowOff>19050</xdr:rowOff>
    </xdr:from>
    <xdr:to>
      <xdr:col>11</xdr:col>
      <xdr:colOff>213360</xdr:colOff>
      <xdr:row>69</xdr:row>
      <xdr:rowOff>121920</xdr:rowOff>
    </xdr:to>
    <xdr:graphicFrame macro="">
      <xdr:nvGraphicFramePr>
        <xdr:cNvPr id="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163606</xdr:rowOff>
    </xdr:from>
    <xdr:to>
      <xdr:col>9</xdr:col>
      <xdr:colOff>500065</xdr:colOff>
      <xdr:row>25</xdr:row>
      <xdr:rowOff>29136</xdr:rowOff>
    </xdr:to>
    <xdr:grpSp>
      <xdr:nvGrpSpPr>
        <xdr:cNvPr id="7" name="Groupe 6"/>
        <xdr:cNvGrpSpPr/>
      </xdr:nvGrpSpPr>
      <xdr:grpSpPr>
        <a:xfrm>
          <a:off x="0" y="2144806"/>
          <a:ext cx="6453190" cy="3485030"/>
          <a:chOff x="873776" y="7149352"/>
          <a:chExt cx="6387636" cy="3462619"/>
        </a:xfrm>
      </xdr:grpSpPr>
      <xdr:graphicFrame macro="">
        <xdr:nvGraphicFramePr>
          <xdr:cNvPr id="8" name="Graphique 7"/>
          <xdr:cNvGraphicFramePr/>
        </xdr:nvGraphicFramePr>
        <xdr:xfrm>
          <a:off x="873776" y="7149352"/>
          <a:ext cx="6387636" cy="346261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Accolade fermante 8"/>
          <xdr:cNvSpPr/>
        </xdr:nvSpPr>
        <xdr:spPr>
          <a:xfrm rot="5400000">
            <a:off x="3613895" y="9295283"/>
            <a:ext cx="56030" cy="1949824"/>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sp macro="" textlink="">
        <xdr:nvSpPr>
          <xdr:cNvPr id="10" name="ZoneTexte 9"/>
          <xdr:cNvSpPr txBox="1"/>
        </xdr:nvSpPr>
        <xdr:spPr>
          <a:xfrm>
            <a:off x="2804066" y="10312851"/>
            <a:ext cx="1882588" cy="249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Bois-énergie (hors liqueur noire)</a:t>
            </a:r>
          </a:p>
        </xdr:txBody>
      </xdr:sp>
    </xdr:grpSp>
    <xdr:clientData/>
  </xdr:twoCellAnchor>
</xdr:wsDr>
</file>

<file path=xl/drawings/drawing46.xml><?xml version="1.0" encoding="utf-8"?>
<c:userShapes xmlns:c="http://schemas.openxmlformats.org/drawingml/2006/chart">
  <cdr:relSizeAnchor xmlns:cdr="http://schemas.openxmlformats.org/drawingml/2006/chartDrawing">
    <cdr:from>
      <cdr:x>0.03256</cdr:x>
      <cdr:y>0</cdr:y>
    </cdr:from>
    <cdr:to>
      <cdr:x>0.33112</cdr:x>
      <cdr:y>1</cdr:y>
    </cdr:to>
    <cdr:sp macro="" textlink="">
      <cdr:nvSpPr>
        <cdr:cNvPr id="45057" name="ZoneTexte 1"/>
        <cdr:cNvSpPr txBox="1">
          <a:spLocks xmlns:a="http://schemas.openxmlformats.org/drawingml/2006/main" noChangeArrowheads="1"/>
        </cdr:cNvSpPr>
      </cdr:nvSpPr>
      <cdr:spPr bwMode="auto">
        <a:xfrm xmlns:a="http://schemas.openxmlformats.org/drawingml/2006/main">
          <a:off x="227374" y="270978"/>
          <a:ext cx="2056074" cy="486919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0.03085</cdr:x>
      <cdr:y>0</cdr:y>
    </cdr:from>
    <cdr:to>
      <cdr:x>0.32942</cdr:x>
      <cdr:y>1</cdr:y>
    </cdr:to>
    <cdr:sp macro="" textlink="">
      <cdr:nvSpPr>
        <cdr:cNvPr id="46081" name="ZoneTexte 1"/>
        <cdr:cNvSpPr txBox="1">
          <a:spLocks xmlns:a="http://schemas.openxmlformats.org/drawingml/2006/main" noChangeArrowheads="1"/>
        </cdr:cNvSpPr>
      </cdr:nvSpPr>
      <cdr:spPr bwMode="auto">
        <a:xfrm xmlns:a="http://schemas.openxmlformats.org/drawingml/2006/main">
          <a:off x="193608" y="280229"/>
          <a:ext cx="1842835" cy="486826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19050</xdr:colOff>
      <xdr:row>4</xdr:row>
      <xdr:rowOff>180975</xdr:rowOff>
    </xdr:from>
    <xdr:to>
      <xdr:col>9</xdr:col>
      <xdr:colOff>266700</xdr:colOff>
      <xdr:row>17</xdr:row>
      <xdr:rowOff>95250</xdr:rowOff>
    </xdr:to>
    <xdr:graphicFrame macro="">
      <xdr:nvGraphicFramePr>
        <xdr:cNvPr id="62204081"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5</xdr:row>
      <xdr:rowOff>0</xdr:rowOff>
    </xdr:from>
    <xdr:to>
      <xdr:col>9</xdr:col>
      <xdr:colOff>266700</xdr:colOff>
      <xdr:row>23</xdr:row>
      <xdr:rowOff>228600</xdr:rowOff>
    </xdr:to>
    <xdr:graphicFrame macro="">
      <xdr:nvGraphicFramePr>
        <xdr:cNvPr id="6220408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0.05275</cdr:x>
      <cdr:y>0.02891</cdr:y>
    </cdr:from>
    <cdr:to>
      <cdr:x>0.5627</cdr:x>
      <cdr:y>0.16522</cdr:y>
    </cdr:to>
    <cdr:sp macro="" textlink="">
      <cdr:nvSpPr>
        <cdr:cNvPr id="50177" name="ZoneTexte 1"/>
        <cdr:cNvSpPr txBox="1">
          <a:spLocks xmlns:a="http://schemas.openxmlformats.org/drawingml/2006/main" noChangeArrowheads="1"/>
        </cdr:cNvSpPr>
      </cdr:nvSpPr>
      <cdr:spPr bwMode="auto">
        <a:xfrm xmlns:a="http://schemas.openxmlformats.org/drawingml/2006/main">
          <a:off x="307680" y="66516"/>
          <a:ext cx="2943472" cy="298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0.07189</cdr:x>
      <cdr:y>0.87988</cdr:y>
    </cdr:from>
    <cdr:to>
      <cdr:x>0.07487</cdr:x>
      <cdr:y>0.9384</cdr:y>
    </cdr:to>
    <cdr:sp macro="" textlink="">
      <cdr:nvSpPr>
        <cdr:cNvPr id="95233" name="Text Box 1"/>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0.07189</cdr:x>
      <cdr:y>0.87988</cdr:y>
    </cdr:from>
    <cdr:to>
      <cdr:x>0.07487</cdr:x>
      <cdr:y>0.9384</cdr:y>
    </cdr:to>
    <cdr:sp macro="" textlink="">
      <cdr:nvSpPr>
        <cdr:cNvPr id="95234" name="Text Box 2"/>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0.07189</cdr:x>
      <cdr:y>0.87988</cdr:y>
    </cdr:from>
    <cdr:to>
      <cdr:x>0.07487</cdr:x>
      <cdr:y>0.9384</cdr:y>
    </cdr:to>
    <cdr:sp macro="" textlink="">
      <cdr:nvSpPr>
        <cdr:cNvPr id="95235" name="Text Box 3"/>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0.07189</cdr:x>
      <cdr:y>0.87988</cdr:y>
    </cdr:from>
    <cdr:to>
      <cdr:x>0.07487</cdr:x>
      <cdr:y>0.9384</cdr:y>
    </cdr:to>
    <cdr:sp macro="" textlink="">
      <cdr:nvSpPr>
        <cdr:cNvPr id="95236" name="Text Box 4"/>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0.07189</cdr:x>
      <cdr:y>0.87988</cdr:y>
    </cdr:from>
    <cdr:to>
      <cdr:x>0.07487</cdr:x>
      <cdr:y>0.9384</cdr:y>
    </cdr:to>
    <cdr:sp macro="" textlink="">
      <cdr:nvSpPr>
        <cdr:cNvPr id="95237" name="Text Box 5"/>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0.07189</cdr:x>
      <cdr:y>0.87988</cdr:y>
    </cdr:from>
    <cdr:to>
      <cdr:x>0.07487</cdr:x>
      <cdr:y>0.9384</cdr:y>
    </cdr:to>
    <cdr:sp macro="" textlink="">
      <cdr:nvSpPr>
        <cdr:cNvPr id="95238" name="Text Box 6"/>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0.07189</cdr:x>
      <cdr:y>0.87988</cdr:y>
    </cdr:from>
    <cdr:to>
      <cdr:x>0.07487</cdr:x>
      <cdr:y>0.9384</cdr:y>
    </cdr:to>
    <cdr:sp macro="" textlink="">
      <cdr:nvSpPr>
        <cdr:cNvPr id="95239" name="Text Box 7"/>
        <cdr:cNvSpPr txBox="1">
          <a:spLocks xmlns:a="http://schemas.openxmlformats.org/drawingml/2006/main" noChangeArrowheads="1"/>
        </cdr:cNvSpPr>
      </cdr:nvSpPr>
      <cdr:spPr bwMode="auto">
        <a:xfrm xmlns:a="http://schemas.openxmlformats.org/drawingml/2006/main">
          <a:off x="446458" y="2589690"/>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236083</xdr:colOff>
      <xdr:row>0</xdr:row>
      <xdr:rowOff>36739</xdr:rowOff>
    </xdr:from>
    <xdr:to>
      <xdr:col>18</xdr:col>
      <xdr:colOff>367394</xdr:colOff>
      <xdr:row>22</xdr:row>
      <xdr:rowOff>10160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26</xdr:row>
      <xdr:rowOff>54792</xdr:rowOff>
    </xdr:from>
    <xdr:to>
      <xdr:col>13</xdr:col>
      <xdr:colOff>312965</xdr:colOff>
      <xdr:row>42</xdr:row>
      <xdr:rowOff>5805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62</xdr:row>
      <xdr:rowOff>0</xdr:rowOff>
    </xdr:from>
    <xdr:to>
      <xdr:col>6</xdr:col>
      <xdr:colOff>323850</xdr:colOff>
      <xdr:row>83</xdr:row>
      <xdr:rowOff>81643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249813</xdr:colOff>
      <xdr:row>24</xdr:row>
      <xdr:rowOff>157923</xdr:rowOff>
    </xdr:from>
    <xdr:to>
      <xdr:col>5</xdr:col>
      <xdr:colOff>691646</xdr:colOff>
      <xdr:row>39</xdr:row>
      <xdr:rowOff>43623</xdr:rowOff>
    </xdr:to>
    <xdr:grpSp>
      <xdr:nvGrpSpPr>
        <xdr:cNvPr id="2" name="Groupe 1"/>
        <xdr:cNvGrpSpPr/>
      </xdr:nvGrpSpPr>
      <xdr:grpSpPr>
        <a:xfrm>
          <a:off x="249813" y="4777548"/>
          <a:ext cx="4575683" cy="2743200"/>
          <a:chOff x="4153462" y="1966072"/>
          <a:chExt cx="4572000" cy="2743200"/>
        </a:xfrm>
      </xdr:grpSpPr>
      <xdr:graphicFrame macro="">
        <xdr:nvGraphicFramePr>
          <xdr:cNvPr id="3" name="Graphique 2"/>
          <xdr:cNvGraphicFramePr/>
        </xdr:nvGraphicFramePr>
        <xdr:xfrm>
          <a:off x="4153462" y="1966072"/>
          <a:ext cx="4572000" cy="2743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necteur droit 3"/>
          <xdr:cNvCxnSpPr/>
        </xdr:nvCxnSpPr>
        <xdr:spPr>
          <a:xfrm flipH="1">
            <a:off x="7087722" y="4177553"/>
            <a:ext cx="1" cy="4191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 name="ZoneTexte 4"/>
          <xdr:cNvSpPr txBox="1"/>
        </xdr:nvSpPr>
        <xdr:spPr>
          <a:xfrm>
            <a:off x="4543426" y="4131608"/>
            <a:ext cx="8096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t>Electricité</a:t>
            </a:r>
          </a:p>
        </xdr:txBody>
      </xdr:sp>
      <xdr:cxnSp macro="">
        <xdr:nvCxnSpPr>
          <xdr:cNvPr id="6" name="Connecteur droit 5"/>
          <xdr:cNvCxnSpPr/>
        </xdr:nvCxnSpPr>
        <xdr:spPr>
          <a:xfrm flipH="1">
            <a:off x="5697072" y="4175872"/>
            <a:ext cx="1" cy="4191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142875</xdr:colOff>
      <xdr:row>3</xdr:row>
      <xdr:rowOff>0</xdr:rowOff>
    </xdr:from>
    <xdr:to>
      <xdr:col>1</xdr:col>
      <xdr:colOff>219075</xdr:colOff>
      <xdr:row>4</xdr:row>
      <xdr:rowOff>9525</xdr:rowOff>
    </xdr:to>
    <xdr:sp macro="" textlink="">
      <xdr:nvSpPr>
        <xdr:cNvPr id="7" name="Text Box 4"/>
        <xdr:cNvSpPr txBox="1">
          <a:spLocks noChangeArrowheads="1"/>
        </xdr:cNvSpPr>
      </xdr:nvSpPr>
      <xdr:spPr bwMode="auto">
        <a:xfrm>
          <a:off x="904875" y="619125"/>
          <a:ext cx="76200"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xdr:colOff>
      <xdr:row>6</xdr:row>
      <xdr:rowOff>1</xdr:rowOff>
    </xdr:from>
    <xdr:to>
      <xdr:col>5</xdr:col>
      <xdr:colOff>392207</xdr:colOff>
      <xdr:row>17</xdr:row>
      <xdr:rowOff>76201</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142875</xdr:colOff>
      <xdr:row>3</xdr:row>
      <xdr:rowOff>0</xdr:rowOff>
    </xdr:from>
    <xdr:to>
      <xdr:col>1</xdr:col>
      <xdr:colOff>219075</xdr:colOff>
      <xdr:row>4</xdr:row>
      <xdr:rowOff>9525</xdr:rowOff>
    </xdr:to>
    <xdr:sp macro="" textlink="">
      <xdr:nvSpPr>
        <xdr:cNvPr id="9" name="Text Box 4"/>
        <xdr:cNvSpPr txBox="1">
          <a:spLocks noChangeArrowheads="1"/>
        </xdr:cNvSpPr>
      </xdr:nvSpPr>
      <xdr:spPr bwMode="auto">
        <a:xfrm>
          <a:off x="904875" y="619125"/>
          <a:ext cx="76200"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299358</xdr:colOff>
      <xdr:row>6</xdr:row>
      <xdr:rowOff>110218</xdr:rowOff>
    </xdr:from>
    <xdr:to>
      <xdr:col>5</xdr:col>
      <xdr:colOff>478652</xdr:colOff>
      <xdr:row>17</xdr:row>
      <xdr:rowOff>157843</xdr:rowOff>
    </xdr:to>
    <xdr:graphicFrame macro="">
      <xdr:nvGraphicFramePr>
        <xdr:cNvPr id="10"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317447</xdr:colOff>
      <xdr:row>71</xdr:row>
      <xdr:rowOff>2257</xdr:rowOff>
    </xdr:from>
    <xdr:to>
      <xdr:col>7</xdr:col>
      <xdr:colOff>208590</xdr:colOff>
      <xdr:row>90</xdr:row>
      <xdr:rowOff>9742</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0.3701</cdr:x>
      <cdr:y>0.75694</cdr:y>
    </cdr:from>
    <cdr:to>
      <cdr:x>0.61385</cdr:x>
      <cdr:y>0.87963</cdr:y>
    </cdr:to>
    <cdr:sp macro="" textlink="">
      <cdr:nvSpPr>
        <cdr:cNvPr id="2" name="ZoneTexte 6"/>
        <cdr:cNvSpPr txBox="1"/>
      </cdr:nvSpPr>
      <cdr:spPr>
        <a:xfrm xmlns:a="http://schemas.openxmlformats.org/drawingml/2006/main">
          <a:off x="1692104" y="2076437"/>
          <a:ext cx="1114425" cy="3365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900"/>
            <a:t>Chaleur commercialisée</a:t>
          </a:r>
        </a:p>
      </cdr:txBody>
    </cdr:sp>
  </cdr:relSizeAnchor>
</c:userShapes>
</file>

<file path=xl/drawings/drawing53.xml><?xml version="1.0" encoding="utf-8"?>
<c:userShapes xmlns:c="http://schemas.openxmlformats.org/drawingml/2006/chart">
  <cdr:relSizeAnchor xmlns:cdr="http://schemas.openxmlformats.org/drawingml/2006/chartDrawing">
    <cdr:from>
      <cdr:x>0.10825</cdr:x>
      <cdr:y>0.87777</cdr:y>
    </cdr:from>
    <cdr:to>
      <cdr:x>0.11144</cdr:x>
      <cdr:y>0.97368</cdr:y>
    </cdr:to>
    <cdr:sp macro="" textlink="">
      <cdr:nvSpPr>
        <cdr:cNvPr id="88065" name="Text Box 1"/>
        <cdr:cNvSpPr txBox="1">
          <a:spLocks xmlns:a="http://schemas.openxmlformats.org/drawingml/2006/main" noChangeArrowheads="1"/>
        </cdr:cNvSpPr>
      </cdr:nvSpPr>
      <cdr:spPr bwMode="auto">
        <a:xfrm xmlns:a="http://schemas.openxmlformats.org/drawingml/2006/main">
          <a:off x="627928" y="157624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0.10825</cdr:x>
      <cdr:y>0.87777</cdr:y>
    </cdr:from>
    <cdr:to>
      <cdr:x>0.11144</cdr:x>
      <cdr:y>0.97368</cdr:y>
    </cdr:to>
    <cdr:sp macro="" textlink="">
      <cdr:nvSpPr>
        <cdr:cNvPr id="88066" name="Text Box 2"/>
        <cdr:cNvSpPr txBox="1">
          <a:spLocks xmlns:a="http://schemas.openxmlformats.org/drawingml/2006/main" noChangeArrowheads="1"/>
        </cdr:cNvSpPr>
      </cdr:nvSpPr>
      <cdr:spPr bwMode="auto">
        <a:xfrm xmlns:a="http://schemas.openxmlformats.org/drawingml/2006/main">
          <a:off x="627928" y="157624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0.10825</cdr:x>
      <cdr:y>0.87777</cdr:y>
    </cdr:from>
    <cdr:to>
      <cdr:x>0.11144</cdr:x>
      <cdr:y>0.97368</cdr:y>
    </cdr:to>
    <cdr:sp macro="" textlink="">
      <cdr:nvSpPr>
        <cdr:cNvPr id="88067" name="Text Box 3"/>
        <cdr:cNvSpPr txBox="1">
          <a:spLocks xmlns:a="http://schemas.openxmlformats.org/drawingml/2006/main" noChangeArrowheads="1"/>
        </cdr:cNvSpPr>
      </cdr:nvSpPr>
      <cdr:spPr bwMode="auto">
        <a:xfrm xmlns:a="http://schemas.openxmlformats.org/drawingml/2006/main">
          <a:off x="627928" y="157624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userShapes>
</file>

<file path=xl/drawings/drawing54.xml><?xml version="1.0" encoding="utf-8"?>
<c:userShapes xmlns:c="http://schemas.openxmlformats.org/drawingml/2006/chart">
  <cdr:relSizeAnchor xmlns:cdr="http://schemas.openxmlformats.org/drawingml/2006/chartDrawing">
    <cdr:from>
      <cdr:x>0.32713</cdr:x>
      <cdr:y>0.8561</cdr:y>
    </cdr:from>
    <cdr:to>
      <cdr:x>0.61548</cdr:x>
      <cdr:y>0.89906</cdr:y>
    </cdr:to>
    <cdr:sp macro="" textlink="">
      <cdr:nvSpPr>
        <cdr:cNvPr id="2" name="ZoneTexte 1"/>
        <cdr:cNvSpPr txBox="1"/>
      </cdr:nvSpPr>
      <cdr:spPr>
        <a:xfrm xmlns:a="http://schemas.openxmlformats.org/drawingml/2006/main">
          <a:off x="2023755" y="3451639"/>
          <a:ext cx="1783773" cy="1731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solidFill>
                <a:sysClr val="windowText" lastClr="000000"/>
              </a:solidFill>
            </a:rPr>
            <a:t>Transformation</a:t>
          </a:r>
        </a:p>
      </cdr:txBody>
    </cdr:sp>
  </cdr:relSizeAnchor>
  <cdr:relSizeAnchor xmlns:cdr="http://schemas.openxmlformats.org/drawingml/2006/chartDrawing">
    <cdr:from>
      <cdr:x>0.64487</cdr:x>
      <cdr:y>0.85696</cdr:y>
    </cdr:from>
    <cdr:to>
      <cdr:x>0.88382</cdr:x>
      <cdr:y>0.93557</cdr:y>
    </cdr:to>
    <cdr:sp macro="" textlink="">
      <cdr:nvSpPr>
        <cdr:cNvPr id="3" name="ZoneTexte 2"/>
        <cdr:cNvSpPr txBox="1"/>
      </cdr:nvSpPr>
      <cdr:spPr>
        <a:xfrm xmlns:a="http://schemas.openxmlformats.org/drawingml/2006/main">
          <a:off x="3989367" y="3455103"/>
          <a:ext cx="1478230" cy="3169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a:t>Consommation</a:t>
          </a:r>
          <a:r>
            <a:rPr lang="fr-FR" sz="900" baseline="0"/>
            <a:t> finale</a:t>
          </a:r>
          <a:endParaRPr lang="fr-FR" sz="900"/>
        </a:p>
      </cdr:txBody>
    </cdr:sp>
  </cdr:relSizeAnchor>
  <cdr:relSizeAnchor xmlns:cdr="http://schemas.openxmlformats.org/drawingml/2006/chartDrawing">
    <cdr:from>
      <cdr:x>0.63787</cdr:x>
      <cdr:y>0.84107</cdr:y>
    </cdr:from>
    <cdr:to>
      <cdr:x>0.63787</cdr:x>
      <cdr:y>0.98497</cdr:y>
    </cdr:to>
    <cdr:cxnSp macro="">
      <cdr:nvCxnSpPr>
        <cdr:cNvPr id="5" name="Connecteur droit 4"/>
        <cdr:cNvCxnSpPr/>
      </cdr:nvCxnSpPr>
      <cdr:spPr>
        <a:xfrm xmlns:a="http://schemas.openxmlformats.org/drawingml/2006/main">
          <a:off x="3946073" y="3391026"/>
          <a:ext cx="0" cy="58015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xdr:from>
      <xdr:col>0</xdr:col>
      <xdr:colOff>241488</xdr:colOff>
      <xdr:row>6</xdr:row>
      <xdr:rowOff>169956</xdr:rowOff>
    </xdr:from>
    <xdr:to>
      <xdr:col>8</xdr:col>
      <xdr:colOff>227106</xdr:colOff>
      <xdr:row>27</xdr:row>
      <xdr:rowOff>140447</xdr:rowOff>
    </xdr:to>
    <xdr:grpSp>
      <xdr:nvGrpSpPr>
        <xdr:cNvPr id="3" name="Groupe 2"/>
        <xdr:cNvGrpSpPr/>
      </xdr:nvGrpSpPr>
      <xdr:grpSpPr>
        <a:xfrm>
          <a:off x="241488" y="1322481"/>
          <a:ext cx="6214968" cy="3770966"/>
          <a:chOff x="96932" y="1083609"/>
          <a:chExt cx="4570879" cy="2743200"/>
        </a:xfrm>
      </xdr:grpSpPr>
      <xdr:graphicFrame macro="">
        <xdr:nvGraphicFramePr>
          <xdr:cNvPr id="4" name="Graphique 3"/>
          <xdr:cNvGraphicFramePr/>
        </xdr:nvGraphicFramePr>
        <xdr:xfrm>
          <a:off x="96932" y="1083609"/>
          <a:ext cx="4570879" cy="2743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Connecteur droit 4"/>
          <xdr:cNvCxnSpPr/>
        </xdr:nvCxnSpPr>
        <xdr:spPr>
          <a:xfrm flipH="1">
            <a:off x="2684725" y="3330909"/>
            <a:ext cx="1" cy="4191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xdr:cNvSpPr txBox="1"/>
        </xdr:nvSpPr>
        <xdr:spPr>
          <a:xfrm>
            <a:off x="363567" y="3358403"/>
            <a:ext cx="8094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t>Electricité</a:t>
            </a:r>
          </a:p>
        </xdr:txBody>
      </xdr:sp>
      <xdr:cxnSp macro="">
        <xdr:nvCxnSpPr>
          <xdr:cNvPr id="7" name="Connecteur droit 6"/>
          <xdr:cNvCxnSpPr/>
        </xdr:nvCxnSpPr>
        <xdr:spPr>
          <a:xfrm flipH="1">
            <a:off x="1447642" y="3321624"/>
            <a:ext cx="1" cy="4191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6.xml><?xml version="1.0" encoding="utf-8"?>
<c:userShapes xmlns:c="http://schemas.openxmlformats.org/drawingml/2006/chart">
  <cdr:relSizeAnchor xmlns:cdr="http://schemas.openxmlformats.org/drawingml/2006/chartDrawing">
    <cdr:from>
      <cdr:x>0.29167</cdr:x>
      <cdr:y>0.75694</cdr:y>
    </cdr:from>
    <cdr:to>
      <cdr:x>0.53542</cdr:x>
      <cdr:y>0.87963</cdr:y>
    </cdr:to>
    <cdr:sp macro="" textlink="">
      <cdr:nvSpPr>
        <cdr:cNvPr id="2" name="ZoneTexte 6"/>
        <cdr:cNvSpPr txBox="1"/>
      </cdr:nvSpPr>
      <cdr:spPr>
        <a:xfrm xmlns:a="http://schemas.openxmlformats.org/drawingml/2006/main">
          <a:off x="1333500" y="2076451"/>
          <a:ext cx="1114425" cy="336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900"/>
            <a:t>Chaleur commercialisée</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27</xdr:row>
      <xdr:rowOff>116646</xdr:rowOff>
    </xdr:from>
    <xdr:to>
      <xdr:col>8</xdr:col>
      <xdr:colOff>967740</xdr:colOff>
      <xdr:row>45</xdr:row>
      <xdr:rowOff>68580</xdr:rowOff>
    </xdr:to>
    <xdr:graphicFrame macro="">
      <xdr:nvGraphicFramePr>
        <xdr:cNvPr id="6222396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xdr:row>
      <xdr:rowOff>161925</xdr:rowOff>
    </xdr:from>
    <xdr:to>
      <xdr:col>9</xdr:col>
      <xdr:colOff>38100</xdr:colOff>
      <xdr:row>22</xdr:row>
      <xdr:rowOff>38100</xdr:rowOff>
    </xdr:to>
    <xdr:graphicFrame macro="">
      <xdr:nvGraphicFramePr>
        <xdr:cNvPr id="62223961"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0.46252</cdr:x>
      <cdr:y>0.15859</cdr:y>
    </cdr:from>
    <cdr:to>
      <cdr:x>0.4788</cdr:x>
      <cdr:y>0.24484</cdr:y>
    </cdr:to>
    <cdr:sp macro="" textlink="">
      <cdr:nvSpPr>
        <cdr:cNvPr id="61441" name="Text Box 1"/>
        <cdr:cNvSpPr txBox="1">
          <a:spLocks xmlns:a="http://schemas.openxmlformats.org/drawingml/2006/main" noChangeArrowheads="1"/>
        </cdr:cNvSpPr>
      </cdr:nvSpPr>
      <cdr:spPr bwMode="auto">
        <a:xfrm xmlns:a="http://schemas.openxmlformats.org/drawingml/2006/main">
          <a:off x="3192793" y="365720"/>
          <a:ext cx="112214" cy="1971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0.08753</cdr:x>
      <cdr:y>0</cdr:y>
    </cdr:from>
    <cdr:to>
      <cdr:x>0.3713</cdr:x>
      <cdr:y>1</cdr:y>
    </cdr:to>
    <cdr:sp macro="" textlink="">
      <cdr:nvSpPr>
        <cdr:cNvPr id="61442" name="ZoneTexte 1"/>
        <cdr:cNvSpPr txBox="1">
          <a:spLocks xmlns:a="http://schemas.openxmlformats.org/drawingml/2006/main" noChangeArrowheads="1"/>
        </cdr:cNvSpPr>
      </cdr:nvSpPr>
      <cdr:spPr bwMode="auto">
        <a:xfrm xmlns:a="http://schemas.openxmlformats.org/drawingml/2006/main">
          <a:off x="606769" y="266589"/>
          <a:ext cx="1956945" cy="434349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59.xml><?xml version="1.0" encoding="utf-8"?>
<c:userShapes xmlns:c="http://schemas.openxmlformats.org/drawingml/2006/chart">
  <cdr:relSizeAnchor xmlns:cdr="http://schemas.openxmlformats.org/drawingml/2006/chartDrawing">
    <cdr:from>
      <cdr:x>0.57643</cdr:x>
      <cdr:y>0.03323</cdr:y>
    </cdr:from>
    <cdr:to>
      <cdr:x>0.81187</cdr:x>
      <cdr:y>0.14872</cdr:y>
    </cdr:to>
    <cdr:sp macro="" textlink="">
      <cdr:nvSpPr>
        <cdr:cNvPr id="62465" name="ZoneTexte 1"/>
        <cdr:cNvSpPr txBox="1">
          <a:spLocks xmlns:a="http://schemas.openxmlformats.org/drawingml/2006/main" noChangeArrowheads="1"/>
        </cdr:cNvSpPr>
      </cdr:nvSpPr>
      <cdr:spPr bwMode="auto">
        <a:xfrm xmlns:a="http://schemas.openxmlformats.org/drawingml/2006/main">
          <a:off x="3967290" y="87376"/>
          <a:ext cx="1619154" cy="2926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0.59162</cdr:x>
      <cdr:y>0.20789</cdr:y>
    </cdr:from>
    <cdr:to>
      <cdr:x>0.59951</cdr:x>
      <cdr:y>0.47905</cdr:y>
    </cdr:to>
    <cdr:sp macro="" textlink="">
      <cdr:nvSpPr>
        <cdr:cNvPr id="62466" name="Parenthèse ouvrante 3"/>
        <cdr:cNvSpPr>
          <a:spLocks xmlns:a="http://schemas.openxmlformats.org/drawingml/2006/main"/>
        </cdr:cNvSpPr>
      </cdr:nvSpPr>
      <cdr:spPr bwMode="auto">
        <a:xfrm xmlns:a="http://schemas.openxmlformats.org/drawingml/2006/main">
          <a:off x="4062965" y="524728"/>
          <a:ext cx="54185" cy="684442"/>
        </a:xfrm>
        <a:prstGeom xmlns:a="http://schemas.openxmlformats.org/drawingml/2006/main" prst="leftBracket">
          <a:avLst>
            <a:gd name="adj" fmla="val 5628"/>
          </a:avLst>
        </a:prstGeom>
        <a:noFill xmlns:a="http://schemas.openxmlformats.org/drawingml/2006/main"/>
        <a:ln xmlns:a="http://schemas.openxmlformats.org/drawingml/2006/main" w="9360" cap="sq">
          <a:solidFill>
            <a:srgbClr val="000000"/>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0.589</cdr:x>
      <cdr:y>0.5602</cdr:y>
    </cdr:from>
    <cdr:to>
      <cdr:x>0.60601</cdr:x>
      <cdr:y>0.86143</cdr:y>
    </cdr:to>
    <cdr:sp macro="" textlink="">
      <cdr:nvSpPr>
        <cdr:cNvPr id="62467" name="Parenthèse ouvrante 4"/>
        <cdr:cNvSpPr>
          <a:spLocks xmlns:a="http://schemas.openxmlformats.org/drawingml/2006/main"/>
        </cdr:cNvSpPr>
      </cdr:nvSpPr>
      <cdr:spPr bwMode="auto">
        <a:xfrm xmlns:a="http://schemas.openxmlformats.org/drawingml/2006/main">
          <a:off x="4044972" y="1414018"/>
          <a:ext cx="116817" cy="760342"/>
        </a:xfrm>
        <a:prstGeom xmlns:a="http://schemas.openxmlformats.org/drawingml/2006/main" prst="leftBracket">
          <a:avLst>
            <a:gd name="adj" fmla="val 5316"/>
          </a:avLst>
        </a:prstGeom>
        <a:noFill xmlns:a="http://schemas.openxmlformats.org/drawingml/2006/main"/>
        <a:ln xmlns:a="http://schemas.openxmlformats.org/drawingml/2006/main" w="9360" cap="sq">
          <a:solidFill>
            <a:srgbClr val="000000"/>
          </a:solidFill>
          <a:miter lim="800000"/>
          <a:headEnd/>
          <a:tailEnd/>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0.40228</cdr:x>
      <cdr:y>0.26553</cdr:y>
    </cdr:from>
    <cdr:to>
      <cdr:x>0.5714</cdr:x>
      <cdr:y>0.41374</cdr:y>
    </cdr:to>
    <cdr:sp macro="" textlink="" fLocksText="0">
      <cdr:nvSpPr>
        <cdr:cNvPr id="62468" name="ZoneTexte 5"/>
        <cdr:cNvSpPr txBox="1">
          <a:spLocks xmlns:a="http://schemas.openxmlformats.org/drawingml/2006/main" noChangeArrowheads="1"/>
        </cdr:cNvSpPr>
      </cdr:nvSpPr>
      <cdr:spPr bwMode="auto">
        <a:xfrm xmlns:a="http://schemas.openxmlformats.org/drawingml/2006/main">
          <a:off x="2762677" y="670228"/>
          <a:ext cx="1161435" cy="374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0160" tIns="20160" rIns="20160" bIns="20160" anchor="t"/>
        <a:lstStyle xmlns:a="http://schemas.openxmlformats.org/drawingml/2006/main"/>
        <a:p xmlns:a="http://schemas.openxmlformats.org/drawingml/2006/main">
          <a:pPr algn="r" rtl="0">
            <a:defRPr sz="1000"/>
          </a:pPr>
          <a:r>
            <a:rPr lang="fr-FR" sz="1050" b="1" i="0" u="none" strike="noStrike" baseline="0">
              <a:solidFill>
                <a:srgbClr val="000000"/>
              </a:solidFill>
              <a:latin typeface="Arial"/>
              <a:cs typeface="Arial"/>
            </a:rPr>
            <a:t>Biodiesel </a:t>
          </a:r>
        </a:p>
      </cdr:txBody>
    </cdr:sp>
  </cdr:relSizeAnchor>
  <cdr:relSizeAnchor xmlns:cdr="http://schemas.openxmlformats.org/drawingml/2006/chartDrawing">
    <cdr:from>
      <cdr:x>0.40669</cdr:x>
      <cdr:y>0.64224</cdr:y>
    </cdr:from>
    <cdr:to>
      <cdr:x>0.56916</cdr:x>
      <cdr:y>0.81957</cdr:y>
    </cdr:to>
    <cdr:sp macro="" textlink="" fLocksText="0">
      <cdr:nvSpPr>
        <cdr:cNvPr id="62469" name="ZoneTexte 1"/>
        <cdr:cNvSpPr txBox="1">
          <a:spLocks xmlns:a="http://schemas.openxmlformats.org/drawingml/2006/main" noChangeArrowheads="1"/>
        </cdr:cNvSpPr>
      </cdr:nvSpPr>
      <cdr:spPr bwMode="auto">
        <a:xfrm xmlns:a="http://schemas.openxmlformats.org/drawingml/2006/main">
          <a:off x="2792939" y="1621102"/>
          <a:ext cx="1115767" cy="4476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0160" tIns="20160" rIns="20160" bIns="20160" anchor="t"/>
        <a:lstStyle xmlns:a="http://schemas.openxmlformats.org/drawingml/2006/main"/>
        <a:p xmlns:a="http://schemas.openxmlformats.org/drawingml/2006/main">
          <a:pPr algn="r" rtl="0">
            <a:defRPr sz="1000"/>
          </a:pPr>
          <a:r>
            <a:rPr lang="fr-FR" sz="1050" b="1" i="0" u="none" strike="noStrike" baseline="0">
              <a:solidFill>
                <a:srgbClr val="000000"/>
              </a:solidFill>
              <a:latin typeface="Arial"/>
              <a:cs typeface="Arial"/>
            </a:rPr>
            <a:t>Bioéthanol</a:t>
          </a:r>
        </a:p>
        <a:p xmlns:a="http://schemas.openxmlformats.org/drawingml/2006/main">
          <a:pPr algn="r" rtl="0">
            <a:defRPr sz="1000"/>
          </a:pPr>
          <a:endParaRPr lang="fr-FR" sz="1050" b="1" i="0" u="none" strike="noStrike" baseline="0">
            <a:solidFill>
              <a:srgbClr val="000000"/>
            </a:solidFill>
            <a:latin typeface="Arial"/>
            <a:cs typeface="Arial"/>
          </a:endParaRPr>
        </a:p>
      </cdr:txBody>
    </cdr:sp>
  </cdr:relSizeAnchor>
  <cdr:relSizeAnchor xmlns:cdr="http://schemas.openxmlformats.org/drawingml/2006/chartDrawing">
    <cdr:from>
      <cdr:x>0.04428</cdr:x>
      <cdr:y>0.93177</cdr:y>
    </cdr:from>
    <cdr:to>
      <cdr:x>0.04698</cdr:x>
      <cdr:y>1</cdr:y>
    </cdr:to>
    <cdr:sp macro="" textlink="">
      <cdr:nvSpPr>
        <cdr:cNvPr id="62470" name="Text Box 6"/>
        <cdr:cNvSpPr txBox="1">
          <a:spLocks xmlns:a="http://schemas.openxmlformats.org/drawingml/2006/main" noChangeArrowheads="1"/>
        </cdr:cNvSpPr>
      </cdr:nvSpPr>
      <cdr:spPr bwMode="auto">
        <a:xfrm xmlns:a="http://schemas.openxmlformats.org/drawingml/2006/main">
          <a:off x="304094" y="235975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0.04428</cdr:x>
      <cdr:y>0.93177</cdr:y>
    </cdr:from>
    <cdr:to>
      <cdr:x>0.04698</cdr:x>
      <cdr:y>1</cdr:y>
    </cdr:to>
    <cdr:sp macro="" textlink="">
      <cdr:nvSpPr>
        <cdr:cNvPr id="62471" name="Text Box 7"/>
        <cdr:cNvSpPr txBox="1">
          <a:spLocks xmlns:a="http://schemas.openxmlformats.org/drawingml/2006/main" noChangeArrowheads="1"/>
        </cdr:cNvSpPr>
      </cdr:nvSpPr>
      <cdr:spPr bwMode="auto">
        <a:xfrm xmlns:a="http://schemas.openxmlformats.org/drawingml/2006/main">
          <a:off x="304094" y="235975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0.04428</cdr:x>
      <cdr:y>0.93177</cdr:y>
    </cdr:from>
    <cdr:to>
      <cdr:x>0.04698</cdr:x>
      <cdr:y>1</cdr:y>
    </cdr:to>
    <cdr:sp macro="" textlink="">
      <cdr:nvSpPr>
        <cdr:cNvPr id="62472" name="Text Box 8"/>
        <cdr:cNvSpPr txBox="1">
          <a:spLocks xmlns:a="http://schemas.openxmlformats.org/drawingml/2006/main" noChangeArrowheads="1"/>
        </cdr:cNvSpPr>
      </cdr:nvSpPr>
      <cdr:spPr bwMode="auto">
        <a:xfrm xmlns:a="http://schemas.openxmlformats.org/drawingml/2006/main">
          <a:off x="304094" y="235975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0.04428</cdr:x>
      <cdr:y>0.93177</cdr:y>
    </cdr:from>
    <cdr:to>
      <cdr:x>0.04698</cdr:x>
      <cdr:y>1</cdr:y>
    </cdr:to>
    <cdr:sp macro="" textlink="">
      <cdr:nvSpPr>
        <cdr:cNvPr id="62473" name="Text Box 9"/>
        <cdr:cNvSpPr txBox="1">
          <a:spLocks xmlns:a="http://schemas.openxmlformats.org/drawingml/2006/main" noChangeArrowheads="1"/>
        </cdr:cNvSpPr>
      </cdr:nvSpPr>
      <cdr:spPr bwMode="auto">
        <a:xfrm xmlns:a="http://schemas.openxmlformats.org/drawingml/2006/main">
          <a:off x="304094" y="235975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0.04428</cdr:x>
      <cdr:y>0.93177</cdr:y>
    </cdr:from>
    <cdr:to>
      <cdr:x>0.04698</cdr:x>
      <cdr:y>1</cdr:y>
    </cdr:to>
    <cdr:sp macro="" textlink="">
      <cdr:nvSpPr>
        <cdr:cNvPr id="62474" name="Text Box 10"/>
        <cdr:cNvSpPr txBox="1">
          <a:spLocks xmlns:a="http://schemas.openxmlformats.org/drawingml/2006/main" noChangeArrowheads="1"/>
        </cdr:cNvSpPr>
      </cdr:nvSpPr>
      <cdr:spPr bwMode="auto">
        <a:xfrm xmlns:a="http://schemas.openxmlformats.org/drawingml/2006/main">
          <a:off x="304094" y="235975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0.04428</cdr:x>
      <cdr:y>0.93177</cdr:y>
    </cdr:from>
    <cdr:to>
      <cdr:x>0.04698</cdr:x>
      <cdr:y>1</cdr:y>
    </cdr:to>
    <cdr:sp macro="" textlink="">
      <cdr:nvSpPr>
        <cdr:cNvPr id="62475" name="Text Box 11"/>
        <cdr:cNvSpPr txBox="1">
          <a:spLocks xmlns:a="http://schemas.openxmlformats.org/drawingml/2006/main" noChangeArrowheads="1"/>
        </cdr:cNvSpPr>
      </cdr:nvSpPr>
      <cdr:spPr bwMode="auto">
        <a:xfrm xmlns:a="http://schemas.openxmlformats.org/drawingml/2006/main">
          <a:off x="304094" y="2359751"/>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822960</xdr:colOff>
      <xdr:row>4</xdr:row>
      <xdr:rowOff>81280</xdr:rowOff>
    </xdr:from>
    <xdr:to>
      <xdr:col>6</xdr:col>
      <xdr:colOff>477520</xdr:colOff>
      <xdr:row>19</xdr:row>
      <xdr:rowOff>71120</xdr:rowOff>
    </xdr:to>
    <xdr:pic>
      <xdr:nvPicPr>
        <xdr:cNvPr id="3" name="Image 2" descr="L:\OE\EnR\Publi - Chiffres clés EnR\Edition 2022\Cartes\Cartes sans titre\carte_prod_elec_renouv_reg_2020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960" y="1066800"/>
          <a:ext cx="3149600" cy="3261360"/>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152400</xdr:colOff>
      <xdr:row>5</xdr:row>
      <xdr:rowOff>104775</xdr:rowOff>
    </xdr:from>
    <xdr:to>
      <xdr:col>8</xdr:col>
      <xdr:colOff>276225</xdr:colOff>
      <xdr:row>26</xdr:row>
      <xdr:rowOff>142875</xdr:rowOff>
    </xdr:to>
    <xdr:graphicFrame macro="">
      <xdr:nvGraphicFramePr>
        <xdr:cNvPr id="6221781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35</xdr:row>
      <xdr:rowOff>95250</xdr:rowOff>
    </xdr:from>
    <xdr:to>
      <xdr:col>8</xdr:col>
      <xdr:colOff>685800</xdr:colOff>
      <xdr:row>50</xdr:row>
      <xdr:rowOff>76200</xdr:rowOff>
    </xdr:to>
    <xdr:graphicFrame macro="">
      <xdr:nvGraphicFramePr>
        <xdr:cNvPr id="6221781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558800</xdr:colOff>
      <xdr:row>7</xdr:row>
      <xdr:rowOff>50800</xdr:rowOff>
    </xdr:from>
    <xdr:to>
      <xdr:col>5</xdr:col>
      <xdr:colOff>508000</xdr:colOff>
      <xdr:row>25</xdr:row>
      <xdr:rowOff>165100</xdr:rowOff>
    </xdr:to>
    <xdr:pic>
      <xdr:nvPicPr>
        <xdr:cNvPr id="3" name="Image 2" descr="L:\OE\EnR\Publi - Chiffres clés EnR\Edition 2022\Cartes\Cartes sans titre\carte_biogaz_dep_2021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1460500"/>
          <a:ext cx="3556000" cy="3771900"/>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171450</xdr:colOff>
      <xdr:row>22</xdr:row>
      <xdr:rowOff>66675</xdr:rowOff>
    </xdr:from>
    <xdr:to>
      <xdr:col>6</xdr:col>
      <xdr:colOff>171450</xdr:colOff>
      <xdr:row>39</xdr:row>
      <xdr:rowOff>57150</xdr:rowOff>
    </xdr:to>
    <xdr:graphicFrame macro="">
      <xdr:nvGraphicFramePr>
        <xdr:cNvPr id="41518649"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238125</xdr:colOff>
      <xdr:row>23</xdr:row>
      <xdr:rowOff>104775</xdr:rowOff>
    </xdr:from>
    <xdr:to>
      <xdr:col>6</xdr:col>
      <xdr:colOff>238125</xdr:colOff>
      <xdr:row>40</xdr:row>
      <xdr:rowOff>95250</xdr:rowOff>
    </xdr:to>
    <xdr:graphicFrame macro="">
      <xdr:nvGraphicFramePr>
        <xdr:cNvPr id="4144343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59</xdr:row>
      <xdr:rowOff>28575</xdr:rowOff>
    </xdr:from>
    <xdr:to>
      <xdr:col>6</xdr:col>
      <xdr:colOff>76200</xdr:colOff>
      <xdr:row>76</xdr:row>
      <xdr:rowOff>19050</xdr:rowOff>
    </xdr:to>
    <xdr:graphicFrame macro="">
      <xdr:nvGraphicFramePr>
        <xdr:cNvPr id="4144343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108856</xdr:colOff>
      <xdr:row>11</xdr:row>
      <xdr:rowOff>40821</xdr:rowOff>
    </xdr:from>
    <xdr:to>
      <xdr:col>11</xdr:col>
      <xdr:colOff>95250</xdr:colOff>
      <xdr:row>33</xdr:row>
      <xdr:rowOff>27215</xdr:rowOff>
    </xdr:to>
    <xdr:pic>
      <xdr:nvPicPr>
        <xdr:cNvPr id="3" name="Image 2" descr="L:\OE\EnR\Publi - Chiffres clés EnR\Edition 2022\Cartes\Cartes sans titre\carte_biomethane_dep_2021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49" y="2081892"/>
          <a:ext cx="4558394" cy="4177394"/>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496886</xdr:colOff>
      <xdr:row>14</xdr:row>
      <xdr:rowOff>52070</xdr:rowOff>
    </xdr:from>
    <xdr:to>
      <xdr:col>5</xdr:col>
      <xdr:colOff>284479</xdr:colOff>
      <xdr:row>32</xdr:row>
      <xdr:rowOff>104139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8255</xdr:colOff>
      <xdr:row>48</xdr:row>
      <xdr:rowOff>22225</xdr:rowOff>
    </xdr:from>
    <xdr:to>
      <xdr:col>5</xdr:col>
      <xdr:colOff>141604</xdr:colOff>
      <xdr:row>64</xdr:row>
      <xdr:rowOff>22225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469900</xdr:colOff>
      <xdr:row>45</xdr:row>
      <xdr:rowOff>88900</xdr:rowOff>
    </xdr:from>
    <xdr:to>
      <xdr:col>21</xdr:col>
      <xdr:colOff>111125</xdr:colOff>
      <xdr:row>76</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325120</xdr:colOff>
      <xdr:row>5</xdr:row>
      <xdr:rowOff>10160</xdr:rowOff>
    </xdr:from>
    <xdr:to>
      <xdr:col>9</xdr:col>
      <xdr:colOff>365760</xdr:colOff>
      <xdr:row>34</xdr:row>
      <xdr:rowOff>30480</xdr:rowOff>
    </xdr:to>
    <xdr:pic>
      <xdr:nvPicPr>
        <xdr:cNvPr id="3" name="Image 2" descr="L:\OE\EnR\Publi - Chiffres clés EnR\Edition 2022\Cartes\Cartes sans titre\carte_part_enr_total_ue_2020_sans_titre.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5120" y="1188720"/>
          <a:ext cx="6055360" cy="5069840"/>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838200</xdr:colOff>
      <xdr:row>40</xdr:row>
      <xdr:rowOff>50800</xdr:rowOff>
    </xdr:from>
    <xdr:to>
      <xdr:col>19</xdr:col>
      <xdr:colOff>676275</xdr:colOff>
      <xdr:row>73</xdr:row>
      <xdr:rowOff>517526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193040</xdr:colOff>
      <xdr:row>5</xdr:row>
      <xdr:rowOff>121920</xdr:rowOff>
    </xdr:from>
    <xdr:to>
      <xdr:col>8</xdr:col>
      <xdr:colOff>30480</xdr:colOff>
      <xdr:row>30</xdr:row>
      <xdr:rowOff>60960</xdr:rowOff>
    </xdr:to>
    <xdr:pic>
      <xdr:nvPicPr>
        <xdr:cNvPr id="3" name="Image 2" descr="L:\OE\EnR\Publi - Chiffres clés EnR\Edition 2022\Cartes\Cartes sans titre\carte_part_enr_transport_ue_2020_sans_titre.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995680"/>
          <a:ext cx="5252720" cy="4257040"/>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xdr:from>
      <xdr:col>11</xdr:col>
      <xdr:colOff>0</xdr:colOff>
      <xdr:row>38</xdr:row>
      <xdr:rowOff>0</xdr:rowOff>
    </xdr:from>
    <xdr:to>
      <xdr:col>18</xdr:col>
      <xdr:colOff>738188</xdr:colOff>
      <xdr:row>69</xdr:row>
      <xdr:rowOff>73025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162560</xdr:colOff>
      <xdr:row>5</xdr:row>
      <xdr:rowOff>30480</xdr:rowOff>
    </xdr:from>
    <xdr:to>
      <xdr:col>6</xdr:col>
      <xdr:colOff>121920</xdr:colOff>
      <xdr:row>29</xdr:row>
      <xdr:rowOff>101600</xdr:rowOff>
    </xdr:to>
    <xdr:pic>
      <xdr:nvPicPr>
        <xdr:cNvPr id="3" name="Image 2" descr="L:\OE\EnR\Publi - Chiffres clés EnR\Edition 2022\Cartes\Cartes sans titre\carte_part_enr_elec_ue_2020_sans_titre.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560" y="904240"/>
          <a:ext cx="4511040" cy="4216400"/>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xdr:from>
      <xdr:col>9</xdr:col>
      <xdr:colOff>0</xdr:colOff>
      <xdr:row>39</xdr:row>
      <xdr:rowOff>0</xdr:rowOff>
    </xdr:from>
    <xdr:to>
      <xdr:col>16</xdr:col>
      <xdr:colOff>114299</xdr:colOff>
      <xdr:row>72</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193040</xdr:colOff>
      <xdr:row>6</xdr:row>
      <xdr:rowOff>81280</xdr:rowOff>
    </xdr:from>
    <xdr:to>
      <xdr:col>5</xdr:col>
      <xdr:colOff>457200</xdr:colOff>
      <xdr:row>30</xdr:row>
      <xdr:rowOff>50800</xdr:rowOff>
    </xdr:to>
    <xdr:pic>
      <xdr:nvPicPr>
        <xdr:cNvPr id="4" name="Image 3" descr="L:\OE\EnR\Publi - Chiffres clés EnR\Edition 2022\Cartes\Cartes sans titre\carte_part_enr_chaleurfroid_ue_2020_sans_titre.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320800"/>
          <a:ext cx="4460240" cy="41148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233680</xdr:colOff>
      <xdr:row>4</xdr:row>
      <xdr:rowOff>30480</xdr:rowOff>
    </xdr:from>
    <xdr:to>
      <xdr:col>2</xdr:col>
      <xdr:colOff>1356360</xdr:colOff>
      <xdr:row>16</xdr:row>
      <xdr:rowOff>76200</xdr:rowOff>
    </xdr:to>
    <xdr:pic>
      <xdr:nvPicPr>
        <xdr:cNvPr id="3" name="Image 2" descr="L:\OE\EnR\Publi - Chiffres clés EnR\Edition 2022\Cartes\Cartes sans titre\carte_prod_elec_renouv_hors_hydraulique_reg_2020_sans_titr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680" y="975360"/>
          <a:ext cx="2809240" cy="2951480"/>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289005</xdr:colOff>
      <xdr:row>5</xdr:row>
      <xdr:rowOff>97041</xdr:rowOff>
    </xdr:from>
    <xdr:to>
      <xdr:col>12</xdr:col>
      <xdr:colOff>563520</xdr:colOff>
      <xdr:row>23</xdr:row>
      <xdr:rowOff>174868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76201</xdr:colOff>
      <xdr:row>6</xdr:row>
      <xdr:rowOff>66675</xdr:rowOff>
    </xdr:from>
    <xdr:to>
      <xdr:col>6</xdr:col>
      <xdr:colOff>203200</xdr:colOff>
      <xdr:row>62</xdr:row>
      <xdr:rowOff>101600</xdr:rowOff>
    </xdr:to>
    <xdr:graphicFrame macro="">
      <xdr:nvGraphicFramePr>
        <xdr:cNvPr id="1038401"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371474</xdr:colOff>
      <xdr:row>8</xdr:row>
      <xdr:rowOff>152400</xdr:rowOff>
    </xdr:from>
    <xdr:to>
      <xdr:col>6</xdr:col>
      <xdr:colOff>171449</xdr:colOff>
      <xdr:row>22</xdr:row>
      <xdr:rowOff>38100</xdr:rowOff>
    </xdr:to>
    <xdr:pic>
      <xdr:nvPicPr>
        <xdr:cNvPr id="3" name="Imag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4" y="1476375"/>
          <a:ext cx="4371975" cy="2152650"/>
        </a:xfrm>
        <a:prstGeom prst="rect">
          <a:avLst/>
        </a:prstGeom>
        <a:noFill/>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6</xdr:row>
      <xdr:rowOff>161924</xdr:rowOff>
    </xdr:from>
    <xdr:to>
      <xdr:col>6</xdr:col>
      <xdr:colOff>523874</xdr:colOff>
      <xdr:row>21</xdr:row>
      <xdr:rowOff>161924</xdr:rowOff>
    </xdr:to>
    <xdr:pic>
      <xdr:nvPicPr>
        <xdr:cNvPr id="3" name="Imag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62049"/>
          <a:ext cx="5095874" cy="242887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680085</xdr:colOff>
      <xdr:row>8</xdr:row>
      <xdr:rowOff>110490</xdr:rowOff>
    </xdr:from>
    <xdr:to>
      <xdr:col>8</xdr:col>
      <xdr:colOff>67945</xdr:colOff>
      <xdr:row>22</xdr:row>
      <xdr:rowOff>110490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0.05271</cdr:x>
      <cdr:y>0.72797</cdr:y>
    </cdr:from>
    <cdr:to>
      <cdr:x>0.05638</cdr:x>
      <cdr:y>0.79647</cdr:y>
    </cdr:to>
    <cdr:sp macro="" textlink="">
      <cdr:nvSpPr>
        <cdr:cNvPr id="97281" name="Text Box 1"/>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2" name="Text Box 2"/>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3" name="Text Box 3"/>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4" name="Text Box 4"/>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5" name="Text Box 5"/>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6" name="Text Box 6"/>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dr:relSizeAnchor xmlns:cdr="http://schemas.openxmlformats.org/drawingml/2006/chartDrawing">
    <cdr:from>
      <cdr:x>0.05271</cdr:x>
      <cdr:y>0.72797</cdr:y>
    </cdr:from>
    <cdr:to>
      <cdr:x>0.05638</cdr:x>
      <cdr:y>0.79647</cdr:y>
    </cdr:to>
    <cdr:sp macro="" textlink="">
      <cdr:nvSpPr>
        <cdr:cNvPr id="97287" name="Text Box 7"/>
        <cdr:cNvSpPr txBox="1">
          <a:spLocks xmlns:a="http://schemas.openxmlformats.org/drawingml/2006/main" noChangeArrowheads="1"/>
        </cdr:cNvSpPr>
      </cdr:nvSpPr>
      <cdr:spPr bwMode="auto">
        <a:xfrm xmlns:a="http://schemas.openxmlformats.org/drawingml/2006/main">
          <a:off x="266093" y="1830565"/>
          <a:ext cx="18531" cy="17222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OE\DGDDI\FACT_N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OE\Conjonct\CLIM_MEN_ref81_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E\Scherrer\article_note_electricite_et_politique_energetique\tab-article-actualise%20bilan%20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OE\EnR\Publi%20-%20Chiffres%20cl&#233;s%20EnR%202013\OE\Scherrer\article_note_electricite_et_politique_energetique\tab-article-actualise%20bilan%20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OE\EnR\Publi%20-%20Chiffres%20cl&#233;s%20EnR\Edition%202018\Edition%202014\Archive\OE\Scherrer\article_note_electricite_et_politique_energetique\tab-article-actualise%20bilan%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OE\EnR\Publi%20-%20Chiffres%20cl&#233;s%20EnR\Edition%202018\OE\Scherrer\article_note_electricite_et_politique_energetique\tab-article-actualise%20bilan%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E\EnR\Publi%20-%20Chiffres%20cl&#233;s%20EnR\Edition%202018\Edition%202014\OE\Scherrer\article_note_electricite_et_politique_energetique\tab-article-actualise%20bilan%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E\EnR\Publi%20-%20Chiffres%20cl&#233;s%20EnR\Edition%202022\Partie%203\P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OE\EnR\Publi%20-%20Chiffres%20cl&#233;s%20EnR\Edition%202021\CC_EnR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E\EnR\Publi%20-%20Chiffres%20cl&#233;s%20EnR\Edition%202022\Partie%203\Biomass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E\EnR\Publi%20-%20Chiffres%20cl&#233;s%20EnR\Edition%202021\Partie%203\Biomas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applnt.eurostat.cec\estat-eda\Users\sturcma\AppData\Local\Temp\1\SHARES2012_v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E\EnR\Publi%20-%20Chiffres%20cl&#233;s%20EnR\Edition%202018\Edition%202014\Archive\Documents%20and%20Settings\didier-l.reynaud\Bureau\secret%20stat%20En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nergy/RENEWABLES/1.%20SHARES/SHARES%202015/DATA/IT/EDAMIS%20transmissions/Copy%20of%20ENERGY_SHARES_A_IT_2015_0000_V000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E\EnR\Publi%20-%20Chiffres%20cl&#233;s%20EnR\Edition%202018\Edition%202014\secret%20stat%20En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E\EnR\Publi%20-%20Chiffres%20cl&#233;s%20EnR%202013\Documents%20and%20Settings\didier-l.reynaud\Bureau\secret%20stat%20En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OE\EnR\Publi%20-%20Chiffres%20cl&#233;s%20EnR\Edition%202018\Documents%20and%20Settings\didier-l.reynaud\Bureau\secret%20stat%20En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OE\EnR\Publi%20-%20Chiffres%20cl&#233;s%20EnR\Edition%202018\Edition%202014\Documents%20and%20Settings\didier-l.reynaud\Bureau\secret%20stat%20En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applnt.eurostat.cec\estat-eda\Users\sturcma\AppData\Local\Temp\1\New%20questionnaires\Q_G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Plus"/>
      <sheetName val="Base_série"/>
      <sheetName val="Feuil3"/>
      <sheetName val="Feuil1"/>
      <sheetName val="Solde"/>
      <sheetName val="Facture06"/>
      <sheetName val="Feuil2"/>
      <sheetName val="Calendrier"/>
      <sheetName val="Feuil4"/>
      <sheetName val="Feuil5"/>
    </sheetNames>
    <sheetDataSet>
      <sheetData sheetId="0"/>
      <sheetData sheetId="1"/>
      <sheetData sheetId="2">
        <row r="36">
          <cell r="AB36">
            <v>35431</v>
          </cell>
        </row>
      </sheetData>
      <sheetData sheetId="3"/>
      <sheetData sheetId="4"/>
      <sheetData sheetId="5"/>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81-10"/>
      <sheetName val="Calcul_ref"/>
      <sheetName val="Feuil1"/>
      <sheetName val="Feuilbn"/>
      <sheetName val="DJU30mens"/>
      <sheetName val="a"/>
      <sheetName val="CPDP"/>
      <sheetName val="Info"/>
      <sheetName val="Effet_climat"/>
      <sheetName val="Bilan"/>
      <sheetName val="JOUROUVRABLES"/>
      <sheetName val="anémobil"/>
      <sheetName val="Graph5 (2)"/>
      <sheetName val="Graph5"/>
      <sheetName val="an"/>
      <sheetName val="Graph1"/>
      <sheetName val="CPDP (2)"/>
      <sheetName val="Graph2"/>
      <sheetName val="Gdemi"/>
      <sheetName val="demi"/>
      <sheetName val="Graph3"/>
      <sheetName val="Feuil3"/>
      <sheetName val="Feuil2"/>
    </sheetNames>
    <sheetDataSet>
      <sheetData sheetId="0"/>
      <sheetData sheetId="1"/>
      <sheetData sheetId="2">
        <row r="1">
          <cell r="A1" t="str">
            <v>date</v>
          </cell>
          <cell r="B1" t="str">
            <v>KCDM</v>
          </cell>
          <cell r="C1" t="str">
            <v>KCDR</v>
          </cell>
          <cell r="D1" t="str">
            <v>KCDC</v>
          </cell>
          <cell r="E1" t="str">
            <v>KCDM_R</v>
          </cell>
          <cell r="F1" t="str">
            <v>KCDR_R</v>
          </cell>
          <cell r="G1" t="str">
            <v>KCDC_R</v>
          </cell>
          <cell r="H1" t="str">
            <v>KCTM</v>
          </cell>
          <cell r="I1" t="str">
            <v>KCTR</v>
          </cell>
          <cell r="J1" t="str">
            <v>KCTE</v>
          </cell>
          <cell r="K1" t="str">
            <v>KCDMB</v>
          </cell>
          <cell r="L1" t="str">
            <v>KCDRB</v>
          </cell>
          <cell r="M1" t="str">
            <v>KCDCB</v>
          </cell>
          <cell r="N1" t="str">
            <v>KCTMB</v>
          </cell>
          <cell r="O1" t="str">
            <v>KCTRB</v>
          </cell>
          <cell r="P1" t="str">
            <v>KCTEB</v>
          </cell>
        </row>
        <row r="2">
          <cell r="A2" t="str">
            <v>1970:1</v>
          </cell>
          <cell r="B2">
            <v>381.91341344611448</v>
          </cell>
          <cell r="C2">
            <v>392.91081774346333</v>
          </cell>
          <cell r="D2">
            <v>0.97201043137343901</v>
          </cell>
          <cell r="E2">
            <v>381.91341344611448</v>
          </cell>
          <cell r="F2">
            <v>392.91081774346333</v>
          </cell>
          <cell r="G2">
            <v>0.97201043137343901</v>
          </cell>
          <cell r="H2">
            <v>4.7</v>
          </cell>
          <cell r="I2">
            <v>3.9</v>
          </cell>
          <cell r="J2">
            <v>0.80000000000000027</v>
          </cell>
          <cell r="K2">
            <v>422.8</v>
          </cell>
          <cell r="L2">
            <v>456.3</v>
          </cell>
          <cell r="M2">
            <v>0.9265833881218497</v>
          </cell>
          <cell r="N2">
            <v>4.4000000000000004</v>
          </cell>
          <cell r="O2">
            <v>3.3</v>
          </cell>
          <cell r="P2">
            <v>1.1000000000000005</v>
          </cell>
        </row>
        <row r="3">
          <cell r="A3" t="str">
            <v>1970:2</v>
          </cell>
          <cell r="B3">
            <v>333.42995508732315</v>
          </cell>
          <cell r="C3">
            <v>331.22294910654443</v>
          </cell>
          <cell r="D3">
            <v>1.006663203702316</v>
          </cell>
          <cell r="E3">
            <v>333.42995508732315</v>
          </cell>
          <cell r="F3">
            <v>331.22294910654443</v>
          </cell>
          <cell r="G3">
            <v>1.006663203702316</v>
          </cell>
          <cell r="H3">
            <v>5.0999999999999996</v>
          </cell>
          <cell r="I3">
            <v>4.9000000000000004</v>
          </cell>
          <cell r="J3">
            <v>0.19999999999999929</v>
          </cell>
          <cell r="K3">
            <v>378.4</v>
          </cell>
          <cell r="L3">
            <v>388.2</v>
          </cell>
          <cell r="M3">
            <v>0.97475528078310147</v>
          </cell>
          <cell r="N3">
            <v>4.5</v>
          </cell>
          <cell r="O3">
            <v>4.2</v>
          </cell>
          <cell r="P3">
            <v>0.29999999999999982</v>
          </cell>
        </row>
        <row r="4">
          <cell r="A4" t="str">
            <v>1970:3</v>
          </cell>
          <cell r="B4">
            <v>369.62645449838283</v>
          </cell>
          <cell r="C4">
            <v>270.29253185771751</v>
          </cell>
          <cell r="D4">
            <v>1.3675052431450636</v>
          </cell>
          <cell r="E4">
            <v>369.62645449838283</v>
          </cell>
          <cell r="F4">
            <v>270.29253185771751</v>
          </cell>
          <cell r="G4">
            <v>1.3675052431450636</v>
          </cell>
          <cell r="H4">
            <v>5</v>
          </cell>
          <cell r="I4">
            <v>7.4</v>
          </cell>
          <cell r="J4">
            <v>-2.4000000000000004</v>
          </cell>
          <cell r="K4">
            <v>421.8</v>
          </cell>
          <cell r="L4">
            <v>344.1</v>
          </cell>
          <cell r="M4">
            <v>1.2258064516129032</v>
          </cell>
          <cell r="N4">
            <v>4.4000000000000004</v>
          </cell>
          <cell r="O4">
            <v>6.9</v>
          </cell>
          <cell r="P4">
            <v>-2.5</v>
          </cell>
        </row>
        <row r="5">
          <cell r="A5" t="str">
            <v>1970:4</v>
          </cell>
          <cell r="B5">
            <v>253.8728162756737</v>
          </cell>
          <cell r="C5">
            <v>198.63939385091356</v>
          </cell>
          <cell r="D5">
            <v>1.2780587543788768</v>
          </cell>
          <cell r="E5">
            <v>253.8728162756737</v>
          </cell>
          <cell r="F5">
            <v>198.63939385091356</v>
          </cell>
          <cell r="G5">
            <v>1.2780587543788768</v>
          </cell>
          <cell r="H5">
            <v>8.4</v>
          </cell>
          <cell r="I5">
            <v>9.9</v>
          </cell>
          <cell r="J5">
            <v>-1.5</v>
          </cell>
          <cell r="K5">
            <v>303</v>
          </cell>
          <cell r="L5">
            <v>248.1</v>
          </cell>
          <cell r="M5">
            <v>1.2212817412333736</v>
          </cell>
          <cell r="N5">
            <v>7.9</v>
          </cell>
          <cell r="O5">
            <v>9.6999999999999993</v>
          </cell>
          <cell r="P5">
            <v>-1.7999999999999989</v>
          </cell>
        </row>
        <row r="6">
          <cell r="A6" t="str">
            <v>1970:5</v>
          </cell>
          <cell r="B6">
            <v>96.182889221549601</v>
          </cell>
          <cell r="C6">
            <v>94.205291641343422</v>
          </cell>
          <cell r="D6">
            <v>1.0209924256456342</v>
          </cell>
          <cell r="E6">
            <v>96.182889221549601</v>
          </cell>
          <cell r="F6">
            <v>94.205291641343422</v>
          </cell>
          <cell r="G6">
            <v>1.0209924256456342</v>
          </cell>
          <cell r="H6">
            <v>13.7</v>
          </cell>
          <cell r="I6">
            <v>13.6</v>
          </cell>
          <cell r="J6">
            <v>9.9999999999999645E-2</v>
          </cell>
          <cell r="K6">
            <v>133.5</v>
          </cell>
          <cell r="L6">
            <v>147.30000000000001</v>
          </cell>
          <cell r="M6">
            <v>0.90631364562118122</v>
          </cell>
          <cell r="N6">
            <v>13.7</v>
          </cell>
          <cell r="O6">
            <v>13.4</v>
          </cell>
          <cell r="P6">
            <v>0.29999999999999893</v>
          </cell>
        </row>
        <row r="7">
          <cell r="A7" t="str">
            <v>1970:6</v>
          </cell>
          <cell r="B7">
            <v>10.487436520333016</v>
          </cell>
          <cell r="C7">
            <v>33.639009300779129</v>
          </cell>
          <cell r="D7">
            <v>0.31176413153434074</v>
          </cell>
          <cell r="E7">
            <v>0</v>
          </cell>
          <cell r="F7">
            <v>0</v>
          </cell>
          <cell r="G7">
            <v>1</v>
          </cell>
          <cell r="H7">
            <v>18.399999999999999</v>
          </cell>
          <cell r="I7">
            <v>16.8</v>
          </cell>
          <cell r="J7">
            <v>1.5999999999999979</v>
          </cell>
          <cell r="K7">
            <v>23</v>
          </cell>
          <cell r="L7">
            <v>65.7</v>
          </cell>
          <cell r="M7">
            <v>0.35007610350076102</v>
          </cell>
          <cell r="N7">
            <v>18.100000000000001</v>
          </cell>
          <cell r="O7">
            <v>16.399999999999999</v>
          </cell>
          <cell r="P7">
            <v>1.7000000000000028</v>
          </cell>
        </row>
        <row r="8">
          <cell r="A8" t="str">
            <v>1970:7</v>
          </cell>
          <cell r="B8">
            <v>23.348901161961557</v>
          </cell>
          <cell r="C8">
            <v>9.8992241828118033</v>
          </cell>
          <cell r="D8">
            <v>2.3586597020908631</v>
          </cell>
          <cell r="E8">
            <v>0</v>
          </cell>
          <cell r="F8">
            <v>0</v>
          </cell>
          <cell r="G8">
            <v>1</v>
          </cell>
          <cell r="H8">
            <v>18</v>
          </cell>
          <cell r="I8">
            <v>18.899999999999999</v>
          </cell>
          <cell r="J8">
            <v>-0.89999999999999858</v>
          </cell>
          <cell r="K8">
            <v>44.1</v>
          </cell>
          <cell r="L8">
            <v>31.2</v>
          </cell>
          <cell r="M8">
            <v>1.4134615384615385</v>
          </cell>
          <cell r="N8">
            <v>17.3</v>
          </cell>
          <cell r="O8">
            <v>18.3</v>
          </cell>
          <cell r="P8">
            <v>-1</v>
          </cell>
        </row>
        <row r="9">
          <cell r="A9" t="str">
            <v>1970:8</v>
          </cell>
          <cell r="B9">
            <v>14.621417850252566</v>
          </cell>
          <cell r="C9">
            <v>9.4425505166936539</v>
          </cell>
          <cell r="D9">
            <v>1.5484606435944506</v>
          </cell>
          <cell r="E9">
            <v>0</v>
          </cell>
          <cell r="F9">
            <v>0</v>
          </cell>
          <cell r="G9">
            <v>1</v>
          </cell>
          <cell r="H9">
            <v>18.899999999999999</v>
          </cell>
          <cell r="I9">
            <v>18.7</v>
          </cell>
          <cell r="J9">
            <v>0.19999999999999929</v>
          </cell>
          <cell r="K9">
            <v>31</v>
          </cell>
          <cell r="L9">
            <v>32.6</v>
          </cell>
          <cell r="M9">
            <v>0.95092024539877296</v>
          </cell>
          <cell r="N9">
            <v>18.100000000000001</v>
          </cell>
          <cell r="O9">
            <v>18</v>
          </cell>
          <cell r="P9">
            <v>0.10000000000000142</v>
          </cell>
        </row>
        <row r="10">
          <cell r="A10" t="str">
            <v>1970:9</v>
          </cell>
          <cell r="B10">
            <v>29.321078565476803</v>
          </cell>
          <cell r="C10">
            <v>43.697695496746512</v>
          </cell>
          <cell r="D10">
            <v>0.67099828108006032</v>
          </cell>
          <cell r="E10">
            <v>0</v>
          </cell>
          <cell r="F10">
            <v>0</v>
          </cell>
          <cell r="G10">
            <v>1</v>
          </cell>
          <cell r="H10">
            <v>16.899999999999999</v>
          </cell>
          <cell r="I10">
            <v>16.3</v>
          </cell>
          <cell r="J10">
            <v>0.59999999999999787</v>
          </cell>
          <cell r="K10">
            <v>53.8</v>
          </cell>
          <cell r="L10">
            <v>80</v>
          </cell>
          <cell r="M10">
            <v>0.67249999999999999</v>
          </cell>
          <cell r="N10">
            <v>16.5</v>
          </cell>
          <cell r="O10">
            <v>15.7</v>
          </cell>
          <cell r="P10">
            <v>0.80000000000000071</v>
          </cell>
        </row>
        <row r="11">
          <cell r="A11" t="str">
            <v>1970:10</v>
          </cell>
          <cell r="B11">
            <v>166.57053313805847</v>
          </cell>
          <cell r="C11">
            <v>132.10004667845612</v>
          </cell>
          <cell r="D11">
            <v>1.260942273120514</v>
          </cell>
          <cell r="E11">
            <v>166.57053313805847</v>
          </cell>
          <cell r="F11">
            <v>132.10004667845612</v>
          </cell>
          <cell r="G11">
            <v>1.260942273120514</v>
          </cell>
          <cell r="H11">
            <v>11.5</v>
          </cell>
          <cell r="I11">
            <v>12.2</v>
          </cell>
          <cell r="J11">
            <v>-0.69999999999999929</v>
          </cell>
          <cell r="K11">
            <v>209.5</v>
          </cell>
          <cell r="L11">
            <v>201.4</v>
          </cell>
          <cell r="M11">
            <v>1.0402184707050646</v>
          </cell>
          <cell r="N11">
            <v>11.2</v>
          </cell>
          <cell r="O11">
            <v>11.5</v>
          </cell>
          <cell r="P11">
            <v>-0.30000000000000071</v>
          </cell>
        </row>
        <row r="12">
          <cell r="A12" t="str">
            <v>1970:11</v>
          </cell>
          <cell r="B12">
            <v>229.26296909580418</v>
          </cell>
          <cell r="C12">
            <v>277.9065874341735</v>
          </cell>
          <cell r="D12">
            <v>0.82496414069388935</v>
          </cell>
          <cell r="E12">
            <v>229.26296909580418</v>
          </cell>
          <cell r="F12">
            <v>277.9065874341735</v>
          </cell>
          <cell r="G12">
            <v>0.82496414069388935</v>
          </cell>
          <cell r="H12">
            <v>9.1999999999999993</v>
          </cell>
          <cell r="I12">
            <v>7.5</v>
          </cell>
          <cell r="J12">
            <v>1.6999999999999993</v>
          </cell>
          <cell r="K12">
            <v>274.5</v>
          </cell>
          <cell r="L12">
            <v>336.8</v>
          </cell>
          <cell r="M12">
            <v>0.81502375296912111</v>
          </cell>
          <cell r="N12">
            <v>8.8000000000000007</v>
          </cell>
          <cell r="O12">
            <v>6.8</v>
          </cell>
          <cell r="P12">
            <v>2.0000000000000009</v>
          </cell>
        </row>
        <row r="13">
          <cell r="A13" t="str">
            <v>1970:12</v>
          </cell>
          <cell r="B13">
            <v>444.42726601289297</v>
          </cell>
          <cell r="C13">
            <v>363.68818352813111</v>
          </cell>
          <cell r="D13">
            <v>1.2220008406693716</v>
          </cell>
          <cell r="E13">
            <v>444.42726601289297</v>
          </cell>
          <cell r="F13">
            <v>363.68818352813111</v>
          </cell>
          <cell r="G13">
            <v>1.2220008406693716</v>
          </cell>
          <cell r="H13">
            <v>2.8</v>
          </cell>
          <cell r="I13">
            <v>4.8</v>
          </cell>
          <cell r="J13">
            <v>-2</v>
          </cell>
          <cell r="K13">
            <v>480.8</v>
          </cell>
          <cell r="L13">
            <v>424.6</v>
          </cell>
          <cell r="M13">
            <v>1.1323598681111635</v>
          </cell>
          <cell r="N13">
            <v>2.5</v>
          </cell>
          <cell r="O13">
            <v>4.3</v>
          </cell>
          <cell r="P13">
            <v>-1.7999999999999998</v>
          </cell>
        </row>
        <row r="14">
          <cell r="A14" t="str">
            <v>1971:1</v>
          </cell>
          <cell r="B14">
            <v>419.77147494891273</v>
          </cell>
          <cell r="C14">
            <v>392.91081774346333</v>
          </cell>
          <cell r="D14">
            <v>1.0683632417140194</v>
          </cell>
          <cell r="E14">
            <v>419.77147494891273</v>
          </cell>
          <cell r="F14">
            <v>392.91081774346333</v>
          </cell>
          <cell r="G14">
            <v>1.0683632417140194</v>
          </cell>
          <cell r="H14">
            <v>3.5</v>
          </cell>
          <cell r="I14">
            <v>3.9</v>
          </cell>
          <cell r="J14">
            <v>-0.39999999999999991</v>
          </cell>
          <cell r="K14">
            <v>450.5</v>
          </cell>
          <cell r="L14">
            <v>456.3</v>
          </cell>
          <cell r="M14">
            <v>0.98728906421214113</v>
          </cell>
          <cell r="N14">
            <v>3.5</v>
          </cell>
          <cell r="O14">
            <v>3.3</v>
          </cell>
          <cell r="P14">
            <v>0.20000000000000018</v>
          </cell>
        </row>
        <row r="15">
          <cell r="A15" t="str">
            <v>1971:2</v>
          </cell>
          <cell r="B15">
            <v>345.87730140416124</v>
          </cell>
          <cell r="C15">
            <v>331.22294910654443</v>
          </cell>
          <cell r="D15">
            <v>1.0442431671390708</v>
          </cell>
          <cell r="E15">
            <v>345.87730140416124</v>
          </cell>
          <cell r="F15">
            <v>331.22294910654443</v>
          </cell>
          <cell r="G15">
            <v>1.0442431671390708</v>
          </cell>
          <cell r="H15">
            <v>4.4000000000000004</v>
          </cell>
          <cell r="I15">
            <v>4.9000000000000004</v>
          </cell>
          <cell r="J15">
            <v>-0.5</v>
          </cell>
          <cell r="K15">
            <v>379.9</v>
          </cell>
          <cell r="L15">
            <v>388.2</v>
          </cell>
          <cell r="M15">
            <v>0.97861926841834102</v>
          </cell>
          <cell r="N15">
            <v>4.4000000000000004</v>
          </cell>
          <cell r="O15">
            <v>4.2</v>
          </cell>
          <cell r="P15">
            <v>0.20000000000000018</v>
          </cell>
        </row>
        <row r="16">
          <cell r="A16" t="str">
            <v>1971:3</v>
          </cell>
          <cell r="B16">
            <v>393.42262091039913</v>
          </cell>
          <cell r="C16">
            <v>270.29253185771751</v>
          </cell>
          <cell r="D16">
            <v>1.4555438073202021</v>
          </cell>
          <cell r="E16">
            <v>393.42262091039913</v>
          </cell>
          <cell r="F16">
            <v>270.29253185771751</v>
          </cell>
          <cell r="G16">
            <v>1.4555438073202021</v>
          </cell>
          <cell r="H16">
            <v>4.0999999999999996</v>
          </cell>
          <cell r="I16">
            <v>7.4</v>
          </cell>
          <cell r="J16">
            <v>-3.3000000000000007</v>
          </cell>
          <cell r="K16">
            <v>433.8</v>
          </cell>
          <cell r="L16">
            <v>344.1</v>
          </cell>
          <cell r="M16">
            <v>1.2606800348735832</v>
          </cell>
          <cell r="N16">
            <v>4</v>
          </cell>
          <cell r="O16">
            <v>6.9</v>
          </cell>
          <cell r="P16">
            <v>-2.9000000000000004</v>
          </cell>
        </row>
        <row r="17">
          <cell r="A17" t="str">
            <v>1971:4</v>
          </cell>
          <cell r="B17">
            <v>162.15440151611003</v>
          </cell>
          <cell r="C17">
            <v>198.63939385091356</v>
          </cell>
          <cell r="D17">
            <v>0.81632549502146123</v>
          </cell>
          <cell r="E17">
            <v>162.15440151611003</v>
          </cell>
          <cell r="F17">
            <v>198.63939385091356</v>
          </cell>
          <cell r="G17">
            <v>0.81632549502146123</v>
          </cell>
          <cell r="H17">
            <v>11.3</v>
          </cell>
          <cell r="I17">
            <v>9.9</v>
          </cell>
          <cell r="J17">
            <v>1.4000000000000004</v>
          </cell>
          <cell r="K17">
            <v>217.7</v>
          </cell>
          <cell r="L17">
            <v>248.1</v>
          </cell>
          <cell r="M17">
            <v>0.87746876259572748</v>
          </cell>
          <cell r="N17">
            <v>10.7</v>
          </cell>
          <cell r="O17">
            <v>9.6999999999999993</v>
          </cell>
          <cell r="P17">
            <v>1</v>
          </cell>
        </row>
        <row r="18">
          <cell r="A18" t="str">
            <v>1971:5</v>
          </cell>
          <cell r="B18">
            <v>76.250349235733196</v>
          </cell>
          <cell r="C18">
            <v>94.205291641343422</v>
          </cell>
          <cell r="D18">
            <v>0.80940622238113824</v>
          </cell>
          <cell r="E18">
            <v>76.250349235733196</v>
          </cell>
          <cell r="F18">
            <v>94.205291641343422</v>
          </cell>
          <cell r="G18">
            <v>0.80940622238113824</v>
          </cell>
          <cell r="H18">
            <v>14.5</v>
          </cell>
          <cell r="I18">
            <v>13.6</v>
          </cell>
          <cell r="J18">
            <v>0.90000000000000036</v>
          </cell>
          <cell r="K18">
            <v>93.5</v>
          </cell>
          <cell r="L18">
            <v>147.30000000000001</v>
          </cell>
          <cell r="M18">
            <v>0.63475899524779356</v>
          </cell>
          <cell r="N18">
            <v>15.1</v>
          </cell>
          <cell r="O18">
            <v>13.4</v>
          </cell>
          <cell r="P18">
            <v>1.6999999999999993</v>
          </cell>
        </row>
        <row r="19">
          <cell r="A19" t="str">
            <v>1971:6</v>
          </cell>
          <cell r="B19">
            <v>54.837904669274771</v>
          </cell>
          <cell r="C19">
            <v>33.639009300779129</v>
          </cell>
          <cell r="D19">
            <v>1.6301878625184316</v>
          </cell>
          <cell r="E19">
            <v>0</v>
          </cell>
          <cell r="F19">
            <v>0</v>
          </cell>
          <cell r="G19">
            <v>1</v>
          </cell>
          <cell r="H19">
            <v>15.5</v>
          </cell>
          <cell r="I19">
            <v>16.8</v>
          </cell>
          <cell r="J19">
            <v>-1.3000000000000007</v>
          </cell>
          <cell r="K19">
            <v>97.4</v>
          </cell>
          <cell r="L19">
            <v>65.7</v>
          </cell>
          <cell r="M19">
            <v>1.482496194824962</v>
          </cell>
          <cell r="N19">
            <v>14.8</v>
          </cell>
          <cell r="O19">
            <v>16.399999999999999</v>
          </cell>
          <cell r="P19">
            <v>-1.5999999999999979</v>
          </cell>
        </row>
        <row r="20">
          <cell r="A20" t="str">
            <v>1971:7</v>
          </cell>
          <cell r="B20">
            <v>5.2343352861753552</v>
          </cell>
          <cell r="C20">
            <v>9.8992241828118033</v>
          </cell>
          <cell r="D20">
            <v>0.52876217262195391</v>
          </cell>
          <cell r="E20">
            <v>0</v>
          </cell>
          <cell r="F20">
            <v>0</v>
          </cell>
          <cell r="G20">
            <v>1</v>
          </cell>
          <cell r="H20">
            <v>20.3</v>
          </cell>
          <cell r="I20">
            <v>18.899999999999999</v>
          </cell>
          <cell r="J20">
            <v>1.4000000000000021</v>
          </cell>
          <cell r="K20">
            <v>13.2</v>
          </cell>
          <cell r="L20">
            <v>31.2</v>
          </cell>
          <cell r="M20">
            <v>0.42307692307692307</v>
          </cell>
          <cell r="N20">
            <v>19.2</v>
          </cell>
          <cell r="O20">
            <v>18.3</v>
          </cell>
          <cell r="P20">
            <v>0.89999999999999858</v>
          </cell>
        </row>
        <row r="21">
          <cell r="A21" t="str">
            <v>1971:8</v>
          </cell>
          <cell r="B21">
            <v>5.9523913456625417</v>
          </cell>
          <cell r="C21">
            <v>9.4425505166936539</v>
          </cell>
          <cell r="D21">
            <v>0.63037961355241923</v>
          </cell>
          <cell r="E21">
            <v>0</v>
          </cell>
          <cell r="F21">
            <v>0</v>
          </cell>
          <cell r="G21">
            <v>1</v>
          </cell>
          <cell r="H21">
            <v>19.100000000000001</v>
          </cell>
          <cell r="I21">
            <v>18.7</v>
          </cell>
          <cell r="J21">
            <v>0.40000000000000213</v>
          </cell>
          <cell r="K21">
            <v>20.100000000000001</v>
          </cell>
          <cell r="L21">
            <v>32.6</v>
          </cell>
          <cell r="M21">
            <v>0.6165644171779141</v>
          </cell>
          <cell r="N21">
            <v>17.899999999999999</v>
          </cell>
          <cell r="O21">
            <v>18</v>
          </cell>
          <cell r="P21">
            <v>-0.10000000000000142</v>
          </cell>
        </row>
        <row r="22">
          <cell r="A22" t="str">
            <v>1971:9</v>
          </cell>
          <cell r="B22">
            <v>47.94544985192514</v>
          </cell>
          <cell r="C22">
            <v>43.697695496746512</v>
          </cell>
          <cell r="D22">
            <v>1.0972077430374994</v>
          </cell>
          <cell r="E22">
            <v>0</v>
          </cell>
          <cell r="F22">
            <v>0</v>
          </cell>
          <cell r="G22">
            <v>1</v>
          </cell>
          <cell r="H22">
            <v>15.8</v>
          </cell>
          <cell r="I22">
            <v>16.3</v>
          </cell>
          <cell r="J22">
            <v>-0.5</v>
          </cell>
          <cell r="K22">
            <v>88.9</v>
          </cell>
          <cell r="L22">
            <v>80</v>
          </cell>
          <cell r="M22">
            <v>1.1112500000000001</v>
          </cell>
          <cell r="N22">
            <v>15</v>
          </cell>
          <cell r="O22">
            <v>15.7</v>
          </cell>
          <cell r="P22">
            <v>-0.69999999999999929</v>
          </cell>
        </row>
        <row r="23">
          <cell r="A23" t="str">
            <v>1971:10</v>
          </cell>
          <cell r="B23">
            <v>138.4669417044841</v>
          </cell>
          <cell r="C23">
            <v>132.10004667845612</v>
          </cell>
          <cell r="D23">
            <v>1.0481975229087208</v>
          </cell>
          <cell r="E23">
            <v>138.4669417044841</v>
          </cell>
          <cell r="F23">
            <v>132.10004667845612</v>
          </cell>
          <cell r="G23">
            <v>1.0481975229087208</v>
          </cell>
          <cell r="H23">
            <v>12.1</v>
          </cell>
          <cell r="I23">
            <v>12.2</v>
          </cell>
          <cell r="J23">
            <v>-9.9999999999999645E-2</v>
          </cell>
          <cell r="K23">
            <v>224.4</v>
          </cell>
          <cell r="L23">
            <v>201.4</v>
          </cell>
          <cell r="M23">
            <v>1.1142005958291956</v>
          </cell>
          <cell r="N23">
            <v>10.8</v>
          </cell>
          <cell r="O23">
            <v>11.5</v>
          </cell>
          <cell r="P23">
            <v>-0.69999999999999929</v>
          </cell>
        </row>
        <row r="24">
          <cell r="A24" t="str">
            <v>1971:11</v>
          </cell>
          <cell r="B24">
            <v>333.56404307586411</v>
          </cell>
          <cell r="C24">
            <v>277.9065874341735</v>
          </cell>
          <cell r="D24">
            <v>1.2002739703134022</v>
          </cell>
          <cell r="E24">
            <v>333.56404307586411</v>
          </cell>
          <cell r="F24">
            <v>277.9065874341735</v>
          </cell>
          <cell r="G24">
            <v>1.2002739703134022</v>
          </cell>
          <cell r="H24">
            <v>5.9</v>
          </cell>
          <cell r="I24">
            <v>7.5</v>
          </cell>
          <cell r="J24">
            <v>-1.5999999999999996</v>
          </cell>
          <cell r="K24">
            <v>370.9</v>
          </cell>
          <cell r="L24">
            <v>336.8</v>
          </cell>
          <cell r="M24">
            <v>1.1012470308788598</v>
          </cell>
          <cell r="N24">
            <v>5.6</v>
          </cell>
          <cell r="O24">
            <v>6.8</v>
          </cell>
          <cell r="P24">
            <v>-1.2000000000000002</v>
          </cell>
        </row>
        <row r="25">
          <cell r="A25" t="str">
            <v>1971:12</v>
          </cell>
          <cell r="B25">
            <v>377.37100887158044</v>
          </cell>
          <cell r="C25">
            <v>363.68818352813111</v>
          </cell>
          <cell r="D25">
            <v>1.0376224083243852</v>
          </cell>
          <cell r="E25">
            <v>377.37100887158044</v>
          </cell>
          <cell r="F25">
            <v>363.68818352813111</v>
          </cell>
          <cell r="G25">
            <v>1.0376224083243852</v>
          </cell>
          <cell r="H25">
            <v>4.9000000000000004</v>
          </cell>
          <cell r="I25">
            <v>4.8</v>
          </cell>
          <cell r="J25">
            <v>0.10000000000000053</v>
          </cell>
          <cell r="K25">
            <v>415.1</v>
          </cell>
          <cell r="L25">
            <v>424.6</v>
          </cell>
          <cell r="M25">
            <v>0.97762600094206309</v>
          </cell>
          <cell r="N25">
            <v>4.5999999999999996</v>
          </cell>
          <cell r="O25">
            <v>4.3</v>
          </cell>
          <cell r="P25">
            <v>0.29999999999999982</v>
          </cell>
        </row>
        <row r="26">
          <cell r="A26" t="str">
            <v>1972:1</v>
          </cell>
          <cell r="B26">
            <v>410.55231510244414</v>
          </cell>
          <cell r="C26">
            <v>392.91081774346333</v>
          </cell>
          <cell r="D26">
            <v>1.044899495158464</v>
          </cell>
          <cell r="E26">
            <v>410.55231510244414</v>
          </cell>
          <cell r="F26">
            <v>392.91081774346333</v>
          </cell>
          <cell r="G26">
            <v>1.044899495158464</v>
          </cell>
          <cell r="H26">
            <v>3.7</v>
          </cell>
          <cell r="I26">
            <v>3.9</v>
          </cell>
          <cell r="J26">
            <v>-0.19999999999999973</v>
          </cell>
          <cell r="K26">
            <v>469</v>
          </cell>
          <cell r="L26">
            <v>456.3</v>
          </cell>
          <cell r="M26">
            <v>1.0278325662941048</v>
          </cell>
          <cell r="N26">
            <v>2.9</v>
          </cell>
          <cell r="O26">
            <v>3.3</v>
          </cell>
          <cell r="P26">
            <v>-0.39999999999999991</v>
          </cell>
        </row>
        <row r="27">
          <cell r="A27" t="str">
            <v>1972:2</v>
          </cell>
          <cell r="B27">
            <v>308.42240493886521</v>
          </cell>
          <cell r="C27">
            <v>331.22294910654443</v>
          </cell>
          <cell r="D27">
            <v>0.9311625470723498</v>
          </cell>
          <cell r="E27">
            <v>308.42240493886521</v>
          </cell>
          <cell r="F27">
            <v>331.22294910654443</v>
          </cell>
          <cell r="G27">
            <v>0.9311625470723498</v>
          </cell>
          <cell r="H27">
            <v>6.2</v>
          </cell>
          <cell r="I27">
            <v>4.9000000000000004</v>
          </cell>
          <cell r="J27">
            <v>1.2999999999999998</v>
          </cell>
          <cell r="K27">
            <v>371.7</v>
          </cell>
          <cell r="L27">
            <v>388.2</v>
          </cell>
          <cell r="M27">
            <v>0.95749613601236472</v>
          </cell>
          <cell r="N27">
            <v>5.2</v>
          </cell>
          <cell r="O27">
            <v>4.2</v>
          </cell>
          <cell r="P27">
            <v>1</v>
          </cell>
        </row>
        <row r="28">
          <cell r="A28" t="str">
            <v>1972:3</v>
          </cell>
          <cell r="B28">
            <v>251.40774917752611</v>
          </cell>
          <cell r="C28">
            <v>270.29253185771751</v>
          </cell>
          <cell r="D28">
            <v>0.93013205895702522</v>
          </cell>
          <cell r="E28">
            <v>251.40774917752611</v>
          </cell>
          <cell r="F28">
            <v>270.29253185771751</v>
          </cell>
          <cell r="G28">
            <v>0.93013205895702522</v>
          </cell>
          <cell r="H28">
            <v>8.4</v>
          </cell>
          <cell r="I28">
            <v>7.4</v>
          </cell>
          <cell r="J28">
            <v>1</v>
          </cell>
          <cell r="K28">
            <v>297</v>
          </cell>
          <cell r="L28">
            <v>344.1</v>
          </cell>
          <cell r="M28">
            <v>0.86312118570183083</v>
          </cell>
          <cell r="N28">
            <v>8.4</v>
          </cell>
          <cell r="O28">
            <v>6.9</v>
          </cell>
          <cell r="P28">
            <v>1.5</v>
          </cell>
        </row>
        <row r="29">
          <cell r="A29" t="str">
            <v>1972:4</v>
          </cell>
          <cell r="B29">
            <v>214.04999616886428</v>
          </cell>
          <cell r="C29">
            <v>198.63939385091356</v>
          </cell>
          <cell r="D29">
            <v>1.0775807961310886</v>
          </cell>
          <cell r="E29">
            <v>214.04999616886428</v>
          </cell>
          <cell r="F29">
            <v>198.63939385091356</v>
          </cell>
          <cell r="G29">
            <v>1.0775807961310886</v>
          </cell>
          <cell r="H29">
            <v>9.5</v>
          </cell>
          <cell r="I29">
            <v>9.9</v>
          </cell>
          <cell r="J29">
            <v>-0.40000000000000036</v>
          </cell>
          <cell r="K29">
            <v>258.10000000000002</v>
          </cell>
          <cell r="L29">
            <v>248.1</v>
          </cell>
          <cell r="M29">
            <v>1.0403063280935108</v>
          </cell>
          <cell r="N29">
            <v>9.4</v>
          </cell>
          <cell r="O29">
            <v>9.6999999999999993</v>
          </cell>
          <cell r="P29">
            <v>-0.29999999999999893</v>
          </cell>
        </row>
        <row r="30">
          <cell r="A30" t="str">
            <v>1972:5</v>
          </cell>
          <cell r="B30">
            <v>132.86345616015029</v>
          </cell>
          <cell r="C30">
            <v>94.205291641343422</v>
          </cell>
          <cell r="D30">
            <v>1.4103608602580999</v>
          </cell>
          <cell r="E30">
            <v>132.86345616015029</v>
          </cell>
          <cell r="F30">
            <v>94.205291641343422</v>
          </cell>
          <cell r="G30">
            <v>1.4103608602580999</v>
          </cell>
          <cell r="H30">
            <v>12.5</v>
          </cell>
          <cell r="I30">
            <v>13.6</v>
          </cell>
          <cell r="J30">
            <v>-1.0999999999999996</v>
          </cell>
          <cell r="K30">
            <v>181.8</v>
          </cell>
          <cell r="L30">
            <v>147.30000000000001</v>
          </cell>
          <cell r="M30">
            <v>1.2342158859470469</v>
          </cell>
          <cell r="N30">
            <v>12.1</v>
          </cell>
          <cell r="O30">
            <v>13.4</v>
          </cell>
          <cell r="P30">
            <v>-1.3000000000000007</v>
          </cell>
        </row>
        <row r="31">
          <cell r="A31" t="str">
            <v>1972:6</v>
          </cell>
          <cell r="B31">
            <v>73.830148191779216</v>
          </cell>
          <cell r="C31">
            <v>33.639009300779129</v>
          </cell>
          <cell r="D31">
            <v>2.1947777216515472</v>
          </cell>
          <cell r="E31">
            <v>0</v>
          </cell>
          <cell r="F31">
            <v>0</v>
          </cell>
          <cell r="G31">
            <v>1</v>
          </cell>
          <cell r="H31">
            <v>14.8</v>
          </cell>
          <cell r="I31">
            <v>16.8</v>
          </cell>
          <cell r="J31">
            <v>-2</v>
          </cell>
          <cell r="K31">
            <v>118.6</v>
          </cell>
          <cell r="L31">
            <v>65.7</v>
          </cell>
          <cell r="M31">
            <v>1.8051750380517502</v>
          </cell>
          <cell r="N31">
            <v>14.1</v>
          </cell>
          <cell r="O31">
            <v>16.399999999999999</v>
          </cell>
          <cell r="P31">
            <v>-2.2999999999999989</v>
          </cell>
        </row>
        <row r="32">
          <cell r="A32" t="str">
            <v>1972:7</v>
          </cell>
          <cell r="B32">
            <v>17.499822209214834</v>
          </cell>
          <cell r="C32">
            <v>9.8992241828118033</v>
          </cell>
          <cell r="D32">
            <v>1.7677973431089764</v>
          </cell>
          <cell r="E32">
            <v>0</v>
          </cell>
          <cell r="F32">
            <v>0</v>
          </cell>
          <cell r="G32">
            <v>1</v>
          </cell>
          <cell r="H32">
            <v>18.5</v>
          </cell>
          <cell r="I32">
            <v>18.899999999999999</v>
          </cell>
          <cell r="J32">
            <v>-0.39999999999999858</v>
          </cell>
          <cell r="K32">
            <v>35</v>
          </cell>
          <cell r="L32">
            <v>31.2</v>
          </cell>
          <cell r="M32">
            <v>1.1217948717948718</v>
          </cell>
          <cell r="N32">
            <v>18.100000000000001</v>
          </cell>
          <cell r="O32">
            <v>18.3</v>
          </cell>
          <cell r="P32">
            <v>-0.19999999999999929</v>
          </cell>
        </row>
        <row r="33">
          <cell r="A33" t="str">
            <v>1972:8</v>
          </cell>
          <cell r="B33">
            <v>21.860184691197801</v>
          </cell>
          <cell r="C33">
            <v>9.4425505166936539</v>
          </cell>
          <cell r="D33">
            <v>2.3150720403931957</v>
          </cell>
          <cell r="E33">
            <v>0</v>
          </cell>
          <cell r="F33">
            <v>0</v>
          </cell>
          <cell r="G33">
            <v>1</v>
          </cell>
          <cell r="H33">
            <v>17</v>
          </cell>
          <cell r="I33">
            <v>18.7</v>
          </cell>
          <cell r="J33">
            <v>-1.6999999999999993</v>
          </cell>
          <cell r="K33">
            <v>44.8</v>
          </cell>
          <cell r="L33">
            <v>32.6</v>
          </cell>
          <cell r="M33">
            <v>1.3742331288343557</v>
          </cell>
          <cell r="N33">
            <v>16.8</v>
          </cell>
          <cell r="O33">
            <v>18</v>
          </cell>
          <cell r="P33">
            <v>-1.1999999999999993</v>
          </cell>
        </row>
        <row r="34">
          <cell r="A34" t="str">
            <v>1972:9</v>
          </cell>
          <cell r="B34">
            <v>102.4033772342998</v>
          </cell>
          <cell r="C34">
            <v>43.697695496746512</v>
          </cell>
          <cell r="D34">
            <v>2.3434502911469139</v>
          </cell>
          <cell r="E34">
            <v>0</v>
          </cell>
          <cell r="F34">
            <v>0</v>
          </cell>
          <cell r="G34">
            <v>1</v>
          </cell>
          <cell r="H34">
            <v>13.4</v>
          </cell>
          <cell r="I34">
            <v>16.3</v>
          </cell>
          <cell r="J34">
            <v>-2.9000000000000004</v>
          </cell>
          <cell r="K34">
            <v>157.80000000000001</v>
          </cell>
          <cell r="L34">
            <v>80</v>
          </cell>
          <cell r="M34">
            <v>1.9725000000000001</v>
          </cell>
          <cell r="N34">
            <v>12.7</v>
          </cell>
          <cell r="O34">
            <v>15.7</v>
          </cell>
          <cell r="P34">
            <v>-3</v>
          </cell>
        </row>
        <row r="35">
          <cell r="A35" t="str">
            <v>1972:10</v>
          </cell>
          <cell r="B35">
            <v>172.6303363182094</v>
          </cell>
          <cell r="C35">
            <v>132.10004667845612</v>
          </cell>
          <cell r="D35">
            <v>1.3068151046033147</v>
          </cell>
          <cell r="E35">
            <v>172.6303363182094</v>
          </cell>
          <cell r="F35">
            <v>132.10004667845612</v>
          </cell>
          <cell r="G35">
            <v>1.3068151046033147</v>
          </cell>
          <cell r="H35">
            <v>11</v>
          </cell>
          <cell r="I35">
            <v>12.2</v>
          </cell>
          <cell r="J35">
            <v>-1.1999999999999993</v>
          </cell>
          <cell r="K35">
            <v>242.4</v>
          </cell>
          <cell r="L35">
            <v>201.4</v>
          </cell>
          <cell r="M35">
            <v>1.2035749751737834</v>
          </cell>
          <cell r="N35">
            <v>10.199999999999999</v>
          </cell>
          <cell r="O35">
            <v>11.5</v>
          </cell>
          <cell r="P35">
            <v>-1.3000000000000007</v>
          </cell>
        </row>
        <row r="36">
          <cell r="A36" t="str">
            <v>1972:11</v>
          </cell>
          <cell r="B36">
            <v>273.09641000812945</v>
          </cell>
          <cell r="C36">
            <v>277.9065874341735</v>
          </cell>
          <cell r="D36">
            <v>0.98269138752537333</v>
          </cell>
          <cell r="E36">
            <v>273.09641000812945</v>
          </cell>
          <cell r="F36">
            <v>277.9065874341735</v>
          </cell>
          <cell r="G36">
            <v>0.98269138752537333</v>
          </cell>
          <cell r="H36">
            <v>7.8</v>
          </cell>
          <cell r="I36">
            <v>7.5</v>
          </cell>
          <cell r="J36">
            <v>0.29999999999999982</v>
          </cell>
          <cell r="K36">
            <v>334.2</v>
          </cell>
          <cell r="L36">
            <v>336.8</v>
          </cell>
          <cell r="M36">
            <v>0.99228028503562937</v>
          </cell>
          <cell r="N36">
            <v>6.9</v>
          </cell>
          <cell r="O36">
            <v>6.8</v>
          </cell>
          <cell r="P36">
            <v>0.10000000000000053</v>
          </cell>
        </row>
        <row r="37">
          <cell r="A37" t="str">
            <v>1972:12</v>
          </cell>
          <cell r="B37">
            <v>375.37001000236671</v>
          </cell>
          <cell r="C37">
            <v>363.68818352813111</v>
          </cell>
          <cell r="D37">
            <v>1.0321204454896238</v>
          </cell>
          <cell r="E37">
            <v>375.37001000236671</v>
          </cell>
          <cell r="F37">
            <v>363.68818352813111</v>
          </cell>
          <cell r="G37">
            <v>1.0321204454896238</v>
          </cell>
          <cell r="H37">
            <v>4.7</v>
          </cell>
          <cell r="I37">
            <v>4.8</v>
          </cell>
          <cell r="J37">
            <v>-9.9999999999999645E-2</v>
          </cell>
          <cell r="K37">
            <v>419</v>
          </cell>
          <cell r="L37">
            <v>424.6</v>
          </cell>
          <cell r="M37">
            <v>0.98681111634479501</v>
          </cell>
          <cell r="N37">
            <v>4.5</v>
          </cell>
          <cell r="O37">
            <v>4.3</v>
          </cell>
          <cell r="P37">
            <v>0.20000000000000018</v>
          </cell>
        </row>
        <row r="38">
          <cell r="A38" t="str">
            <v>1973:1</v>
          </cell>
          <cell r="B38">
            <v>429.08868343193626</v>
          </cell>
          <cell r="C38">
            <v>392.91081774346333</v>
          </cell>
          <cell r="D38">
            <v>1.0920765325226904</v>
          </cell>
          <cell r="E38">
            <v>429.08868343193626</v>
          </cell>
          <cell r="F38">
            <v>392.91081774346333</v>
          </cell>
          <cell r="G38">
            <v>1.0920765325226904</v>
          </cell>
          <cell r="H38">
            <v>3.1</v>
          </cell>
          <cell r="I38">
            <v>3.9</v>
          </cell>
          <cell r="J38">
            <v>-0.79999999999999982</v>
          </cell>
          <cell r="K38">
            <v>465.4</v>
          </cell>
          <cell r="L38">
            <v>456.3</v>
          </cell>
          <cell r="M38">
            <v>1.0199430199430199</v>
          </cell>
          <cell r="N38">
            <v>3</v>
          </cell>
          <cell r="O38">
            <v>3.3</v>
          </cell>
          <cell r="P38">
            <v>-0.29999999999999982</v>
          </cell>
        </row>
        <row r="39">
          <cell r="A39" t="str">
            <v>1973:2</v>
          </cell>
          <cell r="B39">
            <v>368.33577672200346</v>
          </cell>
          <cell r="C39">
            <v>331.22294910654443</v>
          </cell>
          <cell r="D39">
            <v>1.1120478750508345</v>
          </cell>
          <cell r="E39">
            <v>368.33577672200346</v>
          </cell>
          <cell r="F39">
            <v>331.22294910654443</v>
          </cell>
          <cell r="G39">
            <v>1.1120478750508345</v>
          </cell>
          <cell r="H39">
            <v>3.6</v>
          </cell>
          <cell r="I39">
            <v>4.9000000000000004</v>
          </cell>
          <cell r="J39">
            <v>-1.3000000000000003</v>
          </cell>
          <cell r="K39">
            <v>401.9</v>
          </cell>
          <cell r="L39">
            <v>388.2</v>
          </cell>
          <cell r="M39">
            <v>1.0352910870685212</v>
          </cell>
          <cell r="N39">
            <v>3.6</v>
          </cell>
          <cell r="O39">
            <v>4.2</v>
          </cell>
          <cell r="P39">
            <v>-0.60000000000000009</v>
          </cell>
        </row>
        <row r="40">
          <cell r="A40" t="str">
            <v>1973:3</v>
          </cell>
          <cell r="B40">
            <v>322.49568047449003</v>
          </cell>
          <cell r="C40">
            <v>270.29253185771751</v>
          </cell>
          <cell r="D40">
            <v>1.193135741701707</v>
          </cell>
          <cell r="E40">
            <v>322.49568047449003</v>
          </cell>
          <cell r="F40">
            <v>270.29253185771751</v>
          </cell>
          <cell r="G40">
            <v>1.193135741701707</v>
          </cell>
          <cell r="H40">
            <v>6.2</v>
          </cell>
          <cell r="I40">
            <v>7.4</v>
          </cell>
          <cell r="J40">
            <v>-1.2000000000000002</v>
          </cell>
          <cell r="K40">
            <v>366.5</v>
          </cell>
          <cell r="L40">
            <v>344.1</v>
          </cell>
          <cell r="M40">
            <v>1.0650973554199359</v>
          </cell>
          <cell r="N40">
            <v>6.2</v>
          </cell>
          <cell r="O40">
            <v>6.9</v>
          </cell>
          <cell r="P40">
            <v>-0.70000000000000018</v>
          </cell>
        </row>
        <row r="41">
          <cell r="A41" t="str">
            <v>1973:4</v>
          </cell>
          <cell r="B41">
            <v>254.8396154457073</v>
          </cell>
          <cell r="C41">
            <v>198.63939385091356</v>
          </cell>
          <cell r="D41">
            <v>1.2829258613071188</v>
          </cell>
          <cell r="E41">
            <v>254.8396154457073</v>
          </cell>
          <cell r="F41">
            <v>198.63939385091356</v>
          </cell>
          <cell r="G41">
            <v>1.2829258613071188</v>
          </cell>
          <cell r="H41">
            <v>8.1999999999999993</v>
          </cell>
          <cell r="I41">
            <v>9.9</v>
          </cell>
          <cell r="J41">
            <v>-1.7000000000000011</v>
          </cell>
          <cell r="K41">
            <v>292.5</v>
          </cell>
          <cell r="L41">
            <v>248.1</v>
          </cell>
          <cell r="M41">
            <v>1.1789600967351874</v>
          </cell>
          <cell r="N41">
            <v>8.3000000000000007</v>
          </cell>
          <cell r="O41">
            <v>9.6999999999999993</v>
          </cell>
          <cell r="P41">
            <v>-1.3999999999999986</v>
          </cell>
        </row>
        <row r="42">
          <cell r="A42" t="str">
            <v>1973:5</v>
          </cell>
          <cell r="B42">
            <v>86.430272802253029</v>
          </cell>
          <cell r="C42">
            <v>94.205291641343422</v>
          </cell>
          <cell r="D42">
            <v>0.91746728125749777</v>
          </cell>
          <cell r="E42">
            <v>86.430272802253029</v>
          </cell>
          <cell r="F42">
            <v>94.205291641343422</v>
          </cell>
          <cell r="G42">
            <v>0.91746728125749777</v>
          </cell>
          <cell r="H42">
            <v>14.3</v>
          </cell>
          <cell r="I42">
            <v>13.6</v>
          </cell>
          <cell r="J42">
            <v>0.70000000000000107</v>
          </cell>
          <cell r="K42">
            <v>137.4</v>
          </cell>
          <cell r="L42">
            <v>147.30000000000001</v>
          </cell>
          <cell r="M42">
            <v>0.93279022403258649</v>
          </cell>
          <cell r="N42">
            <v>13.6</v>
          </cell>
          <cell r="O42">
            <v>13.4</v>
          </cell>
          <cell r="P42">
            <v>0.19999999999999929</v>
          </cell>
        </row>
        <row r="43">
          <cell r="A43" t="str">
            <v>1973:6</v>
          </cell>
          <cell r="B43">
            <v>23.663381313687772</v>
          </cell>
          <cell r="C43">
            <v>33.639009300779129</v>
          </cell>
          <cell r="D43">
            <v>0.70345060111920987</v>
          </cell>
          <cell r="E43">
            <v>0</v>
          </cell>
          <cell r="F43">
            <v>0</v>
          </cell>
          <cell r="G43">
            <v>1</v>
          </cell>
          <cell r="H43">
            <v>17.7</v>
          </cell>
          <cell r="I43">
            <v>16.8</v>
          </cell>
          <cell r="J43">
            <v>0.89999999999999858</v>
          </cell>
          <cell r="K43">
            <v>40.1</v>
          </cell>
          <cell r="L43">
            <v>65.7</v>
          </cell>
          <cell r="M43">
            <v>0.61035007610350078</v>
          </cell>
          <cell r="N43">
            <v>17.5</v>
          </cell>
          <cell r="O43">
            <v>16.399999999999999</v>
          </cell>
          <cell r="P43">
            <v>1.1000000000000014</v>
          </cell>
        </row>
        <row r="44">
          <cell r="A44" t="str">
            <v>1973:7</v>
          </cell>
          <cell r="B44">
            <v>11.249601755140414</v>
          </cell>
          <cell r="C44">
            <v>9.8992241828118033</v>
          </cell>
          <cell r="D44">
            <v>1.1364124649963272</v>
          </cell>
          <cell r="E44">
            <v>0</v>
          </cell>
          <cell r="F44">
            <v>0</v>
          </cell>
          <cell r="G44">
            <v>1</v>
          </cell>
          <cell r="H44">
            <v>18.8</v>
          </cell>
          <cell r="I44">
            <v>18.899999999999999</v>
          </cell>
          <cell r="J44">
            <v>-9.9999999999997868E-2</v>
          </cell>
          <cell r="K44">
            <v>28</v>
          </cell>
          <cell r="L44">
            <v>31.2</v>
          </cell>
          <cell r="M44">
            <v>0.89743589743589747</v>
          </cell>
          <cell r="N44">
            <v>18</v>
          </cell>
          <cell r="O44">
            <v>18.3</v>
          </cell>
          <cell r="P44">
            <v>-0.30000000000000071</v>
          </cell>
        </row>
        <row r="45">
          <cell r="A45" t="str">
            <v>1973:8</v>
          </cell>
          <cell r="B45">
            <v>3.3392014801499594</v>
          </cell>
          <cell r="C45">
            <v>9.4425505166936539</v>
          </cell>
          <cell r="D45">
            <v>0.35363342502076378</v>
          </cell>
          <cell r="E45">
            <v>0</v>
          </cell>
          <cell r="F45">
            <v>0</v>
          </cell>
          <cell r="G45">
            <v>1</v>
          </cell>
          <cell r="H45">
            <v>19.600000000000001</v>
          </cell>
          <cell r="I45">
            <v>18.7</v>
          </cell>
          <cell r="J45">
            <v>0.90000000000000213</v>
          </cell>
          <cell r="K45">
            <v>8.9</v>
          </cell>
          <cell r="L45">
            <v>32.6</v>
          </cell>
          <cell r="M45">
            <v>0.27300613496932513</v>
          </cell>
          <cell r="N45">
            <v>20.100000000000001</v>
          </cell>
          <cell r="O45">
            <v>18</v>
          </cell>
          <cell r="P45">
            <v>2.1000000000000014</v>
          </cell>
        </row>
        <row r="46">
          <cell r="A46" t="str">
            <v>1973:9</v>
          </cell>
          <cell r="B46">
            <v>45.155329883876682</v>
          </cell>
          <cell r="C46">
            <v>43.697695496746512</v>
          </cell>
          <cell r="D46">
            <v>1.0333572370478599</v>
          </cell>
          <cell r="E46">
            <v>0</v>
          </cell>
          <cell r="F46">
            <v>0</v>
          </cell>
          <cell r="G46">
            <v>1</v>
          </cell>
          <cell r="H46">
            <v>17.100000000000001</v>
          </cell>
          <cell r="I46">
            <v>16.3</v>
          </cell>
          <cell r="J46">
            <v>0.80000000000000071</v>
          </cell>
          <cell r="K46">
            <v>77.400000000000006</v>
          </cell>
          <cell r="L46">
            <v>80</v>
          </cell>
          <cell r="M46">
            <v>0.96750000000000003</v>
          </cell>
          <cell r="N46">
            <v>16.5</v>
          </cell>
          <cell r="O46">
            <v>15.7</v>
          </cell>
          <cell r="P46">
            <v>0.80000000000000071</v>
          </cell>
        </row>
        <row r="47">
          <cell r="A47" t="str">
            <v>1973:10</v>
          </cell>
          <cell r="B47">
            <v>185.5316628497757</v>
          </cell>
          <cell r="C47">
            <v>132.10004667845612</v>
          </cell>
          <cell r="D47">
            <v>1.4044784049272681</v>
          </cell>
          <cell r="E47">
            <v>185.5316628497757</v>
          </cell>
          <cell r="F47">
            <v>132.10004667845612</v>
          </cell>
          <cell r="G47">
            <v>1.4044784049272681</v>
          </cell>
          <cell r="H47">
            <v>10.7</v>
          </cell>
          <cell r="I47">
            <v>12.2</v>
          </cell>
          <cell r="J47">
            <v>-1.5</v>
          </cell>
          <cell r="K47">
            <v>239.1</v>
          </cell>
          <cell r="L47">
            <v>201.4</v>
          </cell>
          <cell r="M47">
            <v>1.1871896722939423</v>
          </cell>
          <cell r="N47">
            <v>10.3</v>
          </cell>
          <cell r="O47">
            <v>11.5</v>
          </cell>
          <cell r="P47">
            <v>-1.1999999999999993</v>
          </cell>
        </row>
        <row r="48">
          <cell r="A48" t="str">
            <v>1973:11</v>
          </cell>
          <cell r="B48">
            <v>297.1987434164933</v>
          </cell>
          <cell r="C48">
            <v>277.9065874341735</v>
          </cell>
          <cell r="D48">
            <v>1.069419570656595</v>
          </cell>
          <cell r="E48">
            <v>297.1987434164933</v>
          </cell>
          <cell r="F48">
            <v>277.9065874341735</v>
          </cell>
          <cell r="G48">
            <v>1.069419570656595</v>
          </cell>
          <cell r="H48">
            <v>7</v>
          </cell>
          <cell r="I48">
            <v>7.5</v>
          </cell>
          <cell r="J48">
            <v>-0.5</v>
          </cell>
          <cell r="K48">
            <v>359.5</v>
          </cell>
          <cell r="L48">
            <v>336.8</v>
          </cell>
          <cell r="M48">
            <v>1.0673990498812351</v>
          </cell>
          <cell r="N48">
            <v>6</v>
          </cell>
          <cell r="O48">
            <v>6.8</v>
          </cell>
          <cell r="P48">
            <v>-0.79999999999999982</v>
          </cell>
        </row>
        <row r="49">
          <cell r="A49" t="str">
            <v>1973:12</v>
          </cell>
          <cell r="B49">
            <v>399.48409480813672</v>
          </cell>
          <cell r="C49">
            <v>363.68818352813111</v>
          </cell>
          <cell r="D49">
            <v>1.0984247300331571</v>
          </cell>
          <cell r="E49">
            <v>399.48409480813672</v>
          </cell>
          <cell r="F49">
            <v>363.68818352813111</v>
          </cell>
          <cell r="G49">
            <v>1.0984247300331571</v>
          </cell>
          <cell r="H49">
            <v>4.0999999999999996</v>
          </cell>
          <cell r="I49">
            <v>4.8</v>
          </cell>
          <cell r="J49">
            <v>-0.70000000000000018</v>
          </cell>
          <cell r="K49">
            <v>426.8</v>
          </cell>
          <cell r="L49">
            <v>424.6</v>
          </cell>
          <cell r="M49">
            <v>1.0051813471502591</v>
          </cell>
          <cell r="N49">
            <v>4.2</v>
          </cell>
          <cell r="O49">
            <v>4.3</v>
          </cell>
          <cell r="P49">
            <v>-9.9999999999999645E-2</v>
          </cell>
        </row>
        <row r="50">
          <cell r="A50" t="str">
            <v>1974:1</v>
          </cell>
          <cell r="B50">
            <v>310.50064699826436</v>
          </cell>
          <cell r="C50">
            <v>392.91081774346333</v>
          </cell>
          <cell r="D50">
            <v>0.79025731279558287</v>
          </cell>
          <cell r="E50">
            <v>310.50064699826436</v>
          </cell>
          <cell r="F50">
            <v>392.91081774346333</v>
          </cell>
          <cell r="G50">
            <v>0.79025731279558287</v>
          </cell>
          <cell r="H50">
            <v>6.8</v>
          </cell>
          <cell r="I50">
            <v>3.9</v>
          </cell>
          <cell r="J50">
            <v>2.9</v>
          </cell>
          <cell r="K50">
            <v>337.3</v>
          </cell>
          <cell r="L50">
            <v>456.3</v>
          </cell>
          <cell r="M50">
            <v>0.73920666228358534</v>
          </cell>
          <cell r="N50">
            <v>7.1</v>
          </cell>
          <cell r="O50">
            <v>3.3</v>
          </cell>
          <cell r="P50">
            <v>3.8</v>
          </cell>
        </row>
        <row r="51">
          <cell r="A51" t="str">
            <v>1974:2</v>
          </cell>
          <cell r="B51">
            <v>305.02834216317785</v>
          </cell>
          <cell r="C51">
            <v>331.22294910654443</v>
          </cell>
          <cell r="D51">
            <v>0.92091548301823567</v>
          </cell>
          <cell r="E51">
            <v>305.02834216317785</v>
          </cell>
          <cell r="F51">
            <v>331.22294910654443</v>
          </cell>
          <cell r="G51">
            <v>0.92091548301823567</v>
          </cell>
          <cell r="H51">
            <v>5.9</v>
          </cell>
          <cell r="I51">
            <v>4.9000000000000004</v>
          </cell>
          <cell r="J51">
            <v>1</v>
          </cell>
          <cell r="K51">
            <v>351.9</v>
          </cell>
          <cell r="L51">
            <v>388.2</v>
          </cell>
          <cell r="M51">
            <v>0.9064914992272024</v>
          </cell>
          <cell r="N51">
            <v>5.4</v>
          </cell>
          <cell r="O51">
            <v>4.2</v>
          </cell>
          <cell r="P51">
            <v>1.2000000000000002</v>
          </cell>
        </row>
        <row r="52">
          <cell r="A52" t="str">
            <v>1974:3</v>
          </cell>
          <cell r="B52">
            <v>273.84099583472857</v>
          </cell>
          <cell r="C52">
            <v>270.29253185771751</v>
          </cell>
          <cell r="D52">
            <v>1.0131282353701101</v>
          </cell>
          <cell r="E52">
            <v>273.84099583472857</v>
          </cell>
          <cell r="F52">
            <v>270.29253185771751</v>
          </cell>
          <cell r="G52">
            <v>1.0131282353701101</v>
          </cell>
          <cell r="H52">
            <v>7.8</v>
          </cell>
          <cell r="I52">
            <v>7.4</v>
          </cell>
          <cell r="J52">
            <v>0.39999999999999947</v>
          </cell>
          <cell r="K52">
            <v>338.5</v>
          </cell>
          <cell r="L52">
            <v>344.1</v>
          </cell>
          <cell r="M52">
            <v>0.98372566114501592</v>
          </cell>
          <cell r="N52">
            <v>7.1</v>
          </cell>
          <cell r="O52">
            <v>6.9</v>
          </cell>
          <cell r="P52">
            <v>0.19999999999999929</v>
          </cell>
        </row>
        <row r="53">
          <cell r="A53" t="str">
            <v>1974:4</v>
          </cell>
          <cell r="B53">
            <v>199.37890375581901</v>
          </cell>
          <cell r="C53">
            <v>198.63939385091356</v>
          </cell>
          <cell r="D53">
            <v>1.0037228763669128</v>
          </cell>
          <cell r="E53">
            <v>199.37890375581901</v>
          </cell>
          <cell r="F53">
            <v>198.63939385091356</v>
          </cell>
          <cell r="G53">
            <v>1.0037228763669128</v>
          </cell>
          <cell r="H53">
            <v>9.9</v>
          </cell>
          <cell r="I53">
            <v>9.9</v>
          </cell>
          <cell r="J53">
            <v>0</v>
          </cell>
          <cell r="K53">
            <v>233.1</v>
          </cell>
          <cell r="L53">
            <v>248.1</v>
          </cell>
          <cell r="M53">
            <v>0.93954050785973398</v>
          </cell>
          <cell r="N53">
            <v>10.199999999999999</v>
          </cell>
          <cell r="O53">
            <v>9.6999999999999993</v>
          </cell>
          <cell r="P53">
            <v>0.5</v>
          </cell>
        </row>
        <row r="54">
          <cell r="A54" t="str">
            <v>1974:5</v>
          </cell>
          <cell r="B54">
            <v>122.24386298957788</v>
          </cell>
          <cell r="C54">
            <v>94.205291641343422</v>
          </cell>
          <cell r="D54">
            <v>1.2976326579931663</v>
          </cell>
          <cell r="E54">
            <v>122.24386298957788</v>
          </cell>
          <cell r="F54">
            <v>94.205291641343422</v>
          </cell>
          <cell r="G54">
            <v>1.2976326579931663</v>
          </cell>
          <cell r="H54">
            <v>13</v>
          </cell>
          <cell r="I54">
            <v>13.6</v>
          </cell>
          <cell r="J54">
            <v>-0.59999999999999964</v>
          </cell>
          <cell r="K54">
            <v>163.80000000000001</v>
          </cell>
          <cell r="L54">
            <v>147.30000000000001</v>
          </cell>
          <cell r="M54">
            <v>1.1120162932790223</v>
          </cell>
          <cell r="N54">
            <v>12.7</v>
          </cell>
          <cell r="O54">
            <v>13.4</v>
          </cell>
          <cell r="P54">
            <v>-0.70000000000000107</v>
          </cell>
        </row>
        <row r="55">
          <cell r="A55" t="str">
            <v>1974:6</v>
          </cell>
          <cell r="B55">
            <v>37.207826992691786</v>
          </cell>
          <cell r="C55">
            <v>33.639009300779129</v>
          </cell>
          <cell r="D55">
            <v>1.1060916408091126</v>
          </cell>
          <cell r="E55">
            <v>0</v>
          </cell>
          <cell r="F55">
            <v>0</v>
          </cell>
          <cell r="G55">
            <v>1</v>
          </cell>
          <cell r="H55">
            <v>16.5</v>
          </cell>
          <cell r="I55">
            <v>16.8</v>
          </cell>
          <cell r="J55">
            <v>-0.30000000000000071</v>
          </cell>
          <cell r="K55">
            <v>62.7</v>
          </cell>
          <cell r="L55">
            <v>65.7</v>
          </cell>
          <cell r="M55">
            <v>0.954337899543379</v>
          </cell>
          <cell r="N55">
            <v>16.2</v>
          </cell>
          <cell r="O55">
            <v>16.399999999999999</v>
          </cell>
          <cell r="P55">
            <v>-0.19999999999999929</v>
          </cell>
        </row>
        <row r="56">
          <cell r="A56" t="str">
            <v>1974:7</v>
          </cell>
          <cell r="B56">
            <v>15.486874392231707</v>
          </cell>
          <cell r="C56">
            <v>9.8992241828118033</v>
          </cell>
          <cell r="D56">
            <v>1.5644533456593335</v>
          </cell>
          <cell r="E56">
            <v>0</v>
          </cell>
          <cell r="F56">
            <v>0</v>
          </cell>
          <cell r="G56">
            <v>1</v>
          </cell>
          <cell r="H56">
            <v>18.2</v>
          </cell>
          <cell r="I56">
            <v>18.899999999999999</v>
          </cell>
          <cell r="J56">
            <v>-0.69999999999999929</v>
          </cell>
          <cell r="K56">
            <v>34.200000000000003</v>
          </cell>
          <cell r="L56">
            <v>31.2</v>
          </cell>
          <cell r="M56">
            <v>1.0961538461538463</v>
          </cell>
          <cell r="N56">
            <v>17.2</v>
          </cell>
          <cell r="O56">
            <v>18.3</v>
          </cell>
          <cell r="P56">
            <v>-1.1000000000000014</v>
          </cell>
        </row>
        <row r="57">
          <cell r="A57" t="str">
            <v>1974:8</v>
          </cell>
          <cell r="B57">
            <v>9.5677994099120465</v>
          </cell>
          <cell r="C57">
            <v>9.4425505166936539</v>
          </cell>
          <cell r="D57">
            <v>1.0132643074555929</v>
          </cell>
          <cell r="E57">
            <v>0</v>
          </cell>
          <cell r="F57">
            <v>0</v>
          </cell>
          <cell r="G57">
            <v>1</v>
          </cell>
          <cell r="H57">
            <v>19</v>
          </cell>
          <cell r="I57">
            <v>18.7</v>
          </cell>
          <cell r="J57">
            <v>0.30000000000000071</v>
          </cell>
          <cell r="K57">
            <v>24.6</v>
          </cell>
          <cell r="L57">
            <v>32.6</v>
          </cell>
          <cell r="M57">
            <v>0.754601226993865</v>
          </cell>
          <cell r="N57">
            <v>18.3</v>
          </cell>
          <cell r="O57">
            <v>18</v>
          </cell>
          <cell r="P57">
            <v>0.30000000000000071</v>
          </cell>
        </row>
        <row r="58">
          <cell r="A58" t="str">
            <v>1974:9</v>
          </cell>
          <cell r="B58">
            <v>76.039514403120606</v>
          </cell>
          <cell r="C58">
            <v>43.697695496746512</v>
          </cell>
          <cell r="D58">
            <v>1.7401264194534489</v>
          </cell>
          <cell r="E58">
            <v>0</v>
          </cell>
          <cell r="F58">
            <v>0</v>
          </cell>
          <cell r="G58">
            <v>1</v>
          </cell>
          <cell r="H58">
            <v>14.8</v>
          </cell>
          <cell r="I58">
            <v>16.3</v>
          </cell>
          <cell r="J58">
            <v>-1.5</v>
          </cell>
          <cell r="K58">
            <v>121.6</v>
          </cell>
          <cell r="L58">
            <v>80</v>
          </cell>
          <cell r="M58">
            <v>1.52</v>
          </cell>
          <cell r="N58">
            <v>14.1</v>
          </cell>
          <cell r="O58">
            <v>15.7</v>
          </cell>
          <cell r="P58">
            <v>-1.5999999999999996</v>
          </cell>
        </row>
        <row r="59">
          <cell r="A59" t="str">
            <v>1974:10</v>
          </cell>
          <cell r="B59">
            <v>270.28901306503707</v>
          </cell>
          <cell r="C59">
            <v>132.10004667845612</v>
          </cell>
          <cell r="D59">
            <v>2.0460932441829169</v>
          </cell>
          <cell r="E59">
            <v>270.28901306503707</v>
          </cell>
          <cell r="F59">
            <v>132.10004667845612</v>
          </cell>
          <cell r="G59">
            <v>2.0460932441829169</v>
          </cell>
          <cell r="H59">
            <v>8.1</v>
          </cell>
          <cell r="I59">
            <v>12.2</v>
          </cell>
          <cell r="J59">
            <v>-4.0999999999999996</v>
          </cell>
          <cell r="K59">
            <v>311.10000000000002</v>
          </cell>
          <cell r="L59">
            <v>201.4</v>
          </cell>
          <cell r="M59">
            <v>1.544687189672294</v>
          </cell>
          <cell r="N59">
            <v>8</v>
          </cell>
          <cell r="O59">
            <v>11.5</v>
          </cell>
          <cell r="P59">
            <v>-3.5</v>
          </cell>
        </row>
        <row r="60">
          <cell r="A60" t="str">
            <v>1974:11</v>
          </cell>
          <cell r="B60">
            <v>264.29126357874304</v>
          </cell>
          <cell r="C60">
            <v>277.9065874341735</v>
          </cell>
          <cell r="D60">
            <v>0.95100755264156711</v>
          </cell>
          <cell r="E60">
            <v>264.29126357874304</v>
          </cell>
          <cell r="F60">
            <v>277.9065874341735</v>
          </cell>
          <cell r="G60">
            <v>0.95100755264156711</v>
          </cell>
          <cell r="H60">
            <v>8.1</v>
          </cell>
          <cell r="I60">
            <v>7.5</v>
          </cell>
          <cell r="J60">
            <v>0.59999999999999964</v>
          </cell>
          <cell r="K60">
            <v>301.89999999999998</v>
          </cell>
          <cell r="L60">
            <v>336.8</v>
          </cell>
          <cell r="M60">
            <v>0.89637767220902598</v>
          </cell>
          <cell r="N60">
            <v>7.9</v>
          </cell>
          <cell r="O60">
            <v>6.8</v>
          </cell>
          <cell r="P60">
            <v>1.1000000000000005</v>
          </cell>
        </row>
        <row r="61">
          <cell r="A61" t="str">
            <v>1974:12</v>
          </cell>
          <cell r="B61">
            <v>292.88500783557032</v>
          </cell>
          <cell r="C61">
            <v>363.68818352813111</v>
          </cell>
          <cell r="D61">
            <v>0.80531900980202131</v>
          </cell>
          <cell r="E61">
            <v>292.88500783557032</v>
          </cell>
          <cell r="F61">
            <v>363.68818352813111</v>
          </cell>
          <cell r="G61">
            <v>0.80531900980202131</v>
          </cell>
          <cell r="H61">
            <v>7.5</v>
          </cell>
          <cell r="I61">
            <v>4.8</v>
          </cell>
          <cell r="J61">
            <v>2.7</v>
          </cell>
          <cell r="K61">
            <v>311</v>
          </cell>
          <cell r="L61">
            <v>424.6</v>
          </cell>
          <cell r="M61">
            <v>0.73245407442298627</v>
          </cell>
          <cell r="N61">
            <v>8</v>
          </cell>
          <cell r="O61">
            <v>4.3</v>
          </cell>
          <cell r="P61">
            <v>3.7</v>
          </cell>
        </row>
        <row r="62">
          <cell r="A62" t="str">
            <v>1975:1</v>
          </cell>
          <cell r="B62">
            <v>309.83931215902277</v>
          </cell>
          <cell r="C62">
            <v>392.91081774346333</v>
          </cell>
          <cell r="D62">
            <v>0.78857414498910783</v>
          </cell>
          <cell r="E62">
            <v>309.83931215902277</v>
          </cell>
          <cell r="F62">
            <v>392.91081774346333</v>
          </cell>
          <cell r="G62">
            <v>0.78857414498910783</v>
          </cell>
          <cell r="H62">
            <v>6.9</v>
          </cell>
          <cell r="I62">
            <v>3.9</v>
          </cell>
          <cell r="J62">
            <v>3.0000000000000004</v>
          </cell>
          <cell r="K62">
            <v>325.60000000000002</v>
          </cell>
          <cell r="L62">
            <v>456.3</v>
          </cell>
          <cell r="M62">
            <v>0.71356563664255979</v>
          </cell>
          <cell r="N62">
            <v>7.5</v>
          </cell>
          <cell r="O62">
            <v>3.3</v>
          </cell>
          <cell r="P62">
            <v>4.2</v>
          </cell>
        </row>
        <row r="63">
          <cell r="A63" t="str">
            <v>1975:2</v>
          </cell>
          <cell r="B63">
            <v>304.24663365681852</v>
          </cell>
          <cell r="C63">
            <v>331.22294910654443</v>
          </cell>
          <cell r="D63">
            <v>0.91855541555169096</v>
          </cell>
          <cell r="E63">
            <v>304.24663365681852</v>
          </cell>
          <cell r="F63">
            <v>331.22294910654443</v>
          </cell>
          <cell r="G63">
            <v>0.91855541555169096</v>
          </cell>
          <cell r="H63">
            <v>5.8</v>
          </cell>
          <cell r="I63">
            <v>4.9000000000000004</v>
          </cell>
          <cell r="J63">
            <v>0.89999999999999947</v>
          </cell>
          <cell r="K63">
            <v>358</v>
          </cell>
          <cell r="L63">
            <v>388.2</v>
          </cell>
          <cell r="M63">
            <v>0.92220504894384336</v>
          </cell>
          <cell r="N63">
            <v>5.2</v>
          </cell>
          <cell r="O63">
            <v>4.2</v>
          </cell>
          <cell r="P63">
            <v>1</v>
          </cell>
        </row>
        <row r="64">
          <cell r="A64" t="str">
            <v>1975:3</v>
          </cell>
          <cell r="B64">
            <v>337.20856319794825</v>
          </cell>
          <cell r="C64">
            <v>270.29253185771751</v>
          </cell>
          <cell r="D64">
            <v>1.2475689242330064</v>
          </cell>
          <cell r="E64">
            <v>337.20856319794825</v>
          </cell>
          <cell r="F64">
            <v>270.29253185771751</v>
          </cell>
          <cell r="G64">
            <v>1.2475689242330064</v>
          </cell>
          <cell r="H64">
            <v>5.8</v>
          </cell>
          <cell r="I64">
            <v>7.4</v>
          </cell>
          <cell r="J64">
            <v>-1.6000000000000005</v>
          </cell>
          <cell r="K64">
            <v>388.5</v>
          </cell>
          <cell r="L64">
            <v>344.1</v>
          </cell>
          <cell r="M64">
            <v>1.129032258064516</v>
          </cell>
          <cell r="N64">
            <v>5.5</v>
          </cell>
          <cell r="O64">
            <v>6.9</v>
          </cell>
          <cell r="P64">
            <v>-1.4000000000000004</v>
          </cell>
        </row>
        <row r="65">
          <cell r="A65" t="str">
            <v>1975:4</v>
          </cell>
          <cell r="B65">
            <v>213.51745549754054</v>
          </cell>
          <cell r="C65">
            <v>198.63939385091356</v>
          </cell>
          <cell r="D65">
            <v>1.0748998542443879</v>
          </cell>
          <cell r="E65">
            <v>213.51745549754054</v>
          </cell>
          <cell r="F65">
            <v>198.63939385091356</v>
          </cell>
          <cell r="G65">
            <v>1.0748998542443879</v>
          </cell>
          <cell r="H65">
            <v>9.6</v>
          </cell>
          <cell r="I65">
            <v>9.9</v>
          </cell>
          <cell r="J65">
            <v>-0.30000000000000071</v>
          </cell>
          <cell r="K65">
            <v>258.39999999999998</v>
          </cell>
          <cell r="L65">
            <v>248.1</v>
          </cell>
          <cell r="M65">
            <v>1.041515517936316</v>
          </cell>
          <cell r="N65">
            <v>9.4</v>
          </cell>
          <cell r="O65">
            <v>9.6999999999999993</v>
          </cell>
          <cell r="P65">
            <v>-0.29999999999999893</v>
          </cell>
        </row>
        <row r="66">
          <cell r="A66" t="str">
            <v>1975:5</v>
          </cell>
          <cell r="B66">
            <v>134.92010797630385</v>
          </cell>
          <cell r="C66">
            <v>94.205291641343422</v>
          </cell>
          <cell r="D66">
            <v>1.4321924557058758</v>
          </cell>
          <cell r="E66">
            <v>134.92010797630385</v>
          </cell>
          <cell r="F66">
            <v>94.205291641343422</v>
          </cell>
          <cell r="G66">
            <v>1.4321924557058758</v>
          </cell>
          <cell r="H66">
            <v>12.5</v>
          </cell>
          <cell r="I66">
            <v>13.6</v>
          </cell>
          <cell r="J66">
            <v>-1.0999999999999996</v>
          </cell>
          <cell r="K66">
            <v>179.9</v>
          </cell>
          <cell r="L66">
            <v>147.30000000000001</v>
          </cell>
          <cell r="M66">
            <v>1.221317040054311</v>
          </cell>
          <cell r="N66">
            <v>12.2</v>
          </cell>
          <cell r="O66">
            <v>13.4</v>
          </cell>
          <cell r="P66">
            <v>-1.2000000000000011</v>
          </cell>
        </row>
        <row r="67">
          <cell r="A67" t="str">
            <v>1975:6</v>
          </cell>
          <cell r="B67">
            <v>47.963577873248241</v>
          </cell>
          <cell r="C67">
            <v>33.639009300779129</v>
          </cell>
          <cell r="D67">
            <v>1.4258320583816162</v>
          </cell>
          <cell r="E67">
            <v>0</v>
          </cell>
          <cell r="F67">
            <v>0</v>
          </cell>
          <cell r="G67">
            <v>1</v>
          </cell>
          <cell r="H67">
            <v>16.399999999999999</v>
          </cell>
          <cell r="I67">
            <v>16.8</v>
          </cell>
          <cell r="J67">
            <v>-0.40000000000000213</v>
          </cell>
          <cell r="K67">
            <v>71.599999999999994</v>
          </cell>
          <cell r="L67">
            <v>65.7</v>
          </cell>
          <cell r="M67">
            <v>1.0898021308980212</v>
          </cell>
          <cell r="N67">
            <v>16.2</v>
          </cell>
          <cell r="O67">
            <v>16.399999999999999</v>
          </cell>
          <cell r="P67">
            <v>-0.19999999999999929</v>
          </cell>
        </row>
        <row r="68">
          <cell r="A68" t="str">
            <v>1975:7</v>
          </cell>
          <cell r="B68">
            <v>6.6491406949900114</v>
          </cell>
          <cell r="C68">
            <v>9.8992241828118033</v>
          </cell>
          <cell r="D68">
            <v>0.67168300992061891</v>
          </cell>
          <cell r="E68">
            <v>0</v>
          </cell>
          <cell r="F68">
            <v>0</v>
          </cell>
          <cell r="G68">
            <v>1</v>
          </cell>
          <cell r="H68">
            <v>19.600000000000001</v>
          </cell>
          <cell r="I68">
            <v>18.899999999999999</v>
          </cell>
          <cell r="J68">
            <v>0.70000000000000284</v>
          </cell>
          <cell r="K68">
            <v>13.5</v>
          </cell>
          <cell r="L68">
            <v>31.2</v>
          </cell>
          <cell r="M68">
            <v>0.43269230769230771</v>
          </cell>
          <cell r="N68">
            <v>19.3</v>
          </cell>
          <cell r="O68">
            <v>18.3</v>
          </cell>
          <cell r="P68">
            <v>1</v>
          </cell>
        </row>
        <row r="69">
          <cell r="A69" t="str">
            <v>1975:8</v>
          </cell>
          <cell r="B69">
            <v>6.0164135456893515</v>
          </cell>
          <cell r="C69">
            <v>9.4425505166936539</v>
          </cell>
          <cell r="D69">
            <v>0.63715979438530157</v>
          </cell>
          <cell r="E69">
            <v>0</v>
          </cell>
          <cell r="F69">
            <v>0</v>
          </cell>
          <cell r="G69">
            <v>1</v>
          </cell>
          <cell r="H69">
            <v>20.3</v>
          </cell>
          <cell r="I69">
            <v>18.7</v>
          </cell>
          <cell r="J69">
            <v>1.6000000000000014</v>
          </cell>
          <cell r="K69">
            <v>13.9</v>
          </cell>
          <cell r="L69">
            <v>32.6</v>
          </cell>
          <cell r="M69">
            <v>0.42638036809815949</v>
          </cell>
          <cell r="N69">
            <v>20.6</v>
          </cell>
          <cell r="O69">
            <v>18</v>
          </cell>
          <cell r="P69">
            <v>2.6000000000000014</v>
          </cell>
        </row>
        <row r="70">
          <cell r="A70" t="str">
            <v>1975:9</v>
          </cell>
          <cell r="B70">
            <v>32.149666433947822</v>
          </cell>
          <cell r="C70">
            <v>43.697695496746512</v>
          </cell>
          <cell r="D70">
            <v>0.73572910581386397</v>
          </cell>
          <cell r="E70">
            <v>0</v>
          </cell>
          <cell r="F70">
            <v>0</v>
          </cell>
          <cell r="G70">
            <v>1</v>
          </cell>
          <cell r="H70">
            <v>16.3</v>
          </cell>
          <cell r="I70">
            <v>16.3</v>
          </cell>
          <cell r="J70">
            <v>0</v>
          </cell>
          <cell r="K70">
            <v>64.900000000000006</v>
          </cell>
          <cell r="L70">
            <v>80</v>
          </cell>
          <cell r="M70">
            <v>0.81125000000000003</v>
          </cell>
          <cell r="N70">
            <v>16</v>
          </cell>
          <cell r="O70">
            <v>15.7</v>
          </cell>
          <cell r="P70">
            <v>0.30000000000000071</v>
          </cell>
        </row>
        <row r="71">
          <cell r="A71" t="str">
            <v>1975:10</v>
          </cell>
          <cell r="B71">
            <v>198.39244720741232</v>
          </cell>
          <cell r="C71">
            <v>132.10004667845612</v>
          </cell>
          <cell r="D71">
            <v>1.501834800182305</v>
          </cell>
          <cell r="E71">
            <v>198.39244720741232</v>
          </cell>
          <cell r="F71">
            <v>132.10004667845612</v>
          </cell>
          <cell r="G71">
            <v>1.501834800182305</v>
          </cell>
          <cell r="H71">
            <v>10.4</v>
          </cell>
          <cell r="I71">
            <v>12.2</v>
          </cell>
          <cell r="J71">
            <v>-1.7999999999999989</v>
          </cell>
          <cell r="K71">
            <v>262.8</v>
          </cell>
          <cell r="L71">
            <v>201.4</v>
          </cell>
          <cell r="M71">
            <v>1.3048659384309831</v>
          </cell>
          <cell r="N71">
            <v>9.5</v>
          </cell>
          <cell r="O71">
            <v>11.5</v>
          </cell>
          <cell r="P71">
            <v>-2</v>
          </cell>
        </row>
        <row r="72">
          <cell r="A72" t="str">
            <v>1975:11</v>
          </cell>
          <cell r="B72">
            <v>294.35958706916</v>
          </cell>
          <cell r="C72">
            <v>277.9065874341735</v>
          </cell>
          <cell r="D72">
            <v>1.0592033452207521</v>
          </cell>
          <cell r="E72">
            <v>294.35958706916</v>
          </cell>
          <cell r="F72">
            <v>277.9065874341735</v>
          </cell>
          <cell r="G72">
            <v>1.0592033452207521</v>
          </cell>
          <cell r="H72">
            <v>7</v>
          </cell>
          <cell r="I72">
            <v>7.5</v>
          </cell>
          <cell r="J72">
            <v>-0.5</v>
          </cell>
          <cell r="K72">
            <v>336.6</v>
          </cell>
          <cell r="L72">
            <v>336.8</v>
          </cell>
          <cell r="M72">
            <v>0.99940617577197155</v>
          </cell>
          <cell r="N72">
            <v>6.8</v>
          </cell>
          <cell r="O72">
            <v>6.8</v>
          </cell>
          <cell r="P72">
            <v>0</v>
          </cell>
        </row>
        <row r="73">
          <cell r="A73" t="str">
            <v>1975:12</v>
          </cell>
          <cell r="B73">
            <v>438.09850889536523</v>
          </cell>
          <cell r="C73">
            <v>363.68818352813111</v>
          </cell>
          <cell r="D73">
            <v>1.2045992384063215</v>
          </cell>
          <cell r="E73">
            <v>438.09850889536523</v>
          </cell>
          <cell r="F73">
            <v>363.68818352813111</v>
          </cell>
          <cell r="G73">
            <v>1.2045992384063215</v>
          </cell>
          <cell r="H73">
            <v>3</v>
          </cell>
          <cell r="I73">
            <v>4.8</v>
          </cell>
          <cell r="J73">
            <v>-1.7999999999999998</v>
          </cell>
          <cell r="K73">
            <v>477.1</v>
          </cell>
          <cell r="L73">
            <v>424.6</v>
          </cell>
          <cell r="M73">
            <v>1.123645784267546</v>
          </cell>
          <cell r="N73">
            <v>2.6</v>
          </cell>
          <cell r="O73">
            <v>4.3</v>
          </cell>
          <cell r="P73">
            <v>-1.6999999999999997</v>
          </cell>
        </row>
        <row r="74">
          <cell r="A74" t="str">
            <v>1976:1</v>
          </cell>
          <cell r="B74">
            <v>385.51934562371366</v>
          </cell>
          <cell r="C74">
            <v>392.91081774346333</v>
          </cell>
          <cell r="D74">
            <v>0.9811879139337526</v>
          </cell>
          <cell r="E74">
            <v>385.51934562371366</v>
          </cell>
          <cell r="F74">
            <v>392.91081774346333</v>
          </cell>
          <cell r="G74">
            <v>0.9811879139337526</v>
          </cell>
          <cell r="H74">
            <v>4.5</v>
          </cell>
          <cell r="I74">
            <v>3.9</v>
          </cell>
          <cell r="J74">
            <v>0.60000000000000009</v>
          </cell>
          <cell r="K74">
            <v>400.7</v>
          </cell>
          <cell r="L74">
            <v>456.3</v>
          </cell>
          <cell r="M74">
            <v>0.87815033968880118</v>
          </cell>
          <cell r="N74">
            <v>5.0999999999999996</v>
          </cell>
          <cell r="O74">
            <v>3.3</v>
          </cell>
          <cell r="P74">
            <v>1.7999999999999998</v>
          </cell>
        </row>
        <row r="75">
          <cell r="A75" t="str">
            <v>1976:2</v>
          </cell>
          <cell r="B75">
            <v>337.83744588603287</v>
          </cell>
          <cell r="C75">
            <v>331.22294910654443</v>
          </cell>
          <cell r="D75">
            <v>1.0199699229698023</v>
          </cell>
          <cell r="E75">
            <v>337.83744588603287</v>
          </cell>
          <cell r="F75">
            <v>331.22294910654443</v>
          </cell>
          <cell r="G75">
            <v>1.0199699229698023</v>
          </cell>
          <cell r="H75">
            <v>5.2</v>
          </cell>
          <cell r="I75">
            <v>4.9000000000000004</v>
          </cell>
          <cell r="J75">
            <v>0.29999999999999982</v>
          </cell>
          <cell r="K75">
            <v>391.3</v>
          </cell>
          <cell r="L75">
            <v>388.2</v>
          </cell>
          <cell r="M75">
            <v>1.0079855744461619</v>
          </cell>
          <cell r="N75">
            <v>4.5</v>
          </cell>
          <cell r="O75">
            <v>4.2</v>
          </cell>
          <cell r="P75">
            <v>0.29999999999999982</v>
          </cell>
        </row>
        <row r="76">
          <cell r="A76" t="str">
            <v>1976:3</v>
          </cell>
          <cell r="B76">
            <v>324.64477926299924</v>
          </cell>
          <cell r="C76">
            <v>270.29253185771751</v>
          </cell>
          <cell r="D76">
            <v>1.2010867523113544</v>
          </cell>
          <cell r="E76">
            <v>324.64477926299924</v>
          </cell>
          <cell r="F76">
            <v>270.29253185771751</v>
          </cell>
          <cell r="G76">
            <v>1.2010867523113544</v>
          </cell>
          <cell r="H76">
            <v>6.3</v>
          </cell>
          <cell r="I76">
            <v>7.4</v>
          </cell>
          <cell r="J76">
            <v>-1.1000000000000005</v>
          </cell>
          <cell r="K76">
            <v>387.6</v>
          </cell>
          <cell r="L76">
            <v>344.1</v>
          </cell>
          <cell r="M76">
            <v>1.1264167393199651</v>
          </cell>
          <cell r="N76">
            <v>5.5</v>
          </cell>
          <cell r="O76">
            <v>6.9</v>
          </cell>
          <cell r="P76">
            <v>-1.4000000000000004</v>
          </cell>
        </row>
        <row r="77">
          <cell r="A77" t="str">
            <v>1976:4</v>
          </cell>
          <cell r="B77">
            <v>214.21734401293818</v>
          </cell>
          <cell r="C77">
            <v>198.63939385091356</v>
          </cell>
          <cell r="D77">
            <v>1.0784232667046723</v>
          </cell>
          <cell r="E77">
            <v>214.21734401293818</v>
          </cell>
          <cell r="F77">
            <v>198.63939385091356</v>
          </cell>
          <cell r="G77">
            <v>1.0784232667046723</v>
          </cell>
          <cell r="H77">
            <v>9.4</v>
          </cell>
          <cell r="I77">
            <v>9.9</v>
          </cell>
          <cell r="J77">
            <v>-0.5</v>
          </cell>
          <cell r="K77">
            <v>254.5</v>
          </cell>
          <cell r="L77">
            <v>248.1</v>
          </cell>
          <cell r="M77">
            <v>1.0257960499798469</v>
          </cell>
          <cell r="N77">
            <v>9.5</v>
          </cell>
          <cell r="O77">
            <v>9.6999999999999993</v>
          </cell>
          <cell r="P77">
            <v>-0.19999999999999929</v>
          </cell>
        </row>
        <row r="78">
          <cell r="A78" t="str">
            <v>1976:5</v>
          </cell>
          <cell r="B78">
            <v>77.987292088239954</v>
          </cell>
          <cell r="C78">
            <v>94.205291641343422</v>
          </cell>
          <cell r="D78">
            <v>0.8278440704281419</v>
          </cell>
          <cell r="E78">
            <v>77.987292088239954</v>
          </cell>
          <cell r="F78">
            <v>94.205291641343422</v>
          </cell>
          <cell r="G78">
            <v>0.8278440704281419</v>
          </cell>
          <cell r="H78">
            <v>14.6</v>
          </cell>
          <cell r="I78">
            <v>13.6</v>
          </cell>
          <cell r="J78">
            <v>1</v>
          </cell>
          <cell r="K78">
            <v>105.3</v>
          </cell>
          <cell r="L78">
            <v>147.30000000000001</v>
          </cell>
          <cell r="M78">
            <v>0.71486761710794289</v>
          </cell>
          <cell r="N78">
            <v>15</v>
          </cell>
          <cell r="O78">
            <v>13.4</v>
          </cell>
          <cell r="P78">
            <v>1.5999999999999996</v>
          </cell>
        </row>
        <row r="79">
          <cell r="A79" t="str">
            <v>1976:6</v>
          </cell>
          <cell r="B79">
            <v>17.192865264845356</v>
          </cell>
          <cell r="C79">
            <v>33.639009300779129</v>
          </cell>
          <cell r="D79">
            <v>0.51109903716597094</v>
          </cell>
          <cell r="E79">
            <v>0</v>
          </cell>
          <cell r="F79">
            <v>0</v>
          </cell>
          <cell r="G79">
            <v>1</v>
          </cell>
          <cell r="H79">
            <v>20.2</v>
          </cell>
          <cell r="I79">
            <v>16.8</v>
          </cell>
          <cell r="J79">
            <v>3.3999999999999986</v>
          </cell>
          <cell r="K79">
            <v>27.4</v>
          </cell>
          <cell r="L79">
            <v>65.7</v>
          </cell>
          <cell r="M79">
            <v>0.41704718417047182</v>
          </cell>
          <cell r="N79">
            <v>20.6</v>
          </cell>
          <cell r="O79">
            <v>16.399999999999999</v>
          </cell>
          <cell r="P79">
            <v>4.2000000000000028</v>
          </cell>
        </row>
        <row r="80">
          <cell r="A80" t="str">
            <v>1976:7</v>
          </cell>
          <cell r="B80">
            <v>3.8358334554459335</v>
          </cell>
          <cell r="C80">
            <v>9.8992241828118033</v>
          </cell>
          <cell r="D80">
            <v>0.38748829045675703</v>
          </cell>
          <cell r="E80">
            <v>0</v>
          </cell>
          <cell r="F80">
            <v>0</v>
          </cell>
          <cell r="G80">
            <v>1</v>
          </cell>
          <cell r="H80">
            <v>20.9</v>
          </cell>
          <cell r="I80">
            <v>18.899999999999999</v>
          </cell>
          <cell r="J80">
            <v>2</v>
          </cell>
          <cell r="K80">
            <v>9.8000000000000007</v>
          </cell>
          <cell r="L80">
            <v>31.2</v>
          </cell>
          <cell r="M80">
            <v>0.31410256410256415</v>
          </cell>
          <cell r="N80">
            <v>21.7</v>
          </cell>
          <cell r="O80">
            <v>18.3</v>
          </cell>
          <cell r="P80">
            <v>3.3999999999999986</v>
          </cell>
        </row>
        <row r="81">
          <cell r="A81" t="str">
            <v>1976:8</v>
          </cell>
          <cell r="B81">
            <v>4.3462344609759036</v>
          </cell>
          <cell r="C81">
            <v>9.4425505166936539</v>
          </cell>
          <cell r="D81">
            <v>0.46028183310135518</v>
          </cell>
          <cell r="E81">
            <v>0</v>
          </cell>
          <cell r="F81">
            <v>0</v>
          </cell>
          <cell r="G81">
            <v>1</v>
          </cell>
          <cell r="H81">
            <v>19.399999999999999</v>
          </cell>
          <cell r="I81">
            <v>18.7</v>
          </cell>
          <cell r="J81">
            <v>0.69999999999999929</v>
          </cell>
          <cell r="K81">
            <v>7.1</v>
          </cell>
          <cell r="L81">
            <v>32.6</v>
          </cell>
          <cell r="M81">
            <v>0.21779141104294478</v>
          </cell>
          <cell r="N81">
            <v>19.8</v>
          </cell>
          <cell r="O81">
            <v>18</v>
          </cell>
          <cell r="P81">
            <v>1.8000000000000007</v>
          </cell>
        </row>
        <row r="82">
          <cell r="A82" t="str">
            <v>1976:9</v>
          </cell>
          <cell r="B82">
            <v>58.126405384153159</v>
          </cell>
          <cell r="C82">
            <v>43.697695496746512</v>
          </cell>
          <cell r="D82">
            <v>1.3301938402788525</v>
          </cell>
          <cell r="E82">
            <v>0</v>
          </cell>
          <cell r="F82">
            <v>0</v>
          </cell>
          <cell r="G82">
            <v>1</v>
          </cell>
          <cell r="H82">
            <v>15.1</v>
          </cell>
          <cell r="I82">
            <v>16.3</v>
          </cell>
          <cell r="J82">
            <v>-1.2000000000000011</v>
          </cell>
          <cell r="K82">
            <v>95.7</v>
          </cell>
          <cell r="L82">
            <v>80</v>
          </cell>
          <cell r="M82">
            <v>1.19625</v>
          </cell>
          <cell r="N82">
            <v>14.9</v>
          </cell>
          <cell r="O82">
            <v>15.7</v>
          </cell>
          <cell r="P82">
            <v>-0.79999999999999893</v>
          </cell>
        </row>
        <row r="83">
          <cell r="A83" t="str">
            <v>1976:10</v>
          </cell>
          <cell r="B83">
            <v>137.94626340059395</v>
          </cell>
          <cell r="C83">
            <v>132.10004667845612</v>
          </cell>
          <cell r="D83">
            <v>1.0442559777164051</v>
          </cell>
          <cell r="E83">
            <v>137.94626340059395</v>
          </cell>
          <cell r="F83">
            <v>132.10004667845612</v>
          </cell>
          <cell r="G83">
            <v>1.0442559777164051</v>
          </cell>
          <cell r="H83">
            <v>12.2</v>
          </cell>
          <cell r="I83">
            <v>12.2</v>
          </cell>
          <cell r="J83">
            <v>0</v>
          </cell>
          <cell r="K83">
            <v>171.2</v>
          </cell>
          <cell r="L83">
            <v>201.4</v>
          </cell>
          <cell r="M83">
            <v>0.85004965243296915</v>
          </cell>
          <cell r="N83">
            <v>12.5</v>
          </cell>
          <cell r="O83">
            <v>11.5</v>
          </cell>
          <cell r="P83">
            <v>1</v>
          </cell>
        </row>
        <row r="84">
          <cell r="A84" t="str">
            <v>1976:11</v>
          </cell>
          <cell r="B84">
            <v>297.52758926573426</v>
          </cell>
          <cell r="C84">
            <v>277.9065874341735</v>
          </cell>
          <cell r="D84">
            <v>1.0706028670018781</v>
          </cell>
          <cell r="E84">
            <v>297.52758926573426</v>
          </cell>
          <cell r="F84">
            <v>277.9065874341735</v>
          </cell>
          <cell r="G84">
            <v>1.0706028670018781</v>
          </cell>
          <cell r="H84">
            <v>6.9</v>
          </cell>
          <cell r="I84">
            <v>7.5</v>
          </cell>
          <cell r="J84">
            <v>-0.59999999999999964</v>
          </cell>
          <cell r="K84">
            <v>329</v>
          </cell>
          <cell r="L84">
            <v>336.8</v>
          </cell>
          <cell r="M84">
            <v>0.97684085510688834</v>
          </cell>
          <cell r="N84">
            <v>7</v>
          </cell>
          <cell r="O84">
            <v>6.8</v>
          </cell>
          <cell r="P84">
            <v>0.20000000000000018</v>
          </cell>
        </row>
        <row r="85">
          <cell r="A85" t="str">
            <v>1976:12</v>
          </cell>
          <cell r="B85">
            <v>418.46282570548971</v>
          </cell>
          <cell r="C85">
            <v>363.68818352813111</v>
          </cell>
          <cell r="D85">
            <v>1.150608803525017</v>
          </cell>
          <cell r="E85">
            <v>418.46282570548971</v>
          </cell>
          <cell r="F85">
            <v>363.68818352813111</v>
          </cell>
          <cell r="G85">
            <v>1.150608803525017</v>
          </cell>
          <cell r="H85">
            <v>3.6</v>
          </cell>
          <cell r="I85">
            <v>4.8</v>
          </cell>
          <cell r="J85">
            <v>-1.1999999999999997</v>
          </cell>
          <cell r="K85">
            <v>480.7</v>
          </cell>
          <cell r="L85">
            <v>424.6</v>
          </cell>
          <cell r="M85">
            <v>1.132124352331606</v>
          </cell>
          <cell r="N85">
            <v>2.5</v>
          </cell>
          <cell r="O85">
            <v>4.3</v>
          </cell>
          <cell r="P85">
            <v>-1.7999999999999998</v>
          </cell>
        </row>
        <row r="86">
          <cell r="A86" t="str">
            <v>1977:1</v>
          </cell>
          <cell r="B86">
            <v>386.65376288772114</v>
          </cell>
          <cell r="C86">
            <v>392.91081774346333</v>
          </cell>
          <cell r="D86">
            <v>0.98407512704364508</v>
          </cell>
          <cell r="E86">
            <v>386.65376288772114</v>
          </cell>
          <cell r="F86">
            <v>392.91081774346333</v>
          </cell>
          <cell r="G86">
            <v>0.98407512704364508</v>
          </cell>
          <cell r="H86">
            <v>4.4000000000000004</v>
          </cell>
          <cell r="I86">
            <v>3.9</v>
          </cell>
          <cell r="J86">
            <v>0.50000000000000044</v>
          </cell>
          <cell r="K86">
            <v>430.2</v>
          </cell>
          <cell r="L86">
            <v>456.3</v>
          </cell>
          <cell r="M86">
            <v>0.94280078895463504</v>
          </cell>
          <cell r="N86">
            <v>4.0999999999999996</v>
          </cell>
          <cell r="O86">
            <v>3.3</v>
          </cell>
          <cell r="P86">
            <v>0.79999999999999982</v>
          </cell>
        </row>
        <row r="87">
          <cell r="A87" t="str">
            <v>1977:2</v>
          </cell>
          <cell r="B87">
            <v>265.51145998706903</v>
          </cell>
          <cell r="C87">
            <v>331.22294910654443</v>
          </cell>
          <cell r="D87">
            <v>0.80160949204537757</v>
          </cell>
          <cell r="E87">
            <v>265.51145998706903</v>
          </cell>
          <cell r="F87">
            <v>331.22294910654443</v>
          </cell>
          <cell r="G87">
            <v>0.80160949204537757</v>
          </cell>
          <cell r="H87">
            <v>7.3</v>
          </cell>
          <cell r="I87">
            <v>4.9000000000000004</v>
          </cell>
          <cell r="J87">
            <v>2.3999999999999995</v>
          </cell>
          <cell r="K87">
            <v>309</v>
          </cell>
          <cell r="L87">
            <v>388.2</v>
          </cell>
          <cell r="M87">
            <v>0.79598145285935085</v>
          </cell>
          <cell r="N87">
            <v>7</v>
          </cell>
          <cell r="O87">
            <v>4.2</v>
          </cell>
          <cell r="P87">
            <v>2.8</v>
          </cell>
        </row>
        <row r="88">
          <cell r="A88" t="str">
            <v>1977:3</v>
          </cell>
          <cell r="B88">
            <v>243.04528084374152</v>
          </cell>
          <cell r="C88">
            <v>270.29253185771751</v>
          </cell>
          <cell r="D88">
            <v>0.89919347446743747</v>
          </cell>
          <cell r="E88">
            <v>243.04528084374152</v>
          </cell>
          <cell r="F88">
            <v>270.29253185771751</v>
          </cell>
          <cell r="G88">
            <v>0.89919347446743747</v>
          </cell>
          <cell r="H88">
            <v>8.8000000000000007</v>
          </cell>
          <cell r="I88">
            <v>7.4</v>
          </cell>
          <cell r="J88">
            <v>1.4000000000000004</v>
          </cell>
          <cell r="K88">
            <v>290.89999999999998</v>
          </cell>
          <cell r="L88">
            <v>344.1</v>
          </cell>
          <cell r="M88">
            <v>0.84539378087765171</v>
          </cell>
          <cell r="N88">
            <v>8.6</v>
          </cell>
          <cell r="O88">
            <v>6.9</v>
          </cell>
          <cell r="P88">
            <v>1.6999999999999993</v>
          </cell>
        </row>
        <row r="89">
          <cell r="A89" t="str">
            <v>1977:4</v>
          </cell>
          <cell r="B89">
            <v>238.57122060763967</v>
          </cell>
          <cell r="C89">
            <v>198.63939385091356</v>
          </cell>
          <cell r="D89">
            <v>1.2010267247729143</v>
          </cell>
          <cell r="E89">
            <v>238.57122060763967</v>
          </cell>
          <cell r="F89">
            <v>198.63939385091356</v>
          </cell>
          <cell r="G89">
            <v>1.2010267247729143</v>
          </cell>
          <cell r="H89">
            <v>8.8000000000000007</v>
          </cell>
          <cell r="I89">
            <v>9.9</v>
          </cell>
          <cell r="J89">
            <v>-1.0999999999999996</v>
          </cell>
          <cell r="K89">
            <v>280.5</v>
          </cell>
          <cell r="L89">
            <v>248.1</v>
          </cell>
          <cell r="M89">
            <v>1.1305925030229746</v>
          </cell>
          <cell r="N89">
            <v>8.6</v>
          </cell>
          <cell r="O89">
            <v>9.6999999999999993</v>
          </cell>
          <cell r="P89">
            <v>-1.0999999999999996</v>
          </cell>
        </row>
        <row r="90">
          <cell r="A90" t="str">
            <v>1977:5</v>
          </cell>
          <cell r="B90">
            <v>122.90430132012338</v>
          </cell>
          <cell r="C90">
            <v>94.205291641343422</v>
          </cell>
          <cell r="D90">
            <v>1.3046432867915985</v>
          </cell>
          <cell r="E90">
            <v>122.90430132012338</v>
          </cell>
          <cell r="F90">
            <v>94.205291641343422</v>
          </cell>
          <cell r="G90">
            <v>1.3046432867915985</v>
          </cell>
          <cell r="H90">
            <v>12.7</v>
          </cell>
          <cell r="I90">
            <v>13.6</v>
          </cell>
          <cell r="J90">
            <v>-0.90000000000000036</v>
          </cell>
          <cell r="K90">
            <v>159</v>
          </cell>
          <cell r="L90">
            <v>147.30000000000001</v>
          </cell>
          <cell r="M90">
            <v>1.0794297352342157</v>
          </cell>
          <cell r="N90">
            <v>12.9</v>
          </cell>
          <cell r="O90">
            <v>13.4</v>
          </cell>
          <cell r="P90">
            <v>-0.5</v>
          </cell>
        </row>
        <row r="91">
          <cell r="A91" t="str">
            <v>1977:6</v>
          </cell>
          <cell r="B91">
            <v>50.621584202710963</v>
          </cell>
          <cell r="C91">
            <v>33.639009300779129</v>
          </cell>
          <cell r="D91">
            <v>1.5048476532136901</v>
          </cell>
          <cell r="E91">
            <v>0</v>
          </cell>
          <cell r="F91">
            <v>0</v>
          </cell>
          <cell r="G91">
            <v>1</v>
          </cell>
          <cell r="H91">
            <v>15.5</v>
          </cell>
          <cell r="I91">
            <v>16.8</v>
          </cell>
          <cell r="J91">
            <v>-1.3000000000000007</v>
          </cell>
          <cell r="K91">
            <v>81.099999999999994</v>
          </cell>
          <cell r="L91">
            <v>65.7</v>
          </cell>
          <cell r="M91">
            <v>1.2343987823439877</v>
          </cell>
          <cell r="N91">
            <v>15.4</v>
          </cell>
          <cell r="O91">
            <v>16.399999999999999</v>
          </cell>
          <cell r="P91">
            <v>-0.99999999999999822</v>
          </cell>
        </row>
        <row r="92">
          <cell r="A92" t="str">
            <v>1977:7</v>
          </cell>
          <cell r="B92">
            <v>18.683643268069808</v>
          </cell>
          <cell r="C92">
            <v>9.8992241828118033</v>
          </cell>
          <cell r="D92">
            <v>1.8873845993416885</v>
          </cell>
          <cell r="E92">
            <v>0</v>
          </cell>
          <cell r="F92">
            <v>0</v>
          </cell>
          <cell r="G92">
            <v>1</v>
          </cell>
          <cell r="H92">
            <v>18.2</v>
          </cell>
          <cell r="I92">
            <v>18.899999999999999</v>
          </cell>
          <cell r="J92">
            <v>-0.69999999999999929</v>
          </cell>
          <cell r="K92">
            <v>37.5</v>
          </cell>
          <cell r="L92">
            <v>31.2</v>
          </cell>
          <cell r="M92">
            <v>1.2019230769230769</v>
          </cell>
          <cell r="N92">
            <v>18.2</v>
          </cell>
          <cell r="O92">
            <v>18.3</v>
          </cell>
          <cell r="P92">
            <v>-0.10000000000000142</v>
          </cell>
        </row>
        <row r="93">
          <cell r="A93" t="str">
            <v>1977:8</v>
          </cell>
          <cell r="B93">
            <v>18.281594461023754</v>
          </cell>
          <cell r="C93">
            <v>9.4425505166936539</v>
          </cell>
          <cell r="D93">
            <v>1.9360864873005865</v>
          </cell>
          <cell r="E93">
            <v>0</v>
          </cell>
          <cell r="F93">
            <v>0</v>
          </cell>
          <cell r="G93">
            <v>1</v>
          </cell>
          <cell r="H93">
            <v>17.3</v>
          </cell>
          <cell r="I93">
            <v>18.7</v>
          </cell>
          <cell r="J93">
            <v>-1.3999999999999986</v>
          </cell>
          <cell r="K93">
            <v>43.9</v>
          </cell>
          <cell r="L93">
            <v>32.6</v>
          </cell>
          <cell r="M93">
            <v>1.3466257668711656</v>
          </cell>
          <cell r="N93">
            <v>16.8</v>
          </cell>
          <cell r="O93">
            <v>18</v>
          </cell>
          <cell r="P93">
            <v>-1.1999999999999993</v>
          </cell>
        </row>
        <row r="94">
          <cell r="A94" t="str">
            <v>1977:9</v>
          </cell>
          <cell r="B94">
            <v>72.887540879239765</v>
          </cell>
          <cell r="C94">
            <v>43.697695496746512</v>
          </cell>
          <cell r="D94">
            <v>1.6679950750415791</v>
          </cell>
          <cell r="E94">
            <v>0</v>
          </cell>
          <cell r="F94">
            <v>0</v>
          </cell>
          <cell r="G94">
            <v>1</v>
          </cell>
          <cell r="H94">
            <v>14.8</v>
          </cell>
          <cell r="I94">
            <v>16.3</v>
          </cell>
          <cell r="J94">
            <v>-1.5</v>
          </cell>
          <cell r="K94">
            <v>117.5</v>
          </cell>
          <cell r="L94">
            <v>80</v>
          </cell>
          <cell r="M94">
            <v>1.46875</v>
          </cell>
          <cell r="N94">
            <v>14.1</v>
          </cell>
          <cell r="O94">
            <v>15.7</v>
          </cell>
          <cell r="P94">
            <v>-1.5999999999999996</v>
          </cell>
        </row>
        <row r="95">
          <cell r="A95" t="str">
            <v>1977:10</v>
          </cell>
          <cell r="B95">
            <v>107.02771880192543</v>
          </cell>
          <cell r="C95">
            <v>132.10004667845612</v>
          </cell>
          <cell r="D95">
            <v>0.81020197564684371</v>
          </cell>
          <cell r="E95">
            <v>107.02771880192543</v>
          </cell>
          <cell r="F95">
            <v>132.10004667845612</v>
          </cell>
          <cell r="G95">
            <v>0.81020197564684371</v>
          </cell>
          <cell r="H95">
            <v>13.3</v>
          </cell>
          <cell r="I95">
            <v>12.2</v>
          </cell>
          <cell r="J95">
            <v>1.1000000000000014</v>
          </cell>
          <cell r="K95">
            <v>159.1</v>
          </cell>
          <cell r="L95">
            <v>201.4</v>
          </cell>
          <cell r="M95">
            <v>0.78997020854021838</v>
          </cell>
          <cell r="N95">
            <v>12.9</v>
          </cell>
          <cell r="O95">
            <v>11.5</v>
          </cell>
          <cell r="P95">
            <v>1.4000000000000004</v>
          </cell>
        </row>
        <row r="96">
          <cell r="A96" t="str">
            <v>1977:11</v>
          </cell>
          <cell r="B96">
            <v>280.9308795012235</v>
          </cell>
          <cell r="C96">
            <v>277.9065874341735</v>
          </cell>
          <cell r="D96">
            <v>1.0108824051094736</v>
          </cell>
          <cell r="E96">
            <v>280.9308795012235</v>
          </cell>
          <cell r="F96">
            <v>277.9065874341735</v>
          </cell>
          <cell r="G96">
            <v>1.0108824051094736</v>
          </cell>
          <cell r="H96">
            <v>7.6</v>
          </cell>
          <cell r="I96">
            <v>7.5</v>
          </cell>
          <cell r="J96">
            <v>9.9999999999999645E-2</v>
          </cell>
          <cell r="K96">
            <v>312.2</v>
          </cell>
          <cell r="L96">
            <v>336.8</v>
          </cell>
          <cell r="M96">
            <v>0.92695961995249399</v>
          </cell>
          <cell r="N96">
            <v>7.6</v>
          </cell>
          <cell r="O96">
            <v>6.8</v>
          </cell>
          <cell r="P96">
            <v>0.79999999999999982</v>
          </cell>
        </row>
        <row r="97">
          <cell r="A97" t="str">
            <v>1977:12</v>
          </cell>
          <cell r="B97">
            <v>345.81515038818139</v>
          </cell>
          <cell r="C97">
            <v>363.68818352813111</v>
          </cell>
          <cell r="D97">
            <v>0.95085616209313206</v>
          </cell>
          <cell r="E97">
            <v>345.81515038818139</v>
          </cell>
          <cell r="F97">
            <v>363.68818352813111</v>
          </cell>
          <cell r="G97">
            <v>0.95085616209313206</v>
          </cell>
          <cell r="H97">
            <v>5.8</v>
          </cell>
          <cell r="I97">
            <v>4.8</v>
          </cell>
          <cell r="J97">
            <v>1</v>
          </cell>
          <cell r="K97">
            <v>374.5</v>
          </cell>
          <cell r="L97">
            <v>424.6</v>
          </cell>
          <cell r="M97">
            <v>0.88200659444182761</v>
          </cell>
          <cell r="N97">
            <v>5.9</v>
          </cell>
          <cell r="O97">
            <v>4.3</v>
          </cell>
          <cell r="P97">
            <v>1.6000000000000005</v>
          </cell>
        </row>
        <row r="98">
          <cell r="A98" t="str">
            <v>1978:1</v>
          </cell>
          <cell r="B98">
            <v>412.56072239421468</v>
          </cell>
          <cell r="C98">
            <v>392.91081774346333</v>
          </cell>
          <cell r="D98">
            <v>1.0500111062444226</v>
          </cell>
          <cell r="E98">
            <v>412.56072239421468</v>
          </cell>
          <cell r="F98">
            <v>392.91081774346333</v>
          </cell>
          <cell r="G98">
            <v>1.0500111062444226</v>
          </cell>
          <cell r="H98">
            <v>3.7</v>
          </cell>
          <cell r="I98">
            <v>3.9</v>
          </cell>
          <cell r="J98">
            <v>-0.19999999999999973</v>
          </cell>
          <cell r="K98">
            <v>447.3</v>
          </cell>
          <cell r="L98">
            <v>456.3</v>
          </cell>
          <cell r="M98">
            <v>0.98027613412228798</v>
          </cell>
          <cell r="N98">
            <v>3.6</v>
          </cell>
          <cell r="O98">
            <v>3.3</v>
          </cell>
          <cell r="P98">
            <v>0.30000000000000027</v>
          </cell>
        </row>
        <row r="99">
          <cell r="A99" t="str">
            <v>1978:2</v>
          </cell>
          <cell r="B99">
            <v>348.7448013244383</v>
          </cell>
          <cell r="C99">
            <v>331.22294910654443</v>
          </cell>
          <cell r="D99">
            <v>1.0529004776545769</v>
          </cell>
          <cell r="E99">
            <v>348.7448013244383</v>
          </cell>
          <cell r="F99">
            <v>331.22294910654443</v>
          </cell>
          <cell r="G99">
            <v>1.0529004776545769</v>
          </cell>
          <cell r="H99">
            <v>4.5</v>
          </cell>
          <cell r="I99">
            <v>4.9000000000000004</v>
          </cell>
          <cell r="J99">
            <v>-0.40000000000000036</v>
          </cell>
          <cell r="K99">
            <v>415.5</v>
          </cell>
          <cell r="L99">
            <v>388.2</v>
          </cell>
          <cell r="M99">
            <v>1.0703245749613601</v>
          </cell>
          <cell r="N99">
            <v>3.2</v>
          </cell>
          <cell r="O99">
            <v>4.2</v>
          </cell>
          <cell r="P99">
            <v>-1</v>
          </cell>
        </row>
        <row r="100">
          <cell r="A100" t="str">
            <v>1978:3</v>
          </cell>
          <cell r="B100">
            <v>273.50929138692203</v>
          </cell>
          <cell r="C100">
            <v>270.29253185771751</v>
          </cell>
          <cell r="D100">
            <v>1.0119010299955229</v>
          </cell>
          <cell r="E100">
            <v>273.50929138692203</v>
          </cell>
          <cell r="F100">
            <v>270.29253185771751</v>
          </cell>
          <cell r="G100">
            <v>1.0119010299955229</v>
          </cell>
          <cell r="H100">
            <v>7.9</v>
          </cell>
          <cell r="I100">
            <v>7.4</v>
          </cell>
          <cell r="J100">
            <v>0.5</v>
          </cell>
          <cell r="K100">
            <v>316.89999999999998</v>
          </cell>
          <cell r="L100">
            <v>344.1</v>
          </cell>
          <cell r="M100">
            <v>0.92095321127579177</v>
          </cell>
          <cell r="N100">
            <v>7.8</v>
          </cell>
          <cell r="O100">
            <v>6.9</v>
          </cell>
          <cell r="P100">
            <v>0.89999999999999947</v>
          </cell>
        </row>
        <row r="101">
          <cell r="A101" t="str">
            <v>1978:4</v>
          </cell>
          <cell r="B101">
            <v>249.99964891296156</v>
          </cell>
          <cell r="C101">
            <v>198.63939385091356</v>
          </cell>
          <cell r="D101">
            <v>1.2585602687682174</v>
          </cell>
          <cell r="E101">
            <v>249.99964891296156</v>
          </cell>
          <cell r="F101">
            <v>198.63939385091356</v>
          </cell>
          <cell r="G101">
            <v>1.2585602687682174</v>
          </cell>
          <cell r="H101">
            <v>8.4</v>
          </cell>
          <cell r="I101">
            <v>9.9</v>
          </cell>
          <cell r="J101">
            <v>-1.5</v>
          </cell>
          <cell r="K101">
            <v>290.5</v>
          </cell>
          <cell r="L101">
            <v>248.1</v>
          </cell>
          <cell r="M101">
            <v>1.1708988311164854</v>
          </cell>
          <cell r="N101">
            <v>8.3000000000000007</v>
          </cell>
          <cell r="O101">
            <v>9.6999999999999993</v>
          </cell>
          <cell r="P101">
            <v>-1.3999999999999986</v>
          </cell>
        </row>
        <row r="102">
          <cell r="A102" t="str">
            <v>1978:5</v>
          </cell>
          <cell r="B102">
            <v>117.39936005763658</v>
          </cell>
          <cell r="C102">
            <v>94.205291641343422</v>
          </cell>
          <cell r="D102">
            <v>1.2462077024780855</v>
          </cell>
          <cell r="E102">
            <v>117.39936005763658</v>
          </cell>
          <cell r="F102">
            <v>94.205291641343422</v>
          </cell>
          <cell r="G102">
            <v>1.2462077024780855</v>
          </cell>
          <cell r="H102">
            <v>12.9</v>
          </cell>
          <cell r="I102">
            <v>13.6</v>
          </cell>
          <cell r="J102">
            <v>-0.69999999999999929</v>
          </cell>
          <cell r="K102">
            <v>160.9</v>
          </cell>
          <cell r="L102">
            <v>147.30000000000001</v>
          </cell>
          <cell r="M102">
            <v>1.0923285811269519</v>
          </cell>
          <cell r="N102">
            <v>13</v>
          </cell>
          <cell r="O102">
            <v>13.4</v>
          </cell>
          <cell r="P102">
            <v>-0.40000000000000036</v>
          </cell>
        </row>
        <row r="103">
          <cell r="A103" t="str">
            <v>1978:6</v>
          </cell>
          <cell r="B103">
            <v>55.034520458908688</v>
          </cell>
          <cell r="C103">
            <v>33.639009300779129</v>
          </cell>
          <cell r="D103">
            <v>1.6360327370768915</v>
          </cell>
          <cell r="E103">
            <v>0</v>
          </cell>
          <cell r="F103">
            <v>0</v>
          </cell>
          <cell r="G103">
            <v>1</v>
          </cell>
          <cell r="H103">
            <v>15.7</v>
          </cell>
          <cell r="I103">
            <v>16.8</v>
          </cell>
          <cell r="J103">
            <v>-1.1000000000000014</v>
          </cell>
          <cell r="K103">
            <v>92.9</v>
          </cell>
          <cell r="L103">
            <v>65.7</v>
          </cell>
          <cell r="M103">
            <v>1.4140030441400304</v>
          </cell>
          <cell r="N103">
            <v>15.2</v>
          </cell>
          <cell r="O103">
            <v>16.399999999999999</v>
          </cell>
          <cell r="P103">
            <v>-1.1999999999999993</v>
          </cell>
        </row>
        <row r="104">
          <cell r="A104" t="str">
            <v>1978:7</v>
          </cell>
          <cell r="B104">
            <v>25.064208552712358</v>
          </cell>
          <cell r="C104">
            <v>9.8992241828118033</v>
          </cell>
          <cell r="D104">
            <v>2.5319366538068491</v>
          </cell>
          <cell r="E104">
            <v>0</v>
          </cell>
          <cell r="F104">
            <v>0</v>
          </cell>
          <cell r="G104">
            <v>1</v>
          </cell>
          <cell r="H104">
            <v>17.8</v>
          </cell>
          <cell r="I104">
            <v>18.899999999999999</v>
          </cell>
          <cell r="J104">
            <v>-1.0999999999999979</v>
          </cell>
          <cell r="K104">
            <v>53.8</v>
          </cell>
          <cell r="L104">
            <v>31.2</v>
          </cell>
          <cell r="M104">
            <v>1.7243589743589742</v>
          </cell>
          <cell r="N104">
            <v>16.8</v>
          </cell>
          <cell r="O104">
            <v>18.3</v>
          </cell>
          <cell r="P104">
            <v>-1.5</v>
          </cell>
        </row>
        <row r="105">
          <cell r="A105" t="str">
            <v>1978:8</v>
          </cell>
          <cell r="B105">
            <v>24.551945177238714</v>
          </cell>
          <cell r="C105">
            <v>9.4425505166936539</v>
          </cell>
          <cell r="D105">
            <v>2.6001391397200249</v>
          </cell>
          <cell r="E105">
            <v>0</v>
          </cell>
          <cell r="F105">
            <v>0</v>
          </cell>
          <cell r="G105">
            <v>1</v>
          </cell>
          <cell r="H105">
            <v>17.399999999999999</v>
          </cell>
          <cell r="I105">
            <v>18.7</v>
          </cell>
          <cell r="J105">
            <v>-1.3000000000000007</v>
          </cell>
          <cell r="K105">
            <v>62.7</v>
          </cell>
          <cell r="L105">
            <v>32.6</v>
          </cell>
          <cell r="M105">
            <v>1.9233128834355828</v>
          </cell>
          <cell r="N105">
            <v>16</v>
          </cell>
          <cell r="O105">
            <v>18</v>
          </cell>
          <cell r="P105">
            <v>-2</v>
          </cell>
        </row>
        <row r="106">
          <cell r="A106" t="str">
            <v>1978:9</v>
          </cell>
          <cell r="B106">
            <v>51.466159678507942</v>
          </cell>
          <cell r="C106">
            <v>43.697695496746512</v>
          </cell>
          <cell r="D106">
            <v>1.1777774341061036</v>
          </cell>
          <cell r="E106">
            <v>0</v>
          </cell>
          <cell r="F106">
            <v>0</v>
          </cell>
          <cell r="G106">
            <v>1</v>
          </cell>
          <cell r="H106">
            <v>15.7</v>
          </cell>
          <cell r="I106">
            <v>16.3</v>
          </cell>
          <cell r="J106">
            <v>-0.60000000000000142</v>
          </cell>
          <cell r="K106">
            <v>106.1</v>
          </cell>
          <cell r="L106">
            <v>80</v>
          </cell>
          <cell r="M106">
            <v>1.3262499999999999</v>
          </cell>
          <cell r="N106">
            <v>14.5</v>
          </cell>
          <cell r="O106">
            <v>15.7</v>
          </cell>
          <cell r="P106">
            <v>-1.1999999999999993</v>
          </cell>
        </row>
        <row r="107">
          <cell r="A107" t="str">
            <v>1978:10</v>
          </cell>
          <cell r="B107">
            <v>151.01926734747252</v>
          </cell>
          <cell r="C107">
            <v>132.10004667845612</v>
          </cell>
          <cell r="D107">
            <v>1.1432188795138547</v>
          </cell>
          <cell r="E107">
            <v>151.01926734747252</v>
          </cell>
          <cell r="F107">
            <v>132.10004667845612</v>
          </cell>
          <cell r="G107">
            <v>1.1432188795138547</v>
          </cell>
          <cell r="H107">
            <v>11.8</v>
          </cell>
          <cell r="I107">
            <v>12.2</v>
          </cell>
          <cell r="J107">
            <v>-0.39999999999999858</v>
          </cell>
          <cell r="K107">
            <v>205.8</v>
          </cell>
          <cell r="L107">
            <v>201.4</v>
          </cell>
          <cell r="M107">
            <v>1.0218470705064548</v>
          </cell>
          <cell r="N107">
            <v>11.4</v>
          </cell>
          <cell r="O107">
            <v>11.5</v>
          </cell>
          <cell r="P107">
            <v>-9.9999999999999645E-2</v>
          </cell>
        </row>
        <row r="108">
          <cell r="A108" t="str">
            <v>1978:11</v>
          </cell>
          <cell r="B108">
            <v>308.21108337814115</v>
          </cell>
          <cell r="C108">
            <v>277.9065874341735</v>
          </cell>
          <cell r="D108">
            <v>1.1090456193347549</v>
          </cell>
          <cell r="E108">
            <v>308.21108337814115</v>
          </cell>
          <cell r="F108">
            <v>277.9065874341735</v>
          </cell>
          <cell r="G108">
            <v>1.1090456193347549</v>
          </cell>
          <cell r="H108">
            <v>6.6</v>
          </cell>
          <cell r="I108">
            <v>7.5</v>
          </cell>
          <cell r="J108">
            <v>-0.90000000000000036</v>
          </cell>
          <cell r="K108">
            <v>372.4</v>
          </cell>
          <cell r="L108">
            <v>336.8</v>
          </cell>
          <cell r="M108">
            <v>1.1057007125890734</v>
          </cell>
          <cell r="N108">
            <v>5.6</v>
          </cell>
          <cell r="O108">
            <v>6.8</v>
          </cell>
          <cell r="P108">
            <v>-1.2000000000000002</v>
          </cell>
        </row>
        <row r="109">
          <cell r="A109" t="str">
            <v>1978:12</v>
          </cell>
          <cell r="B109">
            <v>348.29312274285712</v>
          </cell>
          <cell r="C109">
            <v>363.68818352813111</v>
          </cell>
          <cell r="D109">
            <v>0.95766961511939475</v>
          </cell>
          <cell r="E109">
            <v>348.29312274285712</v>
          </cell>
          <cell r="F109">
            <v>363.68818352813111</v>
          </cell>
          <cell r="G109">
            <v>0.95766961511939475</v>
          </cell>
          <cell r="H109">
            <v>5.8</v>
          </cell>
          <cell r="I109">
            <v>4.8</v>
          </cell>
          <cell r="J109">
            <v>1</v>
          </cell>
          <cell r="K109">
            <v>402.5</v>
          </cell>
          <cell r="L109">
            <v>424.6</v>
          </cell>
          <cell r="M109">
            <v>0.94795101271785209</v>
          </cell>
          <cell r="N109">
            <v>5</v>
          </cell>
          <cell r="O109">
            <v>4.3</v>
          </cell>
          <cell r="P109">
            <v>0.70000000000000018</v>
          </cell>
        </row>
        <row r="110">
          <cell r="A110" t="str">
            <v>1979:1</v>
          </cell>
          <cell r="B110">
            <v>509.37198067206049</v>
          </cell>
          <cell r="C110">
            <v>392.91081774346333</v>
          </cell>
          <cell r="D110">
            <v>1.296406099474299</v>
          </cell>
          <cell r="E110">
            <v>509.37198067206049</v>
          </cell>
          <cell r="F110">
            <v>392.91081774346333</v>
          </cell>
          <cell r="G110">
            <v>1.296406099474299</v>
          </cell>
          <cell r="H110">
            <v>1.1000000000000001</v>
          </cell>
          <cell r="I110">
            <v>3.9</v>
          </cell>
          <cell r="J110">
            <v>-2.8</v>
          </cell>
          <cell r="K110">
            <v>589</v>
          </cell>
          <cell r="L110">
            <v>456.3</v>
          </cell>
          <cell r="M110">
            <v>1.2908174446635985</v>
          </cell>
          <cell r="N110">
            <v>-1</v>
          </cell>
          <cell r="O110">
            <v>3.3</v>
          </cell>
          <cell r="P110">
            <v>-4.3</v>
          </cell>
        </row>
        <row r="111">
          <cell r="A111" t="str">
            <v>1979:2</v>
          </cell>
          <cell r="B111">
            <v>350.90090253244296</v>
          </cell>
          <cell r="C111">
            <v>331.22294910654443</v>
          </cell>
          <cell r="D111">
            <v>1.0594099940205794</v>
          </cell>
          <cell r="E111">
            <v>350.90090253244296</v>
          </cell>
          <cell r="F111">
            <v>331.22294910654443</v>
          </cell>
          <cell r="G111">
            <v>1.0594099940205794</v>
          </cell>
          <cell r="H111">
            <v>4.3</v>
          </cell>
          <cell r="I111">
            <v>4.9000000000000004</v>
          </cell>
          <cell r="J111">
            <v>-0.60000000000000053</v>
          </cell>
          <cell r="K111">
            <v>432.4</v>
          </cell>
          <cell r="L111">
            <v>388.2</v>
          </cell>
          <cell r="M111">
            <v>1.1138588356517258</v>
          </cell>
          <cell r="N111">
            <v>2.6</v>
          </cell>
          <cell r="O111">
            <v>4.2</v>
          </cell>
          <cell r="P111">
            <v>-1.6</v>
          </cell>
        </row>
        <row r="112">
          <cell r="A112" t="str">
            <v>1979:3</v>
          </cell>
          <cell r="B112">
            <v>293.36931631583536</v>
          </cell>
          <cell r="C112">
            <v>270.29253185771751</v>
          </cell>
          <cell r="D112">
            <v>1.085377070167316</v>
          </cell>
          <cell r="E112">
            <v>293.36931631583536</v>
          </cell>
          <cell r="F112">
            <v>270.29253185771751</v>
          </cell>
          <cell r="G112">
            <v>1.085377070167316</v>
          </cell>
          <cell r="H112">
            <v>7.3</v>
          </cell>
          <cell r="I112">
            <v>7.4</v>
          </cell>
          <cell r="J112">
            <v>-0.10000000000000053</v>
          </cell>
          <cell r="K112">
            <v>362.4</v>
          </cell>
          <cell r="L112">
            <v>344.1</v>
          </cell>
          <cell r="M112">
            <v>1.0531822144725369</v>
          </cell>
          <cell r="N112">
            <v>6.3</v>
          </cell>
          <cell r="O112">
            <v>6.9</v>
          </cell>
          <cell r="P112">
            <v>-0.60000000000000053</v>
          </cell>
        </row>
        <row r="113">
          <cell r="A113" t="str">
            <v>1979:4</v>
          </cell>
          <cell r="B113">
            <v>229.32592515481667</v>
          </cell>
          <cell r="C113">
            <v>198.63939385091356</v>
          </cell>
          <cell r="D113">
            <v>1.1544836132903955</v>
          </cell>
          <cell r="E113">
            <v>229.32592515481667</v>
          </cell>
          <cell r="F113">
            <v>198.63939385091356</v>
          </cell>
          <cell r="G113">
            <v>1.1544836132903955</v>
          </cell>
          <cell r="H113">
            <v>8.9</v>
          </cell>
          <cell r="I113">
            <v>9.9</v>
          </cell>
          <cell r="J113">
            <v>-1</v>
          </cell>
          <cell r="K113">
            <v>277.8</v>
          </cell>
          <cell r="L113">
            <v>248.1</v>
          </cell>
          <cell r="M113">
            <v>1.1197097944377268</v>
          </cell>
          <cell r="N113">
            <v>8.6999999999999993</v>
          </cell>
          <cell r="O113">
            <v>9.6999999999999993</v>
          </cell>
          <cell r="P113">
            <v>-1</v>
          </cell>
        </row>
        <row r="114">
          <cell r="A114" t="str">
            <v>1979:5</v>
          </cell>
          <cell r="B114">
            <v>129.86612766549732</v>
          </cell>
          <cell r="C114">
            <v>94.205291641343422</v>
          </cell>
          <cell r="D114">
            <v>1.3785438737339846</v>
          </cell>
          <cell r="E114">
            <v>129.86612766549732</v>
          </cell>
          <cell r="F114">
            <v>94.205291641343422</v>
          </cell>
          <cell r="G114">
            <v>1.3785438737339846</v>
          </cell>
          <cell r="H114">
            <v>13</v>
          </cell>
          <cell r="I114">
            <v>13.6</v>
          </cell>
          <cell r="J114">
            <v>-0.59999999999999964</v>
          </cell>
          <cell r="K114">
            <v>173.3</v>
          </cell>
          <cell r="L114">
            <v>147.30000000000001</v>
          </cell>
          <cell r="M114">
            <v>1.176510522742702</v>
          </cell>
          <cell r="N114">
            <v>12.6</v>
          </cell>
          <cell r="O114">
            <v>13.4</v>
          </cell>
          <cell r="P114">
            <v>-0.80000000000000071</v>
          </cell>
        </row>
        <row r="115">
          <cell r="A115" t="str">
            <v>1979:6</v>
          </cell>
          <cell r="B115">
            <v>31.904522043880391</v>
          </cell>
          <cell r="C115">
            <v>33.639009300779129</v>
          </cell>
          <cell r="D115">
            <v>0.94843821821891272</v>
          </cell>
          <cell r="E115">
            <v>0</v>
          </cell>
          <cell r="F115">
            <v>0</v>
          </cell>
          <cell r="G115">
            <v>1</v>
          </cell>
          <cell r="H115">
            <v>17</v>
          </cell>
          <cell r="I115">
            <v>16.8</v>
          </cell>
          <cell r="J115">
            <v>0.19999999999999929</v>
          </cell>
          <cell r="K115">
            <v>58.7</v>
          </cell>
          <cell r="L115">
            <v>65.7</v>
          </cell>
          <cell r="M115">
            <v>0.893455098934551</v>
          </cell>
          <cell r="N115">
            <v>16.2</v>
          </cell>
          <cell r="O115">
            <v>16.399999999999999</v>
          </cell>
          <cell r="P115">
            <v>-0.19999999999999929</v>
          </cell>
        </row>
        <row r="116">
          <cell r="A116" t="str">
            <v>1979:7</v>
          </cell>
          <cell r="B116">
            <v>13.174744897736856</v>
          </cell>
          <cell r="C116">
            <v>9.8992241828118033</v>
          </cell>
          <cell r="D116">
            <v>1.3308866083275896</v>
          </cell>
          <cell r="E116">
            <v>0</v>
          </cell>
          <cell r="F116">
            <v>0</v>
          </cell>
          <cell r="G116">
            <v>1</v>
          </cell>
          <cell r="H116">
            <v>19</v>
          </cell>
          <cell r="I116">
            <v>18.899999999999999</v>
          </cell>
          <cell r="J116">
            <v>0.10000000000000142</v>
          </cell>
          <cell r="K116">
            <v>30.1</v>
          </cell>
          <cell r="L116">
            <v>31.2</v>
          </cell>
          <cell r="M116">
            <v>0.96474358974358976</v>
          </cell>
          <cell r="N116">
            <v>17.899999999999999</v>
          </cell>
          <cell r="O116">
            <v>18.3</v>
          </cell>
          <cell r="P116">
            <v>-0.40000000000000213</v>
          </cell>
        </row>
        <row r="117">
          <cell r="A117" t="str">
            <v>1979:8</v>
          </cell>
          <cell r="B117">
            <v>25.399474173890113</v>
          </cell>
          <cell r="C117">
            <v>9.4425505166936539</v>
          </cell>
          <cell r="D117">
            <v>2.6898955032314551</v>
          </cell>
          <cell r="E117">
            <v>0</v>
          </cell>
          <cell r="F117">
            <v>0</v>
          </cell>
          <cell r="G117">
            <v>1</v>
          </cell>
          <cell r="H117">
            <v>17.5</v>
          </cell>
          <cell r="I117">
            <v>18.7</v>
          </cell>
          <cell r="J117">
            <v>-1.1999999999999993</v>
          </cell>
          <cell r="K117">
            <v>55.5</v>
          </cell>
          <cell r="L117">
            <v>32.6</v>
          </cell>
          <cell r="M117">
            <v>1.7024539877300613</v>
          </cell>
          <cell r="N117">
            <v>16.7</v>
          </cell>
          <cell r="O117">
            <v>18</v>
          </cell>
          <cell r="P117">
            <v>-1.3000000000000007</v>
          </cell>
        </row>
        <row r="118">
          <cell r="A118" t="str">
            <v>1979:9</v>
          </cell>
          <cell r="B118">
            <v>51.6040283367307</v>
          </cell>
          <cell r="C118">
            <v>43.697695496746512</v>
          </cell>
          <cell r="D118">
            <v>1.180932489690969</v>
          </cell>
          <cell r="E118">
            <v>0</v>
          </cell>
          <cell r="F118">
            <v>0</v>
          </cell>
          <cell r="G118">
            <v>1</v>
          </cell>
          <cell r="H118">
            <v>15.9</v>
          </cell>
          <cell r="I118">
            <v>16.3</v>
          </cell>
          <cell r="J118">
            <v>-0.40000000000000036</v>
          </cell>
          <cell r="K118">
            <v>101.6</v>
          </cell>
          <cell r="L118">
            <v>80</v>
          </cell>
          <cell r="M118">
            <v>1.27</v>
          </cell>
          <cell r="N118">
            <v>14.8</v>
          </cell>
          <cell r="O118">
            <v>15.7</v>
          </cell>
          <cell r="P118">
            <v>-0.89999999999999858</v>
          </cell>
        </row>
        <row r="119">
          <cell r="A119" t="str">
            <v>1979:10</v>
          </cell>
          <cell r="B119">
            <v>122.3602746632063</v>
          </cell>
          <cell r="C119">
            <v>132.10004667845612</v>
          </cell>
          <cell r="D119">
            <v>0.92626973070677754</v>
          </cell>
          <cell r="E119">
            <v>122.3602746632063</v>
          </cell>
          <cell r="F119">
            <v>132.10004667845612</v>
          </cell>
          <cell r="G119">
            <v>0.92626973070677754</v>
          </cell>
          <cell r="H119">
            <v>12.8</v>
          </cell>
          <cell r="I119">
            <v>12.2</v>
          </cell>
          <cell r="J119">
            <v>0.60000000000000142</v>
          </cell>
          <cell r="K119">
            <v>186.6</v>
          </cell>
          <cell r="L119">
            <v>201.4</v>
          </cell>
          <cell r="M119">
            <v>0.926514399205561</v>
          </cell>
          <cell r="N119">
            <v>12</v>
          </cell>
          <cell r="O119">
            <v>11.5</v>
          </cell>
          <cell r="P119">
            <v>0.5</v>
          </cell>
        </row>
        <row r="120">
          <cell r="A120" t="str">
            <v>1979:11</v>
          </cell>
          <cell r="B120">
            <v>297.85575998111369</v>
          </cell>
          <cell r="C120">
            <v>277.9065874341735</v>
          </cell>
          <cell r="D120">
            <v>1.0717837339917877</v>
          </cell>
          <cell r="E120">
            <v>297.85575998111369</v>
          </cell>
          <cell r="F120">
            <v>277.9065874341735</v>
          </cell>
          <cell r="G120">
            <v>1.0717837339917877</v>
          </cell>
          <cell r="H120">
            <v>7</v>
          </cell>
          <cell r="I120">
            <v>7.5</v>
          </cell>
          <cell r="J120">
            <v>-0.5</v>
          </cell>
          <cell r="K120">
            <v>339</v>
          </cell>
          <cell r="L120">
            <v>336.8</v>
          </cell>
          <cell r="M120">
            <v>1.0065320665083135</v>
          </cell>
          <cell r="N120">
            <v>6.7</v>
          </cell>
          <cell r="O120">
            <v>6.8</v>
          </cell>
          <cell r="P120">
            <v>-9.9999999999999645E-2</v>
          </cell>
        </row>
        <row r="121">
          <cell r="A121" t="str">
            <v>1979:12</v>
          </cell>
          <cell r="B121">
            <v>330.36714544546209</v>
          </cell>
          <cell r="C121">
            <v>363.68818352813111</v>
          </cell>
          <cell r="D121">
            <v>0.90838020152477228</v>
          </cell>
          <cell r="E121">
            <v>330.36714544546209</v>
          </cell>
          <cell r="F121">
            <v>363.68818352813111</v>
          </cell>
          <cell r="G121">
            <v>0.90838020152477228</v>
          </cell>
          <cell r="H121">
            <v>6.3</v>
          </cell>
          <cell r="I121">
            <v>4.8</v>
          </cell>
          <cell r="J121">
            <v>1.5</v>
          </cell>
          <cell r="K121">
            <v>366.6</v>
          </cell>
          <cell r="L121">
            <v>424.6</v>
          </cell>
          <cell r="M121">
            <v>0.86340084785680637</v>
          </cell>
          <cell r="N121">
            <v>6.2</v>
          </cell>
          <cell r="O121">
            <v>4.3</v>
          </cell>
          <cell r="P121">
            <v>1.9000000000000004</v>
          </cell>
        </row>
        <row r="122">
          <cell r="A122" t="str">
            <v>1980:1</v>
          </cell>
          <cell r="B122">
            <v>449.26834629435751</v>
          </cell>
          <cell r="C122">
            <v>392.91081774346333</v>
          </cell>
          <cell r="D122">
            <v>1.1434359300020362</v>
          </cell>
          <cell r="E122">
            <v>449.26834629435751</v>
          </cell>
          <cell r="F122">
            <v>392.91081774346333</v>
          </cell>
          <cell r="G122">
            <v>1.1434359300020362</v>
          </cell>
          <cell r="H122">
            <v>2.6</v>
          </cell>
          <cell r="I122">
            <v>3.9</v>
          </cell>
          <cell r="J122">
            <v>-1.2999999999999998</v>
          </cell>
          <cell r="K122">
            <v>522.70000000000005</v>
          </cell>
          <cell r="L122">
            <v>456.3</v>
          </cell>
          <cell r="M122">
            <v>1.1455182993644533</v>
          </cell>
          <cell r="N122">
            <v>1.1000000000000001</v>
          </cell>
          <cell r="O122">
            <v>3.3</v>
          </cell>
          <cell r="P122">
            <v>-2.1999999999999997</v>
          </cell>
        </row>
        <row r="123">
          <cell r="A123" t="str">
            <v>1980:2</v>
          </cell>
          <cell r="B123">
            <v>286.52709609089584</v>
          </cell>
          <cell r="C123">
            <v>331.22294910654443</v>
          </cell>
          <cell r="D123">
            <v>0.86505810320144427</v>
          </cell>
          <cell r="E123">
            <v>286.52709609089584</v>
          </cell>
          <cell r="F123">
            <v>331.22294910654443</v>
          </cell>
          <cell r="G123">
            <v>0.86505810320144427</v>
          </cell>
          <cell r="H123">
            <v>6.8</v>
          </cell>
          <cell r="I123">
            <v>4.9000000000000004</v>
          </cell>
          <cell r="J123">
            <v>1.8999999999999995</v>
          </cell>
          <cell r="K123">
            <v>348.2</v>
          </cell>
          <cell r="L123">
            <v>388.2</v>
          </cell>
          <cell r="M123">
            <v>0.89696032972694484</v>
          </cell>
          <cell r="N123">
            <v>6</v>
          </cell>
          <cell r="O123">
            <v>4.2</v>
          </cell>
          <cell r="P123">
            <v>1.7999999999999998</v>
          </cell>
        </row>
        <row r="124">
          <cell r="A124" t="str">
            <v>1980:3</v>
          </cell>
          <cell r="B124">
            <v>314.74398926440136</v>
          </cell>
          <cell r="C124">
            <v>270.29253185771751</v>
          </cell>
          <cell r="D124">
            <v>1.1644568464439971</v>
          </cell>
          <cell r="E124">
            <v>314.74398926440136</v>
          </cell>
          <cell r="F124">
            <v>270.29253185771751</v>
          </cell>
          <cell r="G124">
            <v>1.1644568464439971</v>
          </cell>
          <cell r="H124">
            <v>6.7</v>
          </cell>
          <cell r="I124">
            <v>7.4</v>
          </cell>
          <cell r="J124">
            <v>-0.70000000000000018</v>
          </cell>
          <cell r="K124">
            <v>370.7</v>
          </cell>
          <cell r="L124">
            <v>344.1</v>
          </cell>
          <cell r="M124">
            <v>1.077303109561174</v>
          </cell>
          <cell r="N124">
            <v>6</v>
          </cell>
          <cell r="O124">
            <v>6.9</v>
          </cell>
          <cell r="P124">
            <v>-0.90000000000000036</v>
          </cell>
        </row>
        <row r="125">
          <cell r="A125" t="str">
            <v>1980:4</v>
          </cell>
          <cell r="B125">
            <v>231.59491090878348</v>
          </cell>
          <cell r="C125">
            <v>198.63939385091356</v>
          </cell>
          <cell r="D125">
            <v>1.1659062506131301</v>
          </cell>
          <cell r="E125">
            <v>231.59491090878348</v>
          </cell>
          <cell r="F125">
            <v>198.63939385091356</v>
          </cell>
          <cell r="G125">
            <v>1.1659062506131301</v>
          </cell>
          <cell r="H125">
            <v>9</v>
          </cell>
          <cell r="I125">
            <v>9.9</v>
          </cell>
          <cell r="J125">
            <v>-0.90000000000000036</v>
          </cell>
          <cell r="K125">
            <v>277.2</v>
          </cell>
          <cell r="L125">
            <v>248.1</v>
          </cell>
          <cell r="M125">
            <v>1.117291414752116</v>
          </cell>
          <cell r="N125">
            <v>8.8000000000000007</v>
          </cell>
          <cell r="O125">
            <v>9.6999999999999993</v>
          </cell>
          <cell r="P125">
            <v>-0.89999999999999858</v>
          </cell>
        </row>
        <row r="126">
          <cell r="A126" t="str">
            <v>1980:5</v>
          </cell>
          <cell r="B126">
            <v>129.03155451631918</v>
          </cell>
          <cell r="C126">
            <v>94.205291641343422</v>
          </cell>
          <cell r="D126">
            <v>1.3696847838183617</v>
          </cell>
          <cell r="E126">
            <v>129.03155451631918</v>
          </cell>
          <cell r="F126">
            <v>94.205291641343422</v>
          </cell>
          <cell r="G126">
            <v>1.3696847838183617</v>
          </cell>
          <cell r="H126">
            <v>12.5</v>
          </cell>
          <cell r="I126">
            <v>13.6</v>
          </cell>
          <cell r="J126">
            <v>-1.0999999999999996</v>
          </cell>
          <cell r="K126">
            <v>172.1</v>
          </cell>
          <cell r="L126">
            <v>147.30000000000001</v>
          </cell>
          <cell r="M126">
            <v>1.1683638832315002</v>
          </cell>
          <cell r="N126">
            <v>12.4</v>
          </cell>
          <cell r="O126">
            <v>13.4</v>
          </cell>
          <cell r="P126">
            <v>-1</v>
          </cell>
        </row>
        <row r="127">
          <cell r="A127" t="str">
            <v>1980:6</v>
          </cell>
          <cell r="B127">
            <v>52.583643913166114</v>
          </cell>
          <cell r="C127">
            <v>33.639009300779129</v>
          </cell>
          <cell r="D127">
            <v>1.5631745704219713</v>
          </cell>
          <cell r="E127">
            <v>0</v>
          </cell>
          <cell r="F127">
            <v>0</v>
          </cell>
          <cell r="G127">
            <v>1</v>
          </cell>
          <cell r="H127">
            <v>15.6</v>
          </cell>
          <cell r="I127">
            <v>16.8</v>
          </cell>
          <cell r="J127">
            <v>-1.2000000000000011</v>
          </cell>
          <cell r="K127">
            <v>84.7</v>
          </cell>
          <cell r="L127">
            <v>65.7</v>
          </cell>
          <cell r="M127">
            <v>1.2891933028919331</v>
          </cell>
          <cell r="N127">
            <v>15.5</v>
          </cell>
          <cell r="O127">
            <v>16.399999999999999</v>
          </cell>
          <cell r="P127">
            <v>-0.89999999999999858</v>
          </cell>
        </row>
        <row r="128">
          <cell r="A128" t="str">
            <v>1980:7</v>
          </cell>
          <cell r="B128">
            <v>33.671760523336289</v>
          </cell>
          <cell r="C128">
            <v>9.8992241828118033</v>
          </cell>
          <cell r="D128">
            <v>3.4014544878982695</v>
          </cell>
          <cell r="E128">
            <v>0</v>
          </cell>
          <cell r="F128">
            <v>0</v>
          </cell>
          <cell r="G128">
            <v>1</v>
          </cell>
          <cell r="H128">
            <v>17</v>
          </cell>
          <cell r="I128">
            <v>18.899999999999999</v>
          </cell>
          <cell r="J128">
            <v>-1.8999999999999986</v>
          </cell>
          <cell r="K128">
            <v>62.2</v>
          </cell>
          <cell r="L128">
            <v>31.2</v>
          </cell>
          <cell r="M128">
            <v>1.9935897435897438</v>
          </cell>
          <cell r="N128">
            <v>16.399999999999999</v>
          </cell>
          <cell r="O128">
            <v>18.3</v>
          </cell>
          <cell r="P128">
            <v>-1.9000000000000021</v>
          </cell>
        </row>
        <row r="129">
          <cell r="A129" t="str">
            <v>1980:8</v>
          </cell>
          <cell r="B129">
            <v>10.451225771827817</v>
          </cell>
          <cell r="C129">
            <v>9.4425505166936539</v>
          </cell>
          <cell r="D129">
            <v>1.106822330825862</v>
          </cell>
          <cell r="E129">
            <v>0</v>
          </cell>
          <cell r="F129">
            <v>0</v>
          </cell>
          <cell r="G129">
            <v>1</v>
          </cell>
          <cell r="H129">
            <v>19.100000000000001</v>
          </cell>
          <cell r="I129">
            <v>18.7</v>
          </cell>
          <cell r="J129">
            <v>0.40000000000000213</v>
          </cell>
          <cell r="K129">
            <v>24.1</v>
          </cell>
          <cell r="L129">
            <v>32.6</v>
          </cell>
          <cell r="M129">
            <v>0.73926380368098166</v>
          </cell>
          <cell r="N129">
            <v>18.399999999999999</v>
          </cell>
          <cell r="O129">
            <v>18</v>
          </cell>
          <cell r="P129">
            <v>0.39999999999999858</v>
          </cell>
        </row>
        <row r="130">
          <cell r="A130" t="str">
            <v>1980:9</v>
          </cell>
          <cell r="B130">
            <v>21.212894730793625</v>
          </cell>
          <cell r="C130">
            <v>43.697695496746512</v>
          </cell>
          <cell r="D130">
            <v>0.48544653189715736</v>
          </cell>
          <cell r="E130">
            <v>0</v>
          </cell>
          <cell r="F130">
            <v>0</v>
          </cell>
          <cell r="G130">
            <v>1</v>
          </cell>
          <cell r="H130">
            <v>16.8</v>
          </cell>
          <cell r="I130">
            <v>16.3</v>
          </cell>
          <cell r="J130">
            <v>0.5</v>
          </cell>
          <cell r="K130">
            <v>62.2</v>
          </cell>
          <cell r="L130">
            <v>80</v>
          </cell>
          <cell r="M130">
            <v>0.77750000000000008</v>
          </cell>
          <cell r="N130">
            <v>16</v>
          </cell>
          <cell r="O130">
            <v>15.7</v>
          </cell>
          <cell r="P130">
            <v>0.30000000000000071</v>
          </cell>
        </row>
        <row r="131">
          <cell r="A131" t="str">
            <v>1980:10</v>
          </cell>
          <cell r="B131">
            <v>179.04603828505552</v>
          </cell>
          <cell r="C131">
            <v>132.10004667845612</v>
          </cell>
          <cell r="D131">
            <v>1.3553820970318833</v>
          </cell>
          <cell r="E131">
            <v>179.04603828505552</v>
          </cell>
          <cell r="F131">
            <v>132.10004667845612</v>
          </cell>
          <cell r="G131">
            <v>1.3553820970318833</v>
          </cell>
          <cell r="H131">
            <v>11</v>
          </cell>
          <cell r="I131">
            <v>12.2</v>
          </cell>
          <cell r="J131">
            <v>-1.1999999999999993</v>
          </cell>
          <cell r="K131">
            <v>241.7</v>
          </cell>
          <cell r="L131">
            <v>201.4</v>
          </cell>
          <cell r="M131">
            <v>1.2000993048659383</v>
          </cell>
          <cell r="N131">
            <v>10.199999999999999</v>
          </cell>
          <cell r="O131">
            <v>11.5</v>
          </cell>
          <cell r="P131">
            <v>-1.3000000000000007</v>
          </cell>
        </row>
        <row r="132">
          <cell r="A132" t="str">
            <v>1980:11</v>
          </cell>
          <cell r="B132">
            <v>328.81171790255013</v>
          </cell>
          <cell r="C132">
            <v>277.9065874341735</v>
          </cell>
          <cell r="D132">
            <v>1.1831735294163701</v>
          </cell>
          <cell r="E132">
            <v>328.81171790255013</v>
          </cell>
          <cell r="F132">
            <v>277.9065874341735</v>
          </cell>
          <cell r="G132">
            <v>1.1831735294163701</v>
          </cell>
          <cell r="H132">
            <v>6</v>
          </cell>
          <cell r="I132">
            <v>7.5</v>
          </cell>
          <cell r="J132">
            <v>-1.5</v>
          </cell>
          <cell r="K132">
            <v>374.1</v>
          </cell>
          <cell r="L132">
            <v>336.8</v>
          </cell>
          <cell r="M132">
            <v>1.1107482185273159</v>
          </cell>
          <cell r="N132">
            <v>5.5</v>
          </cell>
          <cell r="O132">
            <v>6.8</v>
          </cell>
          <cell r="P132">
            <v>-1.2999999999999998</v>
          </cell>
        </row>
        <row r="133">
          <cell r="A133" t="str">
            <v>1980:12</v>
          </cell>
          <cell r="B133">
            <v>423.70640448101835</v>
          </cell>
          <cell r="C133">
            <v>363.68818352813111</v>
          </cell>
          <cell r="D133">
            <v>1.1650265905552712</v>
          </cell>
          <cell r="E133">
            <v>423.70640448101835</v>
          </cell>
          <cell r="F133">
            <v>363.68818352813111</v>
          </cell>
          <cell r="G133">
            <v>1.1650265905552712</v>
          </cell>
          <cell r="H133">
            <v>3.4</v>
          </cell>
          <cell r="I133">
            <v>4.8</v>
          </cell>
          <cell r="J133">
            <v>-1.4</v>
          </cell>
          <cell r="K133">
            <v>442.8</v>
          </cell>
          <cell r="L133">
            <v>424.6</v>
          </cell>
          <cell r="M133">
            <v>1.0428638718794159</v>
          </cell>
          <cell r="N133">
            <v>3.7</v>
          </cell>
          <cell r="O133">
            <v>4.3</v>
          </cell>
          <cell r="P133">
            <v>-0.59999999999999964</v>
          </cell>
        </row>
        <row r="134">
          <cell r="A134" t="str">
            <v>1981:1</v>
          </cell>
          <cell r="B134">
            <v>407.49406003787357</v>
          </cell>
          <cell r="C134">
            <v>392.91081774346333</v>
          </cell>
          <cell r="D134">
            <v>1.0371159093510423</v>
          </cell>
          <cell r="E134">
            <v>407.49406003787357</v>
          </cell>
          <cell r="F134">
            <v>392.91081774346333</v>
          </cell>
          <cell r="G134">
            <v>1.0371159093510423</v>
          </cell>
          <cell r="H134">
            <v>3.8</v>
          </cell>
          <cell r="I134">
            <v>3.9</v>
          </cell>
          <cell r="J134">
            <v>-0.10000000000000009</v>
          </cell>
          <cell r="K134">
            <v>437.1</v>
          </cell>
          <cell r="L134">
            <v>456.3</v>
          </cell>
          <cell r="M134">
            <v>0.95792241946088108</v>
          </cell>
          <cell r="N134">
            <v>3.9</v>
          </cell>
          <cell r="O134">
            <v>3.3</v>
          </cell>
          <cell r="P134">
            <v>0.60000000000000009</v>
          </cell>
        </row>
        <row r="135">
          <cell r="A135" t="str">
            <v>1981:2</v>
          </cell>
          <cell r="B135">
            <v>386.51964436994564</v>
          </cell>
          <cell r="C135">
            <v>331.22294910654443</v>
          </cell>
          <cell r="D135">
            <v>1.1669470530727444</v>
          </cell>
          <cell r="E135">
            <v>386.51964436994564</v>
          </cell>
          <cell r="F135">
            <v>331.22294910654443</v>
          </cell>
          <cell r="G135">
            <v>1.1669470530727444</v>
          </cell>
          <cell r="H135">
            <v>3</v>
          </cell>
          <cell r="I135">
            <v>4.9000000000000004</v>
          </cell>
          <cell r="J135">
            <v>-1.9000000000000004</v>
          </cell>
          <cell r="K135">
            <v>432</v>
          </cell>
          <cell r="L135">
            <v>388.2</v>
          </cell>
          <cell r="M135">
            <v>1.1128284389489953</v>
          </cell>
          <cell r="N135">
            <v>2.6</v>
          </cell>
          <cell r="O135">
            <v>4.2</v>
          </cell>
          <cell r="P135">
            <v>-1.6</v>
          </cell>
        </row>
        <row r="136">
          <cell r="A136" t="str">
            <v>1981:3</v>
          </cell>
          <cell r="B136">
            <v>205.78866117141453</v>
          </cell>
          <cell r="C136">
            <v>270.29253185771751</v>
          </cell>
          <cell r="D136">
            <v>0.76135533511426079</v>
          </cell>
          <cell r="E136">
            <v>205.78866117141453</v>
          </cell>
          <cell r="F136">
            <v>270.29253185771751</v>
          </cell>
          <cell r="G136">
            <v>0.76135533511426079</v>
          </cell>
          <cell r="H136">
            <v>9.9</v>
          </cell>
          <cell r="I136">
            <v>7.4</v>
          </cell>
          <cell r="J136">
            <v>2.5</v>
          </cell>
          <cell r="K136">
            <v>247.8</v>
          </cell>
          <cell r="L136">
            <v>344.1</v>
          </cell>
          <cell r="M136">
            <v>0.7201394943330427</v>
          </cell>
          <cell r="N136">
            <v>10</v>
          </cell>
          <cell r="O136">
            <v>6.9</v>
          </cell>
          <cell r="P136">
            <v>3.0999999999999996</v>
          </cell>
        </row>
        <row r="137">
          <cell r="A137" t="str">
            <v>1981:4</v>
          </cell>
          <cell r="B137">
            <v>183.51762364552206</v>
          </cell>
          <cell r="C137">
            <v>198.63939385091356</v>
          </cell>
          <cell r="D137">
            <v>0.92387325639575313</v>
          </cell>
          <cell r="E137">
            <v>183.51762364552206</v>
          </cell>
          <cell r="F137">
            <v>198.63939385091356</v>
          </cell>
          <cell r="G137">
            <v>0.92387325639575313</v>
          </cell>
          <cell r="H137">
            <v>10.6</v>
          </cell>
          <cell r="I137">
            <v>9.9</v>
          </cell>
          <cell r="J137">
            <v>0.69999999999999929</v>
          </cell>
          <cell r="K137">
            <v>235.7</v>
          </cell>
          <cell r="L137">
            <v>248.1</v>
          </cell>
          <cell r="M137">
            <v>0.95002015316404675</v>
          </cell>
          <cell r="N137">
            <v>10.1</v>
          </cell>
          <cell r="O137">
            <v>9.6999999999999993</v>
          </cell>
          <cell r="P137">
            <v>0.40000000000000036</v>
          </cell>
        </row>
        <row r="138">
          <cell r="A138" t="str">
            <v>1981:5</v>
          </cell>
          <cell r="B138">
            <v>113.13425458780952</v>
          </cell>
          <cell r="C138">
            <v>94.205291641343422</v>
          </cell>
          <cell r="D138">
            <v>1.2009331176271083</v>
          </cell>
          <cell r="E138">
            <v>113.13425458780952</v>
          </cell>
          <cell r="F138">
            <v>94.205291641343422</v>
          </cell>
          <cell r="G138">
            <v>1.2009331176271083</v>
          </cell>
          <cell r="H138">
            <v>13.2</v>
          </cell>
          <cell r="I138">
            <v>13.6</v>
          </cell>
          <cell r="J138">
            <v>-0.40000000000000036</v>
          </cell>
          <cell r="K138">
            <v>149</v>
          </cell>
          <cell r="L138">
            <v>147.30000000000001</v>
          </cell>
          <cell r="M138">
            <v>1.0115410726408689</v>
          </cell>
          <cell r="N138">
            <v>13.4</v>
          </cell>
          <cell r="O138">
            <v>13.4</v>
          </cell>
          <cell r="P138">
            <v>0</v>
          </cell>
        </row>
        <row r="139">
          <cell r="A139" t="str">
            <v>1981:6</v>
          </cell>
          <cell r="B139">
            <v>49.631778603975711</v>
          </cell>
          <cell r="C139">
            <v>33.639009300779129</v>
          </cell>
          <cell r="D139">
            <v>1.4754233146463729</v>
          </cell>
          <cell r="E139">
            <v>0</v>
          </cell>
          <cell r="F139">
            <v>0</v>
          </cell>
          <cell r="G139">
            <v>1</v>
          </cell>
          <cell r="H139">
            <v>16.399999999999999</v>
          </cell>
          <cell r="I139">
            <v>16.8</v>
          </cell>
          <cell r="J139">
            <v>-0.40000000000000213</v>
          </cell>
          <cell r="K139">
            <v>79.7</v>
          </cell>
          <cell r="L139">
            <v>65.7</v>
          </cell>
          <cell r="M139">
            <v>1.213089802130898</v>
          </cell>
          <cell r="N139">
            <v>15.7</v>
          </cell>
          <cell r="O139">
            <v>16.399999999999999</v>
          </cell>
          <cell r="P139">
            <v>-0.69999999999999929</v>
          </cell>
        </row>
        <row r="140">
          <cell r="A140" t="str">
            <v>1981:7</v>
          </cell>
          <cell r="B140">
            <v>18.348011938810014</v>
          </cell>
          <cell r="C140">
            <v>9.8992241828118033</v>
          </cell>
          <cell r="D140">
            <v>1.8534797879078231</v>
          </cell>
          <cell r="E140">
            <v>0</v>
          </cell>
          <cell r="F140">
            <v>0</v>
          </cell>
          <cell r="G140">
            <v>1</v>
          </cell>
          <cell r="H140">
            <v>18</v>
          </cell>
          <cell r="I140">
            <v>18.899999999999999</v>
          </cell>
          <cell r="J140">
            <v>-0.89999999999999858</v>
          </cell>
          <cell r="K140">
            <v>31.8</v>
          </cell>
          <cell r="L140">
            <v>31.2</v>
          </cell>
          <cell r="M140">
            <v>1.0192307692307694</v>
          </cell>
          <cell r="N140">
            <v>17.899999999999999</v>
          </cell>
          <cell r="O140">
            <v>18.3</v>
          </cell>
          <cell r="P140">
            <v>-0.40000000000000213</v>
          </cell>
        </row>
        <row r="141">
          <cell r="A141" t="str">
            <v>1981:8</v>
          </cell>
          <cell r="B141">
            <v>10.62421292569627</v>
          </cell>
          <cell r="C141">
            <v>9.4425505166936539</v>
          </cell>
          <cell r="D141">
            <v>1.1251422914723659</v>
          </cell>
          <cell r="E141">
            <v>0</v>
          </cell>
          <cell r="F141">
            <v>0</v>
          </cell>
          <cell r="G141">
            <v>1</v>
          </cell>
          <cell r="H141">
            <v>19.100000000000001</v>
          </cell>
          <cell r="I141">
            <v>18.7</v>
          </cell>
          <cell r="J141">
            <v>0.40000000000000213</v>
          </cell>
          <cell r="K141">
            <v>25.6</v>
          </cell>
          <cell r="L141">
            <v>32.6</v>
          </cell>
          <cell r="M141">
            <v>0.78527607361963192</v>
          </cell>
          <cell r="N141">
            <v>18.399999999999999</v>
          </cell>
          <cell r="O141">
            <v>18</v>
          </cell>
          <cell r="P141">
            <v>0.39999999999999858</v>
          </cell>
        </row>
        <row r="142">
          <cell r="A142" t="str">
            <v>1981:9</v>
          </cell>
          <cell r="B142">
            <v>33.743958262184059</v>
          </cell>
          <cell r="C142">
            <v>43.697695496746512</v>
          </cell>
          <cell r="D142">
            <v>0.77221368034605964</v>
          </cell>
          <cell r="E142">
            <v>0</v>
          </cell>
          <cell r="F142">
            <v>0</v>
          </cell>
          <cell r="G142">
            <v>1</v>
          </cell>
          <cell r="H142">
            <v>16.5</v>
          </cell>
          <cell r="I142">
            <v>16.3</v>
          </cell>
          <cell r="J142">
            <v>0.19999999999999929</v>
          </cell>
          <cell r="K142">
            <v>65.400000000000006</v>
          </cell>
          <cell r="L142">
            <v>80</v>
          </cell>
          <cell r="M142">
            <v>0.81750000000000012</v>
          </cell>
          <cell r="N142">
            <v>16.100000000000001</v>
          </cell>
          <cell r="O142">
            <v>15.7</v>
          </cell>
          <cell r="P142">
            <v>0.40000000000000213</v>
          </cell>
        </row>
        <row r="143">
          <cell r="A143" t="str">
            <v>1981:10</v>
          </cell>
          <cell r="B143">
            <v>161.73896581237403</v>
          </cell>
          <cell r="C143">
            <v>132.10004667845612</v>
          </cell>
          <cell r="D143">
            <v>1.2243672116639126</v>
          </cell>
          <cell r="E143">
            <v>161.73896581237403</v>
          </cell>
          <cell r="F143">
            <v>132.10004667845612</v>
          </cell>
          <cell r="G143">
            <v>1.2243672116639126</v>
          </cell>
          <cell r="H143">
            <v>11.7</v>
          </cell>
          <cell r="I143">
            <v>12.2</v>
          </cell>
          <cell r="J143">
            <v>-0.5</v>
          </cell>
          <cell r="K143">
            <v>225.3</v>
          </cell>
          <cell r="L143">
            <v>201.4</v>
          </cell>
          <cell r="M143">
            <v>1.1186693147964251</v>
          </cell>
          <cell r="N143">
            <v>10.7</v>
          </cell>
          <cell r="O143">
            <v>11.5</v>
          </cell>
          <cell r="P143">
            <v>-0.80000000000000071</v>
          </cell>
        </row>
        <row r="144">
          <cell r="A144" t="str">
            <v>1981:11</v>
          </cell>
          <cell r="B144">
            <v>280.0733273229726</v>
          </cell>
          <cell r="C144">
            <v>277.9065874341735</v>
          </cell>
          <cell r="D144">
            <v>1.0077966481788141</v>
          </cell>
          <cell r="E144">
            <v>280.0733273229726</v>
          </cell>
          <cell r="F144">
            <v>277.9065874341735</v>
          </cell>
          <cell r="G144">
            <v>1.0077966481788141</v>
          </cell>
          <cell r="H144">
            <v>7.5</v>
          </cell>
          <cell r="I144">
            <v>7.5</v>
          </cell>
          <cell r="J144">
            <v>0</v>
          </cell>
          <cell r="K144">
            <v>316.7</v>
          </cell>
          <cell r="L144">
            <v>336.8</v>
          </cell>
          <cell r="M144">
            <v>0.94032066508313528</v>
          </cell>
          <cell r="N144">
            <v>7.4</v>
          </cell>
          <cell r="O144">
            <v>6.8</v>
          </cell>
          <cell r="P144">
            <v>0.60000000000000053</v>
          </cell>
        </row>
        <row r="145">
          <cell r="A145" t="str">
            <v>1981:12</v>
          </cell>
          <cell r="B145">
            <v>379.85531886084709</v>
          </cell>
          <cell r="C145">
            <v>363.68818352813111</v>
          </cell>
          <cell r="D145">
            <v>1.0444532873624843</v>
          </cell>
          <cell r="E145">
            <v>379.85531886084709</v>
          </cell>
          <cell r="F145">
            <v>363.68818352813111</v>
          </cell>
          <cell r="G145">
            <v>1.0444532873624843</v>
          </cell>
          <cell r="H145">
            <v>4.8</v>
          </cell>
          <cell r="I145">
            <v>4.8</v>
          </cell>
          <cell r="J145">
            <v>0</v>
          </cell>
          <cell r="K145">
            <v>436.7</v>
          </cell>
          <cell r="L145">
            <v>424.6</v>
          </cell>
          <cell r="M145">
            <v>1.0284974093264247</v>
          </cell>
          <cell r="N145">
            <v>3.9</v>
          </cell>
          <cell r="O145">
            <v>4.3</v>
          </cell>
          <cell r="P145">
            <v>-0.39999999999999991</v>
          </cell>
        </row>
        <row r="146">
          <cell r="A146" t="str">
            <v>1982:1</v>
          </cell>
          <cell r="B146">
            <v>367.23886648719599</v>
          </cell>
          <cell r="C146">
            <v>392.91081774346333</v>
          </cell>
          <cell r="D146">
            <v>0.9346621418984985</v>
          </cell>
          <cell r="E146">
            <v>367.23886648719599</v>
          </cell>
          <cell r="F146">
            <v>392.91081774346333</v>
          </cell>
          <cell r="G146">
            <v>0.9346621418984985</v>
          </cell>
          <cell r="H146">
            <v>5.0999999999999996</v>
          </cell>
          <cell r="I146">
            <v>3.9</v>
          </cell>
          <cell r="J146">
            <v>1.1999999999999997</v>
          </cell>
          <cell r="K146">
            <v>455.1</v>
          </cell>
          <cell r="L146">
            <v>456.3</v>
          </cell>
          <cell r="M146">
            <v>0.99737015121630512</v>
          </cell>
          <cell r="N146">
            <v>3.3</v>
          </cell>
          <cell r="O146">
            <v>3.3</v>
          </cell>
          <cell r="P146">
            <v>0</v>
          </cell>
        </row>
        <row r="147">
          <cell r="A147" t="str">
            <v>1982:2</v>
          </cell>
          <cell r="B147">
            <v>312.65495884328328</v>
          </cell>
          <cell r="C147">
            <v>331.22294910654443</v>
          </cell>
          <cell r="D147">
            <v>0.94394111183012142</v>
          </cell>
          <cell r="E147">
            <v>312.65495884328328</v>
          </cell>
          <cell r="F147">
            <v>331.22294910654443</v>
          </cell>
          <cell r="G147">
            <v>0.94394111183012142</v>
          </cell>
          <cell r="H147">
            <v>5.5</v>
          </cell>
          <cell r="I147">
            <v>4.9000000000000004</v>
          </cell>
          <cell r="J147">
            <v>0.59999999999999964</v>
          </cell>
          <cell r="K147">
            <v>366.8</v>
          </cell>
          <cell r="L147">
            <v>388.2</v>
          </cell>
          <cell r="M147">
            <v>0.94487377640391557</v>
          </cell>
          <cell r="N147">
            <v>4.9000000000000004</v>
          </cell>
          <cell r="O147">
            <v>4.2</v>
          </cell>
          <cell r="P147">
            <v>0.70000000000000018</v>
          </cell>
        </row>
        <row r="148">
          <cell r="A148" t="str">
            <v>1982:3</v>
          </cell>
          <cell r="B148">
            <v>304.08861998863779</v>
          </cell>
          <cell r="C148">
            <v>270.29253185771751</v>
          </cell>
          <cell r="D148">
            <v>1.1250352271986213</v>
          </cell>
          <cell r="E148">
            <v>304.08861998863779</v>
          </cell>
          <cell r="F148">
            <v>270.29253185771751</v>
          </cell>
          <cell r="G148">
            <v>1.1250352271986213</v>
          </cell>
          <cell r="H148">
            <v>6.9</v>
          </cell>
          <cell r="I148">
            <v>7.4</v>
          </cell>
          <cell r="J148">
            <v>-0.5</v>
          </cell>
          <cell r="K148">
            <v>354.7</v>
          </cell>
          <cell r="L148">
            <v>344.1</v>
          </cell>
          <cell r="M148">
            <v>1.0308049985469339</v>
          </cell>
          <cell r="N148">
            <v>6.6</v>
          </cell>
          <cell r="O148">
            <v>6.9</v>
          </cell>
          <cell r="P148">
            <v>-0.30000000000000071</v>
          </cell>
        </row>
        <row r="149">
          <cell r="A149" t="str">
            <v>1982:4</v>
          </cell>
          <cell r="B149">
            <v>211.88223870630762</v>
          </cell>
          <cell r="C149">
            <v>198.63939385091356</v>
          </cell>
          <cell r="D149">
            <v>1.0666677671465978</v>
          </cell>
          <cell r="E149">
            <v>211.88223870630762</v>
          </cell>
          <cell r="F149">
            <v>198.63939385091356</v>
          </cell>
          <cell r="G149">
            <v>1.0666677671465978</v>
          </cell>
          <cell r="H149">
            <v>9.6999999999999993</v>
          </cell>
          <cell r="I149">
            <v>9.9</v>
          </cell>
          <cell r="J149">
            <v>-0.20000000000000107</v>
          </cell>
          <cell r="K149">
            <v>261.10000000000002</v>
          </cell>
          <cell r="L149">
            <v>248.1</v>
          </cell>
          <cell r="M149">
            <v>1.0523982265215639</v>
          </cell>
          <cell r="N149">
            <v>9.3000000000000007</v>
          </cell>
          <cell r="O149">
            <v>9.6999999999999993</v>
          </cell>
          <cell r="P149">
            <v>-0.39999999999999858</v>
          </cell>
        </row>
        <row r="150">
          <cell r="A150" t="str">
            <v>1982:5</v>
          </cell>
          <cell r="B150">
            <v>98.19078621260887</v>
          </cell>
          <cell r="C150">
            <v>94.205291641343422</v>
          </cell>
          <cell r="D150">
            <v>1.0423064830204969</v>
          </cell>
          <cell r="E150">
            <v>98.19078621260887</v>
          </cell>
          <cell r="F150">
            <v>94.205291641343422</v>
          </cell>
          <cell r="G150">
            <v>1.0423064830204969</v>
          </cell>
          <cell r="H150">
            <v>14.1</v>
          </cell>
          <cell r="I150">
            <v>13.6</v>
          </cell>
          <cell r="J150">
            <v>0.5</v>
          </cell>
          <cell r="K150">
            <v>136.19999999999999</v>
          </cell>
          <cell r="L150">
            <v>147.30000000000001</v>
          </cell>
          <cell r="M150">
            <v>0.92464358452138473</v>
          </cell>
          <cell r="N150">
            <v>13.7</v>
          </cell>
          <cell r="O150">
            <v>13.4</v>
          </cell>
          <cell r="P150">
            <v>0.29999999999999893</v>
          </cell>
        </row>
        <row r="151">
          <cell r="A151" t="str">
            <v>1982:6</v>
          </cell>
          <cell r="B151">
            <v>14.756128124327402</v>
          </cell>
          <cell r="C151">
            <v>33.639009300779129</v>
          </cell>
          <cell r="D151">
            <v>0.43866119814609489</v>
          </cell>
          <cell r="E151">
            <v>0</v>
          </cell>
          <cell r="F151">
            <v>0</v>
          </cell>
          <cell r="G151">
            <v>1</v>
          </cell>
          <cell r="H151">
            <v>18.3</v>
          </cell>
          <cell r="I151">
            <v>16.8</v>
          </cell>
          <cell r="J151">
            <v>1.5</v>
          </cell>
          <cell r="K151">
            <v>29.9</v>
          </cell>
          <cell r="L151">
            <v>65.7</v>
          </cell>
          <cell r="M151">
            <v>0.45509893455098932</v>
          </cell>
          <cell r="N151">
            <v>18</v>
          </cell>
          <cell r="O151">
            <v>16.399999999999999</v>
          </cell>
          <cell r="P151">
            <v>1.6000000000000014</v>
          </cell>
        </row>
        <row r="152">
          <cell r="A152" t="str">
            <v>1982:7</v>
          </cell>
          <cell r="B152">
            <v>3.779665305242907</v>
          </cell>
          <cell r="C152">
            <v>9.8992241828118033</v>
          </cell>
          <cell r="D152">
            <v>0.3818142952864535</v>
          </cell>
          <cell r="E152">
            <v>0</v>
          </cell>
          <cell r="F152">
            <v>0</v>
          </cell>
          <cell r="G152">
            <v>1</v>
          </cell>
          <cell r="H152">
            <v>20.7</v>
          </cell>
          <cell r="I152">
            <v>18.899999999999999</v>
          </cell>
          <cell r="J152">
            <v>1.8000000000000007</v>
          </cell>
          <cell r="K152">
            <v>6</v>
          </cell>
          <cell r="L152">
            <v>31.2</v>
          </cell>
          <cell r="M152">
            <v>0.19230769230769232</v>
          </cell>
          <cell r="N152">
            <v>20.100000000000001</v>
          </cell>
          <cell r="O152">
            <v>18.3</v>
          </cell>
          <cell r="P152">
            <v>1.8000000000000007</v>
          </cell>
        </row>
        <row r="153">
          <cell r="A153" t="str">
            <v>1982:8</v>
          </cell>
          <cell r="B153">
            <v>13.919542359287195</v>
          </cell>
          <cell r="C153">
            <v>9.4425505166936539</v>
          </cell>
          <cell r="D153">
            <v>1.4741295092547917</v>
          </cell>
          <cell r="E153">
            <v>0</v>
          </cell>
          <cell r="F153">
            <v>0</v>
          </cell>
          <cell r="G153">
            <v>1</v>
          </cell>
          <cell r="H153">
            <v>18.399999999999999</v>
          </cell>
          <cell r="I153">
            <v>18.7</v>
          </cell>
          <cell r="J153">
            <v>-0.30000000000000071</v>
          </cell>
          <cell r="K153">
            <v>32.200000000000003</v>
          </cell>
          <cell r="L153">
            <v>32.6</v>
          </cell>
          <cell r="M153">
            <v>0.98773006134969332</v>
          </cell>
          <cell r="N153">
            <v>17.600000000000001</v>
          </cell>
          <cell r="O153">
            <v>18</v>
          </cell>
          <cell r="P153">
            <v>-0.39999999999999858</v>
          </cell>
        </row>
        <row r="154">
          <cell r="A154" t="str">
            <v>1982:9</v>
          </cell>
          <cell r="B154">
            <v>20.930376817409297</v>
          </cell>
          <cell r="C154">
            <v>43.697695496746512</v>
          </cell>
          <cell r="D154">
            <v>0.47898125014321763</v>
          </cell>
          <cell r="E154">
            <v>0</v>
          </cell>
          <cell r="F154">
            <v>0</v>
          </cell>
          <cell r="G154">
            <v>1</v>
          </cell>
          <cell r="H154">
            <v>17.8</v>
          </cell>
          <cell r="I154">
            <v>16.3</v>
          </cell>
          <cell r="J154">
            <v>1.5</v>
          </cell>
          <cell r="K154">
            <v>42.7</v>
          </cell>
          <cell r="L154">
            <v>80</v>
          </cell>
          <cell r="M154">
            <v>0.53375000000000006</v>
          </cell>
          <cell r="N154">
            <v>17.3</v>
          </cell>
          <cell r="O154">
            <v>15.7</v>
          </cell>
          <cell r="P154">
            <v>1.6000000000000014</v>
          </cell>
        </row>
        <row r="155">
          <cell r="A155" t="str">
            <v>1982:10</v>
          </cell>
          <cell r="B155">
            <v>154.8809771406068</v>
          </cell>
          <cell r="C155">
            <v>132.10004667845612</v>
          </cell>
          <cell r="D155">
            <v>1.1724521000178114</v>
          </cell>
          <cell r="E155">
            <v>154.8809771406068</v>
          </cell>
          <cell r="F155">
            <v>132.10004667845612</v>
          </cell>
          <cell r="G155">
            <v>1.1724521000178114</v>
          </cell>
          <cell r="H155">
            <v>11.8</v>
          </cell>
          <cell r="I155">
            <v>12.2</v>
          </cell>
          <cell r="J155">
            <v>-0.39999999999999858</v>
          </cell>
          <cell r="K155">
            <v>217.9</v>
          </cell>
          <cell r="L155">
            <v>201.4</v>
          </cell>
          <cell r="M155">
            <v>1.0819265143992056</v>
          </cell>
          <cell r="N155">
            <v>11</v>
          </cell>
          <cell r="O155">
            <v>11.5</v>
          </cell>
          <cell r="P155">
            <v>-0.5</v>
          </cell>
        </row>
        <row r="156">
          <cell r="A156" t="str">
            <v>1982:11</v>
          </cell>
          <cell r="B156">
            <v>237.70925281528994</v>
          </cell>
          <cell r="C156">
            <v>277.9065874341735</v>
          </cell>
          <cell r="D156">
            <v>0.85535666862015314</v>
          </cell>
          <cell r="E156">
            <v>237.70925281528994</v>
          </cell>
          <cell r="F156">
            <v>277.9065874341735</v>
          </cell>
          <cell r="G156">
            <v>0.85535666862015314</v>
          </cell>
          <cell r="H156">
            <v>8.9</v>
          </cell>
          <cell r="I156">
            <v>7.5</v>
          </cell>
          <cell r="J156">
            <v>1.4000000000000004</v>
          </cell>
          <cell r="K156">
            <v>286.5</v>
          </cell>
          <cell r="L156">
            <v>336.8</v>
          </cell>
          <cell r="M156">
            <v>0.85065320665083133</v>
          </cell>
          <cell r="N156">
            <v>8.4</v>
          </cell>
          <cell r="O156">
            <v>6.8</v>
          </cell>
          <cell r="P156">
            <v>1.6000000000000005</v>
          </cell>
        </row>
        <row r="157">
          <cell r="A157" t="str">
            <v>1982:12</v>
          </cell>
          <cell r="B157">
            <v>358.79206170555432</v>
          </cell>
          <cell r="C157">
            <v>363.68818352813111</v>
          </cell>
          <cell r="D157">
            <v>0.98653758344557796</v>
          </cell>
          <cell r="E157">
            <v>358.79206170555432</v>
          </cell>
          <cell r="F157">
            <v>363.68818352813111</v>
          </cell>
          <cell r="G157">
            <v>0.98653758344557796</v>
          </cell>
          <cell r="H157">
            <v>5.4</v>
          </cell>
          <cell r="I157">
            <v>4.8</v>
          </cell>
          <cell r="J157">
            <v>0.60000000000000053</v>
          </cell>
          <cell r="K157">
            <v>402.6</v>
          </cell>
          <cell r="L157">
            <v>424.6</v>
          </cell>
          <cell r="M157">
            <v>0.94818652849740936</v>
          </cell>
          <cell r="N157">
            <v>5</v>
          </cell>
          <cell r="O157">
            <v>4.3</v>
          </cell>
          <cell r="P157">
            <v>0.70000000000000018</v>
          </cell>
        </row>
        <row r="158">
          <cell r="A158" t="str">
            <v>1983:1</v>
          </cell>
          <cell r="B158">
            <v>340.66454585519642</v>
          </cell>
          <cell r="C158">
            <v>392.91081774346333</v>
          </cell>
          <cell r="D158">
            <v>0.86702765734900389</v>
          </cell>
          <cell r="E158">
            <v>340.66454585519642</v>
          </cell>
          <cell r="F158">
            <v>392.91081774346333</v>
          </cell>
          <cell r="G158">
            <v>0.86702765734900389</v>
          </cell>
          <cell r="H158">
            <v>6.2</v>
          </cell>
          <cell r="I158">
            <v>3.9</v>
          </cell>
          <cell r="J158">
            <v>2.3000000000000003</v>
          </cell>
          <cell r="K158">
            <v>292.5</v>
          </cell>
          <cell r="L158">
            <v>394</v>
          </cell>
          <cell r="M158">
            <v>0.74238578680203049</v>
          </cell>
          <cell r="N158">
            <v>6.6</v>
          </cell>
          <cell r="O158">
            <v>3.3</v>
          </cell>
          <cell r="P158">
            <v>3.3</v>
          </cell>
        </row>
        <row r="159">
          <cell r="A159" t="str">
            <v>1983:2</v>
          </cell>
          <cell r="B159">
            <v>394.07916601437887</v>
          </cell>
          <cell r="C159">
            <v>331.22294910654443</v>
          </cell>
          <cell r="D159">
            <v>1.1897701142912518</v>
          </cell>
          <cell r="E159">
            <v>394.07916601437887</v>
          </cell>
          <cell r="F159">
            <v>331.22294910654443</v>
          </cell>
          <cell r="G159">
            <v>1.1897701142912518</v>
          </cell>
          <cell r="H159">
            <v>3.1</v>
          </cell>
          <cell r="I159">
            <v>4.9000000000000004</v>
          </cell>
          <cell r="J159">
            <v>-1.8000000000000003</v>
          </cell>
          <cell r="K159">
            <v>379.6</v>
          </cell>
          <cell r="L159">
            <v>332.4</v>
          </cell>
          <cell r="M159">
            <v>1.1419975932611313</v>
          </cell>
          <cell r="N159">
            <v>2.4</v>
          </cell>
          <cell r="O159">
            <v>4.2</v>
          </cell>
          <cell r="P159">
            <v>-1.8000000000000003</v>
          </cell>
        </row>
        <row r="160">
          <cell r="A160" t="str">
            <v>1983:3</v>
          </cell>
          <cell r="B160">
            <v>289.94011611562485</v>
          </cell>
          <cell r="C160">
            <v>270.29253185771751</v>
          </cell>
          <cell r="D160">
            <v>1.0726900744273979</v>
          </cell>
          <cell r="E160">
            <v>289.94011611562485</v>
          </cell>
          <cell r="F160">
            <v>270.29253185771751</v>
          </cell>
          <cell r="G160">
            <v>1.0726900744273979</v>
          </cell>
          <cell r="H160">
            <v>7.7</v>
          </cell>
          <cell r="I160">
            <v>7.4</v>
          </cell>
          <cell r="J160">
            <v>0.29999999999999982</v>
          </cell>
          <cell r="K160">
            <v>268.39999999999998</v>
          </cell>
          <cell r="L160">
            <v>281.39999999999998</v>
          </cell>
          <cell r="M160">
            <v>0.95380241648898367</v>
          </cell>
          <cell r="N160">
            <v>7.3</v>
          </cell>
          <cell r="O160">
            <v>6.9</v>
          </cell>
          <cell r="P160">
            <v>0.39999999999999947</v>
          </cell>
        </row>
        <row r="161">
          <cell r="A161" t="str">
            <v>1983:4</v>
          </cell>
          <cell r="B161">
            <v>211.72991797109268</v>
          </cell>
          <cell r="C161">
            <v>198.63939385091356</v>
          </cell>
          <cell r="D161">
            <v>1.0659009467679108</v>
          </cell>
          <cell r="E161">
            <v>211.72991797109268</v>
          </cell>
          <cell r="F161">
            <v>198.63939385091356</v>
          </cell>
          <cell r="G161">
            <v>1.0659009467679108</v>
          </cell>
          <cell r="H161">
            <v>10</v>
          </cell>
          <cell r="I161">
            <v>9.9</v>
          </cell>
          <cell r="J161">
            <v>9.9999999999999645E-2</v>
          </cell>
          <cell r="K161">
            <v>196.6</v>
          </cell>
          <cell r="L161">
            <v>188</v>
          </cell>
          <cell r="M161">
            <v>1.0457446808510638</v>
          </cell>
          <cell r="N161">
            <v>9.4</v>
          </cell>
          <cell r="O161">
            <v>9.6999999999999993</v>
          </cell>
          <cell r="P161">
            <v>-0.29999999999999893</v>
          </cell>
        </row>
        <row r="162">
          <cell r="A162" t="str">
            <v>1983:5</v>
          </cell>
          <cell r="B162">
            <v>141.42223438715297</v>
          </cell>
          <cell r="C162">
            <v>94.205291641343422</v>
          </cell>
          <cell r="D162">
            <v>1.5012132749991687</v>
          </cell>
          <cell r="E162">
            <v>141.42223438715297</v>
          </cell>
          <cell r="F162">
            <v>94.205291641343422</v>
          </cell>
          <cell r="G162">
            <v>1.5012132749991687</v>
          </cell>
          <cell r="H162">
            <v>12.5</v>
          </cell>
          <cell r="I162">
            <v>13.6</v>
          </cell>
          <cell r="J162">
            <v>-1.0999999999999996</v>
          </cell>
          <cell r="K162">
            <v>123.4</v>
          </cell>
          <cell r="L162">
            <v>92.4</v>
          </cell>
          <cell r="M162">
            <v>1.3354978354978355</v>
          </cell>
          <cell r="N162">
            <v>12.1</v>
          </cell>
          <cell r="O162">
            <v>13.4</v>
          </cell>
          <cell r="P162">
            <v>-1.3000000000000007</v>
          </cell>
        </row>
        <row r="163">
          <cell r="A163" t="str">
            <v>1983:6</v>
          </cell>
          <cell r="B163">
            <v>22.584970007294284</v>
          </cell>
          <cell r="C163">
            <v>33.639009300779129</v>
          </cell>
          <cell r="D163">
            <v>0.67139224598897995</v>
          </cell>
          <cell r="E163">
            <v>0</v>
          </cell>
          <cell r="F163">
            <v>0</v>
          </cell>
          <cell r="G163">
            <v>1</v>
          </cell>
          <cell r="H163">
            <v>18</v>
          </cell>
          <cell r="I163">
            <v>16.8</v>
          </cell>
          <cell r="J163">
            <v>1.1999999999999993</v>
          </cell>
          <cell r="K163">
            <v>15.4</v>
          </cell>
          <cell r="L163">
            <v>29.5</v>
          </cell>
          <cell r="M163">
            <v>0.52203389830508473</v>
          </cell>
          <cell r="N163">
            <v>17.8</v>
          </cell>
          <cell r="O163">
            <v>16.399999999999999</v>
          </cell>
          <cell r="P163">
            <v>1.4000000000000021</v>
          </cell>
        </row>
        <row r="164">
          <cell r="A164" t="str">
            <v>1983:7</v>
          </cell>
          <cell r="B164">
            <v>1.4767722209400991</v>
          </cell>
          <cell r="C164">
            <v>9.8992241828118033</v>
          </cell>
          <cell r="D164">
            <v>0.14918060179950715</v>
          </cell>
          <cell r="E164">
            <v>0</v>
          </cell>
          <cell r="F164">
            <v>0</v>
          </cell>
          <cell r="G164">
            <v>1</v>
          </cell>
          <cell r="H164">
            <v>22.8</v>
          </cell>
          <cell r="I164">
            <v>18.899999999999999</v>
          </cell>
          <cell r="J164">
            <v>3.9000000000000021</v>
          </cell>
          <cell r="K164">
            <v>0</v>
          </cell>
          <cell r="L164">
            <v>8.1999999999999993</v>
          </cell>
          <cell r="M164">
            <v>0</v>
          </cell>
          <cell r="N164">
            <v>22</v>
          </cell>
          <cell r="O164">
            <v>18.3</v>
          </cell>
          <cell r="P164">
            <v>3.6999999999999993</v>
          </cell>
        </row>
        <row r="165">
          <cell r="A165" t="str">
            <v>1983:8</v>
          </cell>
          <cell r="B165">
            <v>4.3879529889703921</v>
          </cell>
          <cell r="C165">
            <v>9.4425505166936539</v>
          </cell>
          <cell r="D165">
            <v>0.46469997499222815</v>
          </cell>
          <cell r="E165">
            <v>0</v>
          </cell>
          <cell r="F165">
            <v>0</v>
          </cell>
          <cell r="G165">
            <v>1</v>
          </cell>
          <cell r="H165">
            <v>20.2</v>
          </cell>
          <cell r="I165">
            <v>18.7</v>
          </cell>
          <cell r="J165">
            <v>1.5</v>
          </cell>
          <cell r="K165">
            <v>2.5</v>
          </cell>
          <cell r="L165">
            <v>9.6</v>
          </cell>
          <cell r="M165">
            <v>0.26041666666666669</v>
          </cell>
          <cell r="N165">
            <v>19.600000000000001</v>
          </cell>
          <cell r="O165">
            <v>18</v>
          </cell>
          <cell r="P165">
            <v>1.6000000000000014</v>
          </cell>
        </row>
        <row r="166">
          <cell r="A166" t="str">
            <v>1983:9</v>
          </cell>
          <cell r="B166">
            <v>35.765740951200044</v>
          </cell>
          <cell r="C166">
            <v>43.697695496746512</v>
          </cell>
          <cell r="D166">
            <v>0.8184811703368422</v>
          </cell>
          <cell r="E166">
            <v>0</v>
          </cell>
          <cell r="F166">
            <v>0</v>
          </cell>
          <cell r="G166">
            <v>1</v>
          </cell>
          <cell r="H166">
            <v>17</v>
          </cell>
          <cell r="I166">
            <v>16.3</v>
          </cell>
          <cell r="J166">
            <v>0.69999999999999929</v>
          </cell>
          <cell r="K166">
            <v>27.5</v>
          </cell>
          <cell r="L166">
            <v>39.299999999999997</v>
          </cell>
          <cell r="M166">
            <v>0.69974554707379144</v>
          </cell>
          <cell r="N166">
            <v>15.9</v>
          </cell>
          <cell r="O166">
            <v>15.7</v>
          </cell>
          <cell r="P166">
            <v>0.20000000000000107</v>
          </cell>
        </row>
        <row r="167">
          <cell r="A167" t="str">
            <v>1983:10</v>
          </cell>
          <cell r="B167">
            <v>156.91111478963154</v>
          </cell>
          <cell r="C167">
            <v>132.10004667845612</v>
          </cell>
          <cell r="D167">
            <v>1.1878202826950386</v>
          </cell>
          <cell r="E167">
            <v>156.91111478963154</v>
          </cell>
          <cell r="F167">
            <v>132.10004667845612</v>
          </cell>
          <cell r="G167">
            <v>1.1878202826950386</v>
          </cell>
          <cell r="H167">
            <v>12.5</v>
          </cell>
          <cell r="I167">
            <v>12.2</v>
          </cell>
          <cell r="J167">
            <v>0.30000000000000071</v>
          </cell>
          <cell r="K167">
            <v>145.69999999999999</v>
          </cell>
          <cell r="L167">
            <v>140.9</v>
          </cell>
          <cell r="M167">
            <v>1.0340667139815471</v>
          </cell>
          <cell r="N167">
            <v>11.7</v>
          </cell>
          <cell r="O167">
            <v>11.5</v>
          </cell>
          <cell r="P167">
            <v>0.19999999999999929</v>
          </cell>
        </row>
        <row r="168">
          <cell r="A168" t="str">
            <v>1983:11</v>
          </cell>
          <cell r="B168">
            <v>271.7312810903307</v>
          </cell>
          <cell r="C168">
            <v>277.9065874341735</v>
          </cell>
          <cell r="D168">
            <v>0.97777920127458107</v>
          </cell>
          <cell r="E168">
            <v>271.7312810903307</v>
          </cell>
          <cell r="F168">
            <v>277.9065874341735</v>
          </cell>
          <cell r="G168">
            <v>0.97777920127458107</v>
          </cell>
          <cell r="H168">
            <v>8.1999999999999993</v>
          </cell>
          <cell r="I168">
            <v>7.5</v>
          </cell>
          <cell r="J168">
            <v>0.69999999999999929</v>
          </cell>
          <cell r="K168">
            <v>266.10000000000002</v>
          </cell>
          <cell r="L168">
            <v>276.39999999999998</v>
          </cell>
          <cell r="M168">
            <v>0.96273516642547052</v>
          </cell>
          <cell r="N168">
            <v>7.1</v>
          </cell>
          <cell r="O168">
            <v>6.8</v>
          </cell>
          <cell r="P168">
            <v>0.29999999999999982</v>
          </cell>
        </row>
        <row r="169">
          <cell r="A169" t="str">
            <v>1983:12</v>
          </cell>
          <cell r="B169">
            <v>378.6761306859151</v>
          </cell>
          <cell r="C169">
            <v>363.68818352813111</v>
          </cell>
          <cell r="D169">
            <v>1.0412109819251927</v>
          </cell>
          <cell r="E169">
            <v>378.6761306859151</v>
          </cell>
          <cell r="F169">
            <v>363.68818352813111</v>
          </cell>
          <cell r="G169">
            <v>1.0412109819251927</v>
          </cell>
          <cell r="H169">
            <v>5</v>
          </cell>
          <cell r="I169">
            <v>4.8</v>
          </cell>
          <cell r="J169">
            <v>0.20000000000000018</v>
          </cell>
          <cell r="K169">
            <v>343.4</v>
          </cell>
          <cell r="L169">
            <v>362.3</v>
          </cell>
          <cell r="M169">
            <v>0.94783328733094108</v>
          </cell>
          <cell r="N169">
            <v>4.9000000000000004</v>
          </cell>
          <cell r="O169">
            <v>4.3</v>
          </cell>
          <cell r="P169">
            <v>0.60000000000000053</v>
          </cell>
        </row>
        <row r="170">
          <cell r="A170" t="str">
            <v>1984:1</v>
          </cell>
          <cell r="B170">
            <v>372.96850927985986</v>
          </cell>
          <cell r="C170">
            <v>392.91081774346333</v>
          </cell>
          <cell r="D170">
            <v>0.94924469481870044</v>
          </cell>
          <cell r="E170">
            <v>372.96850927985986</v>
          </cell>
          <cell r="F170">
            <v>392.91081774346333</v>
          </cell>
          <cell r="G170">
            <v>0.94924469481870044</v>
          </cell>
          <cell r="H170">
            <v>5.0999999999999996</v>
          </cell>
          <cell r="I170">
            <v>3.9</v>
          </cell>
          <cell r="J170">
            <v>1.1999999999999997</v>
          </cell>
          <cell r="K170">
            <v>344.9</v>
          </cell>
          <cell r="L170">
            <v>394</v>
          </cell>
          <cell r="M170">
            <v>0.87538071065989842</v>
          </cell>
          <cell r="N170">
            <v>4.9000000000000004</v>
          </cell>
          <cell r="O170">
            <v>3.3</v>
          </cell>
          <cell r="P170">
            <v>1.6000000000000005</v>
          </cell>
        </row>
        <row r="171">
          <cell r="A171" t="str">
            <v>1984:2</v>
          </cell>
          <cell r="B171">
            <v>373.69497667613746</v>
          </cell>
          <cell r="C171">
            <v>331.22294910654443</v>
          </cell>
          <cell r="D171">
            <v>1.1282279132051658</v>
          </cell>
          <cell r="E171">
            <v>373.69497667613746</v>
          </cell>
          <cell r="F171">
            <v>331.22294910654443</v>
          </cell>
          <cell r="G171">
            <v>1.1282279132051658</v>
          </cell>
          <cell r="H171">
            <v>4.0999999999999996</v>
          </cell>
          <cell r="I171">
            <v>4.9000000000000004</v>
          </cell>
          <cell r="J171">
            <v>-0.80000000000000071</v>
          </cell>
          <cell r="K171">
            <v>339.7</v>
          </cell>
          <cell r="L171">
            <v>332.4</v>
          </cell>
          <cell r="M171">
            <v>1.0219614921780986</v>
          </cell>
          <cell r="N171">
            <v>4.3</v>
          </cell>
          <cell r="O171">
            <v>4.2</v>
          </cell>
          <cell r="P171">
            <v>9.9999999999999645E-2</v>
          </cell>
        </row>
        <row r="172">
          <cell r="A172" t="str">
            <v>1984:3</v>
          </cell>
          <cell r="B172">
            <v>339.40401753927114</v>
          </cell>
          <cell r="C172">
            <v>270.29253185771751</v>
          </cell>
          <cell r="D172">
            <v>1.2556914362618574</v>
          </cell>
          <cell r="E172">
            <v>339.40401753927114</v>
          </cell>
          <cell r="F172">
            <v>270.29253185771751</v>
          </cell>
          <cell r="G172">
            <v>1.2556914362618574</v>
          </cell>
          <cell r="H172">
            <v>6</v>
          </cell>
          <cell r="I172">
            <v>7.4</v>
          </cell>
          <cell r="J172">
            <v>-1.4000000000000004</v>
          </cell>
          <cell r="K172">
            <v>316.39999999999998</v>
          </cell>
          <cell r="L172">
            <v>281.39999999999998</v>
          </cell>
          <cell r="M172">
            <v>1.1243781094527363</v>
          </cell>
          <cell r="N172">
            <v>5.8</v>
          </cell>
          <cell r="O172">
            <v>6.9</v>
          </cell>
          <cell r="P172">
            <v>-1.1000000000000005</v>
          </cell>
        </row>
        <row r="173">
          <cell r="A173" t="str">
            <v>1984:4</v>
          </cell>
          <cell r="B173">
            <v>205.17422921886356</v>
          </cell>
          <cell r="C173">
            <v>198.63939385091356</v>
          </cell>
          <cell r="D173">
            <v>1.0328979828283942</v>
          </cell>
          <cell r="E173">
            <v>205.17422921886356</v>
          </cell>
          <cell r="F173">
            <v>198.63939385091356</v>
          </cell>
          <cell r="G173">
            <v>1.0328979828283942</v>
          </cell>
          <cell r="H173">
            <v>10</v>
          </cell>
          <cell r="I173">
            <v>9.9</v>
          </cell>
          <cell r="J173">
            <v>9.9999999999999645E-2</v>
          </cell>
          <cell r="K173">
            <v>192</v>
          </cell>
          <cell r="L173">
            <v>188</v>
          </cell>
          <cell r="M173">
            <v>1.0212765957446808</v>
          </cell>
          <cell r="N173">
            <v>9.6999999999999993</v>
          </cell>
          <cell r="O173">
            <v>9.6999999999999993</v>
          </cell>
          <cell r="P173">
            <v>0</v>
          </cell>
        </row>
        <row r="174">
          <cell r="A174" t="str">
            <v>1984:5</v>
          </cell>
          <cell r="B174">
            <v>172.55230683360335</v>
          </cell>
          <cell r="C174">
            <v>94.205291641343422</v>
          </cell>
          <cell r="D174">
            <v>1.8316625725287405</v>
          </cell>
          <cell r="E174">
            <v>172.55230683360335</v>
          </cell>
          <cell r="F174">
            <v>94.205291641343422</v>
          </cell>
          <cell r="G174">
            <v>1.8316625725287405</v>
          </cell>
          <cell r="H174">
            <v>11.2</v>
          </cell>
          <cell r="I174">
            <v>13.6</v>
          </cell>
          <cell r="J174">
            <v>-2.4000000000000004</v>
          </cell>
          <cell r="K174">
            <v>143.4</v>
          </cell>
          <cell r="L174">
            <v>92.4</v>
          </cell>
          <cell r="M174">
            <v>1.551948051948052</v>
          </cell>
          <cell r="N174">
            <v>11.4</v>
          </cell>
          <cell r="O174">
            <v>13.4</v>
          </cell>
          <cell r="P174">
            <v>-2</v>
          </cell>
        </row>
        <row r="175">
          <cell r="A175" t="str">
            <v>1984:6</v>
          </cell>
          <cell r="B175">
            <v>43.110220641731559</v>
          </cell>
          <cell r="C175">
            <v>33.639009300779129</v>
          </cell>
          <cell r="D175">
            <v>1.2815544077492516</v>
          </cell>
          <cell r="E175">
            <v>0</v>
          </cell>
          <cell r="F175">
            <v>0</v>
          </cell>
          <cell r="G175">
            <v>1</v>
          </cell>
          <cell r="H175">
            <v>16.5</v>
          </cell>
          <cell r="I175">
            <v>16.8</v>
          </cell>
          <cell r="J175">
            <v>-0.30000000000000071</v>
          </cell>
          <cell r="K175">
            <v>26.4</v>
          </cell>
          <cell r="L175">
            <v>29.5</v>
          </cell>
          <cell r="M175">
            <v>0.89491525423728813</v>
          </cell>
          <cell r="N175">
            <v>16.100000000000001</v>
          </cell>
          <cell r="O175">
            <v>16.399999999999999</v>
          </cell>
          <cell r="P175">
            <v>-0.29999999999999716</v>
          </cell>
        </row>
        <row r="176">
          <cell r="A176" t="str">
            <v>1984:7</v>
          </cell>
          <cell r="B176">
            <v>11.479038776610327</v>
          </cell>
          <cell r="C176">
            <v>9.8992241828118033</v>
          </cell>
          <cell r="D176">
            <v>1.1595897380060938</v>
          </cell>
          <cell r="E176">
            <v>0</v>
          </cell>
          <cell r="F176">
            <v>0</v>
          </cell>
          <cell r="G176">
            <v>1</v>
          </cell>
          <cell r="H176">
            <v>19.399999999999999</v>
          </cell>
          <cell r="I176">
            <v>18.899999999999999</v>
          </cell>
          <cell r="J176">
            <v>0.5</v>
          </cell>
          <cell r="K176">
            <v>9.6</v>
          </cell>
          <cell r="L176">
            <v>8.1999999999999993</v>
          </cell>
          <cell r="M176">
            <v>1.1707317073170733</v>
          </cell>
          <cell r="N176">
            <v>18.5</v>
          </cell>
          <cell r="O176">
            <v>18.3</v>
          </cell>
          <cell r="P176">
            <v>0.19999999999999929</v>
          </cell>
        </row>
        <row r="177">
          <cell r="A177" t="str">
            <v>1984:8</v>
          </cell>
          <cell r="B177">
            <v>5.2454730764574116</v>
          </cell>
          <cell r="C177">
            <v>9.4425505166936539</v>
          </cell>
          <cell r="D177">
            <v>0.55551443089278119</v>
          </cell>
          <cell r="E177">
            <v>0</v>
          </cell>
          <cell r="F177">
            <v>0</v>
          </cell>
          <cell r="G177">
            <v>1</v>
          </cell>
          <cell r="H177">
            <v>19.100000000000001</v>
          </cell>
          <cell r="I177">
            <v>18.7</v>
          </cell>
          <cell r="J177">
            <v>0.40000000000000213</v>
          </cell>
          <cell r="K177">
            <v>1.2</v>
          </cell>
          <cell r="L177">
            <v>9.6</v>
          </cell>
          <cell r="M177">
            <v>0.125</v>
          </cell>
          <cell r="N177">
            <v>18.8</v>
          </cell>
          <cell r="O177">
            <v>18</v>
          </cell>
          <cell r="P177">
            <v>0.80000000000000071</v>
          </cell>
        </row>
        <row r="178">
          <cell r="A178" t="str">
            <v>1984:9</v>
          </cell>
          <cell r="B178">
            <v>67.471276929245931</v>
          </cell>
          <cell r="C178">
            <v>43.697695496746512</v>
          </cell>
          <cell r="D178">
            <v>1.5440465718442629</v>
          </cell>
          <cell r="E178">
            <v>0</v>
          </cell>
          <cell r="F178">
            <v>0</v>
          </cell>
          <cell r="G178">
            <v>1</v>
          </cell>
          <cell r="H178">
            <v>15.3</v>
          </cell>
          <cell r="I178">
            <v>16.3</v>
          </cell>
          <cell r="J178">
            <v>-1</v>
          </cell>
          <cell r="K178">
            <v>56.6</v>
          </cell>
          <cell r="L178">
            <v>39.299999999999997</v>
          </cell>
          <cell r="M178">
            <v>1.440203562340967</v>
          </cell>
          <cell r="N178">
            <v>14.9</v>
          </cell>
          <cell r="O178">
            <v>15.7</v>
          </cell>
          <cell r="P178">
            <v>-0.79999999999999893</v>
          </cell>
        </row>
        <row r="179">
          <cell r="A179" t="str">
            <v>1984:10</v>
          </cell>
          <cell r="B179">
            <v>136.60981691141734</v>
          </cell>
          <cell r="C179">
            <v>132.10004667845612</v>
          </cell>
          <cell r="D179">
            <v>1.034139051017434</v>
          </cell>
          <cell r="E179">
            <v>136.60981691141734</v>
          </cell>
          <cell r="F179">
            <v>132.10004667845612</v>
          </cell>
          <cell r="G179">
            <v>1.034139051017434</v>
          </cell>
          <cell r="H179">
            <v>12.7</v>
          </cell>
          <cell r="I179">
            <v>12.2</v>
          </cell>
          <cell r="J179">
            <v>0.5</v>
          </cell>
          <cell r="K179">
            <v>115</v>
          </cell>
          <cell r="L179">
            <v>140.9</v>
          </cell>
          <cell r="M179">
            <v>0.8161816891412349</v>
          </cell>
          <cell r="N179">
            <v>12.3</v>
          </cell>
          <cell r="O179">
            <v>11.5</v>
          </cell>
          <cell r="P179">
            <v>0.80000000000000071</v>
          </cell>
        </row>
        <row r="180">
          <cell r="A180" t="str">
            <v>1984:11</v>
          </cell>
          <cell r="B180">
            <v>204.41621334026675</v>
          </cell>
          <cell r="C180">
            <v>277.9065874341735</v>
          </cell>
          <cell r="D180">
            <v>0.73555727925551928</v>
          </cell>
          <cell r="E180">
            <v>204.41621334026675</v>
          </cell>
          <cell r="F180">
            <v>277.9065874341735</v>
          </cell>
          <cell r="G180">
            <v>0.73555727925551928</v>
          </cell>
          <cell r="H180">
            <v>10.1</v>
          </cell>
          <cell r="I180">
            <v>7.5</v>
          </cell>
          <cell r="J180">
            <v>2.5999999999999996</v>
          </cell>
          <cell r="K180">
            <v>181.1</v>
          </cell>
          <cell r="L180">
            <v>276.39999999999998</v>
          </cell>
          <cell r="M180">
            <v>0.65520984081041966</v>
          </cell>
          <cell r="N180">
            <v>10</v>
          </cell>
          <cell r="O180">
            <v>6.8</v>
          </cell>
          <cell r="P180">
            <v>3.2</v>
          </cell>
        </row>
        <row r="181">
          <cell r="A181" t="str">
            <v>1984:12</v>
          </cell>
          <cell r="B181">
            <v>375.08669768882083</v>
          </cell>
          <cell r="C181">
            <v>363.68818352813111</v>
          </cell>
          <cell r="D181">
            <v>1.0313414476382294</v>
          </cell>
          <cell r="E181">
            <v>375.08669768882083</v>
          </cell>
          <cell r="F181">
            <v>363.68818352813111</v>
          </cell>
          <cell r="G181">
            <v>1.0313414476382294</v>
          </cell>
          <cell r="H181">
            <v>5.0999999999999996</v>
          </cell>
          <cell r="I181">
            <v>4.8</v>
          </cell>
          <cell r="J181">
            <v>0.29999999999999982</v>
          </cell>
          <cell r="K181">
            <v>346.1</v>
          </cell>
          <cell r="L181">
            <v>362.3</v>
          </cell>
          <cell r="M181">
            <v>0.95528567485509253</v>
          </cell>
          <cell r="N181">
            <v>4.8</v>
          </cell>
          <cell r="O181">
            <v>4.3</v>
          </cell>
          <cell r="P181">
            <v>0.5</v>
          </cell>
        </row>
        <row r="182">
          <cell r="A182" t="str">
            <v>1985:1</v>
          </cell>
          <cell r="B182">
            <v>558.14614662791075</v>
          </cell>
          <cell r="C182">
            <v>392.91081774346333</v>
          </cell>
          <cell r="D182">
            <v>1.4205415616536468</v>
          </cell>
          <cell r="E182">
            <v>558.14614662791075</v>
          </cell>
          <cell r="F182">
            <v>392.91081774346333</v>
          </cell>
          <cell r="G182">
            <v>1.4205415616536468</v>
          </cell>
          <cell r="H182">
            <v>-0.8</v>
          </cell>
          <cell r="I182">
            <v>3.9</v>
          </cell>
          <cell r="J182">
            <v>-4.7</v>
          </cell>
          <cell r="K182">
            <v>535.9</v>
          </cell>
          <cell r="L182">
            <v>394</v>
          </cell>
          <cell r="M182">
            <v>1.3601522842639593</v>
          </cell>
          <cell r="N182">
            <v>-1.3</v>
          </cell>
          <cell r="O182">
            <v>3.3</v>
          </cell>
          <cell r="P182">
            <v>-4.5999999999999996</v>
          </cell>
        </row>
        <row r="183">
          <cell r="A183" t="str">
            <v>1985:2</v>
          </cell>
          <cell r="B183">
            <v>358.70795874442558</v>
          </cell>
          <cell r="C183">
            <v>331.22294910654443</v>
          </cell>
          <cell r="D183">
            <v>1.0829803904349637</v>
          </cell>
          <cell r="E183">
            <v>358.70795874442558</v>
          </cell>
          <cell r="F183">
            <v>331.22294910654443</v>
          </cell>
          <cell r="G183">
            <v>1.0829803904349637</v>
          </cell>
          <cell r="H183">
            <v>4.5</v>
          </cell>
          <cell r="I183">
            <v>4.9000000000000004</v>
          </cell>
          <cell r="J183">
            <v>-0.40000000000000036</v>
          </cell>
          <cell r="K183">
            <v>377.9</v>
          </cell>
          <cell r="L183">
            <v>332.4</v>
          </cell>
          <cell r="M183">
            <v>1.1368832731648617</v>
          </cell>
          <cell r="N183">
            <v>2.5</v>
          </cell>
          <cell r="O183">
            <v>4.2</v>
          </cell>
          <cell r="P183">
            <v>-1.7000000000000002</v>
          </cell>
        </row>
        <row r="184">
          <cell r="A184" t="str">
            <v>1985:3</v>
          </cell>
          <cell r="B184">
            <v>341.43456038823342</v>
          </cell>
          <cell r="C184">
            <v>270.29253185771751</v>
          </cell>
          <cell r="D184">
            <v>1.2632038260234479</v>
          </cell>
          <cell r="E184">
            <v>341.43456038823342</v>
          </cell>
          <cell r="F184">
            <v>270.29253185771751</v>
          </cell>
          <cell r="G184">
            <v>1.2632038260234479</v>
          </cell>
          <cell r="H184">
            <v>6</v>
          </cell>
          <cell r="I184">
            <v>7.4</v>
          </cell>
          <cell r="J184">
            <v>-1.4000000000000004</v>
          </cell>
          <cell r="K184">
            <v>327.7</v>
          </cell>
          <cell r="L184">
            <v>281.39999999999998</v>
          </cell>
          <cell r="M184">
            <v>1.1645344705046199</v>
          </cell>
          <cell r="N184">
            <v>5.4</v>
          </cell>
          <cell r="O184">
            <v>6.9</v>
          </cell>
          <cell r="P184">
            <v>-1.5</v>
          </cell>
        </row>
        <row r="185">
          <cell r="A185" t="str">
            <v>1985:4</v>
          </cell>
          <cell r="B185">
            <v>181.95670283421137</v>
          </cell>
          <cell r="C185">
            <v>198.63939385091356</v>
          </cell>
          <cell r="D185">
            <v>0.91601519369706097</v>
          </cell>
          <cell r="E185">
            <v>181.95670283421137</v>
          </cell>
          <cell r="F185">
            <v>198.63939385091356</v>
          </cell>
          <cell r="G185">
            <v>0.91601519369706097</v>
          </cell>
          <cell r="H185">
            <v>10.7</v>
          </cell>
          <cell r="I185">
            <v>9.9</v>
          </cell>
          <cell r="J185">
            <v>0.79999999999999893</v>
          </cell>
          <cell r="K185">
            <v>172.8</v>
          </cell>
          <cell r="L185">
            <v>188</v>
          </cell>
          <cell r="M185">
            <v>0.91914893617021287</v>
          </cell>
          <cell r="N185">
            <v>10.3</v>
          </cell>
          <cell r="O185">
            <v>9.6999999999999993</v>
          </cell>
          <cell r="P185">
            <v>0.60000000000000142</v>
          </cell>
        </row>
        <row r="186">
          <cell r="A186" t="str">
            <v>1985:5</v>
          </cell>
          <cell r="B186">
            <v>113.16281939721688</v>
          </cell>
          <cell r="C186">
            <v>94.205291641343422</v>
          </cell>
          <cell r="D186">
            <v>1.201236336362592</v>
          </cell>
          <cell r="E186">
            <v>113.16281939721688</v>
          </cell>
          <cell r="F186">
            <v>94.205291641343422</v>
          </cell>
          <cell r="G186">
            <v>1.201236336362592</v>
          </cell>
          <cell r="H186">
            <v>13.3</v>
          </cell>
          <cell r="I186">
            <v>13.6</v>
          </cell>
          <cell r="J186">
            <v>-0.29999999999999893</v>
          </cell>
          <cell r="K186">
            <v>76.7</v>
          </cell>
          <cell r="L186">
            <v>92.4</v>
          </cell>
          <cell r="M186">
            <v>0.83008658008658009</v>
          </cell>
          <cell r="N186">
            <v>14</v>
          </cell>
          <cell r="O186">
            <v>13.4</v>
          </cell>
          <cell r="P186">
            <v>0.59999999999999964</v>
          </cell>
        </row>
        <row r="187">
          <cell r="A187" t="str">
            <v>1985:6</v>
          </cell>
          <cell r="B187">
            <v>52.71283364829128</v>
          </cell>
          <cell r="C187">
            <v>33.639009300779129</v>
          </cell>
          <cell r="D187">
            <v>1.5670150442590582</v>
          </cell>
          <cell r="E187">
            <v>0</v>
          </cell>
          <cell r="F187">
            <v>0</v>
          </cell>
          <cell r="G187">
            <v>1</v>
          </cell>
          <cell r="H187">
            <v>16</v>
          </cell>
          <cell r="I187">
            <v>16.8</v>
          </cell>
          <cell r="J187">
            <v>-0.80000000000000071</v>
          </cell>
          <cell r="K187">
            <v>52.1</v>
          </cell>
          <cell r="L187">
            <v>29.5</v>
          </cell>
          <cell r="M187">
            <v>1.7661016949152544</v>
          </cell>
          <cell r="N187">
            <v>15.1</v>
          </cell>
          <cell r="O187">
            <v>16.399999999999999</v>
          </cell>
          <cell r="P187">
            <v>-1.2999999999999989</v>
          </cell>
        </row>
        <row r="188">
          <cell r="A188" t="str">
            <v>1985:7</v>
          </cell>
          <cell r="B188">
            <v>3.3032860778221957</v>
          </cell>
          <cell r="C188">
            <v>9.8992241828118033</v>
          </cell>
          <cell r="D188">
            <v>0.33369141023775878</v>
          </cell>
          <cell r="E188">
            <v>0</v>
          </cell>
          <cell r="F188">
            <v>0</v>
          </cell>
          <cell r="G188">
            <v>1</v>
          </cell>
          <cell r="H188">
            <v>20.100000000000001</v>
          </cell>
          <cell r="I188">
            <v>18.899999999999999</v>
          </cell>
          <cell r="J188">
            <v>1.2000000000000028</v>
          </cell>
          <cell r="K188">
            <v>2</v>
          </cell>
          <cell r="L188">
            <v>8.1999999999999993</v>
          </cell>
          <cell r="M188">
            <v>0.24390243902439027</v>
          </cell>
          <cell r="N188">
            <v>18.600000000000001</v>
          </cell>
          <cell r="O188">
            <v>18.3</v>
          </cell>
          <cell r="P188">
            <v>0.30000000000000071</v>
          </cell>
        </row>
        <row r="189">
          <cell r="A189" t="str">
            <v>1985:8</v>
          </cell>
          <cell r="B189">
            <v>15.998555347425365</v>
          </cell>
          <cell r="C189">
            <v>9.4425505166936539</v>
          </cell>
          <cell r="D189">
            <v>1.6943044486911913</v>
          </cell>
          <cell r="E189">
            <v>0</v>
          </cell>
          <cell r="F189">
            <v>0</v>
          </cell>
          <cell r="G189">
            <v>1</v>
          </cell>
          <cell r="H189">
            <v>18.3</v>
          </cell>
          <cell r="I189">
            <v>18.7</v>
          </cell>
          <cell r="J189">
            <v>-0.39999999999999858</v>
          </cell>
          <cell r="K189">
            <v>9</v>
          </cell>
          <cell r="L189">
            <v>9.6</v>
          </cell>
          <cell r="M189">
            <v>0.9375</v>
          </cell>
          <cell r="N189">
            <v>17</v>
          </cell>
          <cell r="O189">
            <v>18</v>
          </cell>
          <cell r="P189">
            <v>-1</v>
          </cell>
        </row>
        <row r="190">
          <cell r="A190" t="str">
            <v>1985:9</v>
          </cell>
          <cell r="B190">
            <v>25.377791828535283</v>
          </cell>
          <cell r="C190">
            <v>43.697695496746512</v>
          </cell>
          <cell r="D190">
            <v>0.58075812786110825</v>
          </cell>
          <cell r="E190">
            <v>0</v>
          </cell>
          <cell r="F190">
            <v>0</v>
          </cell>
          <cell r="G190">
            <v>1</v>
          </cell>
          <cell r="H190">
            <v>17.899999999999999</v>
          </cell>
          <cell r="I190">
            <v>16.3</v>
          </cell>
          <cell r="J190">
            <v>1.5999999999999979</v>
          </cell>
          <cell r="K190">
            <v>23.4</v>
          </cell>
          <cell r="L190">
            <v>39.299999999999997</v>
          </cell>
          <cell r="M190">
            <v>0.59541984732824427</v>
          </cell>
          <cell r="N190">
            <v>16.600000000000001</v>
          </cell>
          <cell r="O190">
            <v>15.7</v>
          </cell>
          <cell r="P190">
            <v>0.90000000000000213</v>
          </cell>
        </row>
        <row r="191">
          <cell r="A191" t="str">
            <v>1985:10</v>
          </cell>
          <cell r="B191">
            <v>151.16096000753265</v>
          </cell>
          <cell r="C191">
            <v>132.10004667845612</v>
          </cell>
          <cell r="D191">
            <v>1.1442914957893435</v>
          </cell>
          <cell r="E191">
            <v>151.16096000753265</v>
          </cell>
          <cell r="F191">
            <v>132.10004667845612</v>
          </cell>
          <cell r="G191">
            <v>1.1442914957893435</v>
          </cell>
          <cell r="H191">
            <v>12.9</v>
          </cell>
          <cell r="I191">
            <v>12.2</v>
          </cell>
          <cell r="J191">
            <v>0.70000000000000107</v>
          </cell>
          <cell r="K191">
            <v>167.5</v>
          </cell>
          <cell r="L191">
            <v>140.9</v>
          </cell>
          <cell r="M191">
            <v>1.1887863733144073</v>
          </cell>
          <cell r="N191">
            <v>11.2</v>
          </cell>
          <cell r="O191">
            <v>11.5</v>
          </cell>
          <cell r="P191">
            <v>-0.30000000000000071</v>
          </cell>
        </row>
        <row r="192">
          <cell r="A192" t="str">
            <v>1985:11</v>
          </cell>
          <cell r="B192">
            <v>370.70342524260963</v>
          </cell>
          <cell r="C192">
            <v>277.9065874341735</v>
          </cell>
          <cell r="D192">
            <v>1.3339137753631569</v>
          </cell>
          <cell r="E192">
            <v>370.70342524260963</v>
          </cell>
          <cell r="F192">
            <v>277.9065874341735</v>
          </cell>
          <cell r="G192">
            <v>1.3339137753631569</v>
          </cell>
          <cell r="H192">
            <v>4.9000000000000004</v>
          </cell>
          <cell r="I192">
            <v>7.5</v>
          </cell>
          <cell r="J192">
            <v>-2.5999999999999996</v>
          </cell>
          <cell r="K192">
            <v>358.2</v>
          </cell>
          <cell r="L192">
            <v>276.39999999999998</v>
          </cell>
          <cell r="M192">
            <v>1.2959479015918958</v>
          </cell>
          <cell r="N192">
            <v>4.0999999999999996</v>
          </cell>
          <cell r="O192">
            <v>6.8</v>
          </cell>
          <cell r="P192">
            <v>-2.7</v>
          </cell>
        </row>
        <row r="193">
          <cell r="A193" t="str">
            <v>1985:12</v>
          </cell>
          <cell r="B193">
            <v>341.45289923023347</v>
          </cell>
          <cell r="C193">
            <v>363.68818352813111</v>
          </cell>
          <cell r="D193">
            <v>0.93886168067877918</v>
          </cell>
          <cell r="E193">
            <v>341.45289923023347</v>
          </cell>
          <cell r="F193">
            <v>363.68818352813111</v>
          </cell>
          <cell r="G193">
            <v>0.93886168067877918</v>
          </cell>
          <cell r="H193">
            <v>6.2</v>
          </cell>
          <cell r="I193">
            <v>4.8</v>
          </cell>
          <cell r="J193">
            <v>1.4000000000000004</v>
          </cell>
          <cell r="K193">
            <v>303.89999999999998</v>
          </cell>
          <cell r="L193">
            <v>362.3</v>
          </cell>
          <cell r="M193">
            <v>0.83880761799613568</v>
          </cell>
          <cell r="N193">
            <v>6.2</v>
          </cell>
          <cell r="O193">
            <v>4.3</v>
          </cell>
          <cell r="P193">
            <v>1.9000000000000004</v>
          </cell>
        </row>
        <row r="194">
          <cell r="A194" t="str">
            <v>1986:1</v>
          </cell>
          <cell r="B194">
            <v>386.64753666518021</v>
          </cell>
          <cell r="C194">
            <v>392.91081774346333</v>
          </cell>
          <cell r="D194">
            <v>0.98405928064222326</v>
          </cell>
          <cell r="E194">
            <v>386.64753666518021</v>
          </cell>
          <cell r="F194">
            <v>392.91081774346333</v>
          </cell>
          <cell r="G194">
            <v>0.98405928064222326</v>
          </cell>
          <cell r="H194">
            <v>4.5999999999999996</v>
          </cell>
          <cell r="I194">
            <v>3.9</v>
          </cell>
          <cell r="J194">
            <v>0.69999999999999973</v>
          </cell>
          <cell r="K194">
            <v>366.1</v>
          </cell>
          <cell r="L194">
            <v>394</v>
          </cell>
          <cell r="M194">
            <v>0.92918781725888333</v>
          </cell>
          <cell r="N194">
            <v>4.2</v>
          </cell>
          <cell r="O194">
            <v>3.3</v>
          </cell>
          <cell r="P194">
            <v>0.90000000000000036</v>
          </cell>
        </row>
        <row r="195">
          <cell r="A195" t="str">
            <v>1986:2</v>
          </cell>
          <cell r="B195">
            <v>492.72449221650726</v>
          </cell>
          <cell r="C195">
            <v>331.22294910654443</v>
          </cell>
          <cell r="D195">
            <v>1.4875916464894847</v>
          </cell>
          <cell r="E195">
            <v>492.72449221650726</v>
          </cell>
          <cell r="F195">
            <v>331.22294910654443</v>
          </cell>
          <cell r="G195">
            <v>1.4875916464894847</v>
          </cell>
          <cell r="H195">
            <v>-0.4</v>
          </cell>
          <cell r="I195">
            <v>4.9000000000000004</v>
          </cell>
          <cell r="J195">
            <v>-5.3000000000000007</v>
          </cell>
          <cell r="K195">
            <v>507.2</v>
          </cell>
          <cell r="L195">
            <v>332.4</v>
          </cell>
          <cell r="M195">
            <v>1.5258724428399519</v>
          </cell>
          <cell r="N195">
            <v>-2.1</v>
          </cell>
          <cell r="O195">
            <v>4.2</v>
          </cell>
          <cell r="P195">
            <v>-6.3000000000000007</v>
          </cell>
        </row>
        <row r="196">
          <cell r="A196" t="str">
            <v>1986:3</v>
          </cell>
          <cell r="B196">
            <v>319.46239528954959</v>
          </cell>
          <cell r="C196">
            <v>270.29253185771751</v>
          </cell>
          <cell r="D196">
            <v>1.1819135108687175</v>
          </cell>
          <cell r="E196">
            <v>319.46239528954959</v>
          </cell>
          <cell r="F196">
            <v>270.29253185771751</v>
          </cell>
          <cell r="G196">
            <v>1.1819135108687175</v>
          </cell>
          <cell r="H196">
            <v>6.4</v>
          </cell>
          <cell r="I196">
            <v>7.4</v>
          </cell>
          <cell r="J196">
            <v>-1</v>
          </cell>
          <cell r="K196">
            <v>328.9</v>
          </cell>
          <cell r="L196">
            <v>281.39999999999998</v>
          </cell>
          <cell r="M196">
            <v>1.1687988628287136</v>
          </cell>
          <cell r="N196">
            <v>5.4</v>
          </cell>
          <cell r="O196">
            <v>6.9</v>
          </cell>
          <cell r="P196">
            <v>-1.5</v>
          </cell>
        </row>
        <row r="197">
          <cell r="A197" t="str">
            <v>1986:4</v>
          </cell>
          <cell r="B197">
            <v>273.48058233910888</v>
          </cell>
          <cell r="C197">
            <v>198.63939385091356</v>
          </cell>
          <cell r="D197">
            <v>1.3767691143095537</v>
          </cell>
          <cell r="E197">
            <v>273.48058233910888</v>
          </cell>
          <cell r="F197">
            <v>198.63939385091356</v>
          </cell>
          <cell r="G197">
            <v>1.3767691143095537</v>
          </cell>
          <cell r="H197">
            <v>7.4</v>
          </cell>
          <cell r="I197">
            <v>9.9</v>
          </cell>
          <cell r="J197">
            <v>-2.5</v>
          </cell>
          <cell r="K197">
            <v>271.89999999999998</v>
          </cell>
          <cell r="L197">
            <v>188</v>
          </cell>
          <cell r="M197">
            <v>1.4462765957446808</v>
          </cell>
          <cell r="N197">
            <v>6.9</v>
          </cell>
          <cell r="O197">
            <v>9.6999999999999993</v>
          </cell>
          <cell r="P197">
            <v>-2.7999999999999989</v>
          </cell>
        </row>
        <row r="198">
          <cell r="A198" t="str">
            <v>1986:5</v>
          </cell>
          <cell r="B198">
            <v>85.39865648485403</v>
          </cell>
          <cell r="C198">
            <v>94.205291641343422</v>
          </cell>
          <cell r="D198">
            <v>0.90651655546041043</v>
          </cell>
          <cell r="E198">
            <v>85.39865648485403</v>
          </cell>
          <cell r="F198">
            <v>94.205291641343422</v>
          </cell>
          <cell r="G198">
            <v>0.90651655546041043</v>
          </cell>
          <cell r="H198">
            <v>14.4</v>
          </cell>
          <cell r="I198">
            <v>13.6</v>
          </cell>
          <cell r="J198">
            <v>0.80000000000000071</v>
          </cell>
          <cell r="K198">
            <v>76.599999999999994</v>
          </cell>
          <cell r="L198">
            <v>92.4</v>
          </cell>
          <cell r="M198">
            <v>0.82900432900432885</v>
          </cell>
          <cell r="N198">
            <v>13.8</v>
          </cell>
          <cell r="O198">
            <v>13.4</v>
          </cell>
          <cell r="P198">
            <v>0.40000000000000036</v>
          </cell>
        </row>
        <row r="199">
          <cell r="A199" t="str">
            <v>1986:6</v>
          </cell>
          <cell r="B199">
            <v>40.35291237225492</v>
          </cell>
          <cell r="C199">
            <v>33.639009300779129</v>
          </cell>
          <cell r="D199">
            <v>1.1995868252671842</v>
          </cell>
          <cell r="E199">
            <v>0</v>
          </cell>
          <cell r="F199">
            <v>0</v>
          </cell>
          <cell r="G199">
            <v>1</v>
          </cell>
          <cell r="H199">
            <v>17.600000000000001</v>
          </cell>
          <cell r="I199">
            <v>16.8</v>
          </cell>
          <cell r="J199">
            <v>0.80000000000000071</v>
          </cell>
          <cell r="K199">
            <v>31.9</v>
          </cell>
          <cell r="L199">
            <v>29.5</v>
          </cell>
          <cell r="M199">
            <v>1.0813559322033899</v>
          </cell>
          <cell r="N199">
            <v>17.8</v>
          </cell>
          <cell r="O199">
            <v>16.399999999999999</v>
          </cell>
          <cell r="P199">
            <v>1.4000000000000021</v>
          </cell>
        </row>
        <row r="200">
          <cell r="A200" t="str">
            <v>1986:7</v>
          </cell>
          <cell r="B200">
            <v>9.2716407823557017</v>
          </cell>
          <cell r="C200">
            <v>9.8992241828118033</v>
          </cell>
          <cell r="D200">
            <v>0.93660276918005492</v>
          </cell>
          <cell r="E200">
            <v>0</v>
          </cell>
          <cell r="F200">
            <v>0</v>
          </cell>
          <cell r="G200">
            <v>1</v>
          </cell>
          <cell r="H200">
            <v>19.3</v>
          </cell>
          <cell r="I200">
            <v>18.899999999999999</v>
          </cell>
          <cell r="J200">
            <v>0.40000000000000213</v>
          </cell>
          <cell r="K200">
            <v>5.3</v>
          </cell>
          <cell r="L200">
            <v>8.1999999999999993</v>
          </cell>
          <cell r="M200">
            <v>0.64634146341463417</v>
          </cell>
          <cell r="N200">
            <v>18.3</v>
          </cell>
          <cell r="O200">
            <v>18.3</v>
          </cell>
          <cell r="P200">
            <v>0</v>
          </cell>
        </row>
        <row r="201">
          <cell r="A201" t="str">
            <v>1986:8</v>
          </cell>
          <cell r="B201">
            <v>26.322521916399104</v>
          </cell>
          <cell r="C201">
            <v>9.4425505166936539</v>
          </cell>
          <cell r="D201">
            <v>2.787649573053705</v>
          </cell>
          <cell r="E201">
            <v>0</v>
          </cell>
          <cell r="F201">
            <v>0</v>
          </cell>
          <cell r="G201">
            <v>1</v>
          </cell>
          <cell r="H201">
            <v>18.100000000000001</v>
          </cell>
          <cell r="I201">
            <v>18.7</v>
          </cell>
          <cell r="J201">
            <v>-0.59999999999999787</v>
          </cell>
          <cell r="K201">
            <v>23.4</v>
          </cell>
          <cell r="L201">
            <v>9.6</v>
          </cell>
          <cell r="M201">
            <v>2.4375</v>
          </cell>
          <cell r="N201">
            <v>17.100000000000001</v>
          </cell>
          <cell r="O201">
            <v>18</v>
          </cell>
          <cell r="P201">
            <v>-0.89999999999999858</v>
          </cell>
        </row>
        <row r="202">
          <cell r="A202" t="str">
            <v>1986:9</v>
          </cell>
          <cell r="B202">
            <v>77.750326276036787</v>
          </cell>
          <cell r="C202">
            <v>43.697695496746512</v>
          </cell>
          <cell r="D202">
            <v>1.7792774971811876</v>
          </cell>
          <cell r="E202">
            <v>0</v>
          </cell>
          <cell r="F202">
            <v>0</v>
          </cell>
          <cell r="G202">
            <v>1</v>
          </cell>
          <cell r="H202">
            <v>15.1</v>
          </cell>
          <cell r="I202">
            <v>16.3</v>
          </cell>
          <cell r="J202">
            <v>-1.2000000000000011</v>
          </cell>
          <cell r="K202">
            <v>110.4</v>
          </cell>
          <cell r="L202">
            <v>39.299999999999997</v>
          </cell>
          <cell r="M202">
            <v>2.8091603053435117</v>
          </cell>
          <cell r="N202">
            <v>12.4</v>
          </cell>
          <cell r="O202">
            <v>15.7</v>
          </cell>
          <cell r="P202">
            <v>-3.2999999999999989</v>
          </cell>
        </row>
        <row r="203">
          <cell r="A203" t="str">
            <v>1986:10</v>
          </cell>
          <cell r="B203">
            <v>104.44344645559741</v>
          </cell>
          <cell r="C203">
            <v>132.10004667845612</v>
          </cell>
          <cell r="D203">
            <v>0.79063898220885975</v>
          </cell>
          <cell r="E203">
            <v>104.44344645559741</v>
          </cell>
          <cell r="F203">
            <v>132.10004667845612</v>
          </cell>
          <cell r="G203">
            <v>0.79063898220885975</v>
          </cell>
          <cell r="H203">
            <v>13.6</v>
          </cell>
          <cell r="I203">
            <v>12.2</v>
          </cell>
          <cell r="J203">
            <v>1.4000000000000004</v>
          </cell>
          <cell r="K203">
            <v>96.7</v>
          </cell>
          <cell r="L203">
            <v>140.9</v>
          </cell>
          <cell r="M203">
            <v>0.68630234208658625</v>
          </cell>
          <cell r="N203">
            <v>13</v>
          </cell>
          <cell r="O203">
            <v>11.5</v>
          </cell>
          <cell r="P203">
            <v>1.5</v>
          </cell>
        </row>
        <row r="204">
          <cell r="A204" t="str">
            <v>1986:11</v>
          </cell>
          <cell r="B204">
            <v>251.90138422456727</v>
          </cell>
          <cell r="C204">
            <v>277.9065874341735</v>
          </cell>
          <cell r="D204">
            <v>0.90642466071170058</v>
          </cell>
          <cell r="E204">
            <v>251.90138422456727</v>
          </cell>
          <cell r="F204">
            <v>277.9065874341735</v>
          </cell>
          <cell r="G204">
            <v>0.90642466071170058</v>
          </cell>
          <cell r="H204">
            <v>8.4</v>
          </cell>
          <cell r="I204">
            <v>7.5</v>
          </cell>
          <cell r="J204">
            <v>0.90000000000000036</v>
          </cell>
          <cell r="K204">
            <v>230.5</v>
          </cell>
          <cell r="L204">
            <v>276.39999999999998</v>
          </cell>
          <cell r="M204">
            <v>0.83393632416787267</v>
          </cell>
          <cell r="N204">
            <v>8.3000000000000007</v>
          </cell>
          <cell r="O204">
            <v>6.8</v>
          </cell>
          <cell r="P204">
            <v>1.5000000000000009</v>
          </cell>
        </row>
        <row r="205">
          <cell r="A205" t="str">
            <v>1986:12</v>
          </cell>
          <cell r="B205">
            <v>351.30220124287416</v>
          </cell>
          <cell r="C205">
            <v>363.68818352813111</v>
          </cell>
          <cell r="D205">
            <v>0.96594340194091322</v>
          </cell>
          <cell r="E205">
            <v>351.30220124287416</v>
          </cell>
          <cell r="F205">
            <v>363.68818352813111</v>
          </cell>
          <cell r="G205">
            <v>0.96594340194091322</v>
          </cell>
          <cell r="H205">
            <v>5.7</v>
          </cell>
          <cell r="I205">
            <v>4.8</v>
          </cell>
          <cell r="J205">
            <v>0.90000000000000036</v>
          </cell>
          <cell r="K205">
            <v>319.8</v>
          </cell>
          <cell r="L205">
            <v>362.3</v>
          </cell>
          <cell r="M205">
            <v>0.88269390008280435</v>
          </cell>
          <cell r="N205">
            <v>5.7</v>
          </cell>
          <cell r="O205">
            <v>4.3</v>
          </cell>
          <cell r="P205">
            <v>1.4000000000000004</v>
          </cell>
        </row>
        <row r="206">
          <cell r="A206" t="str">
            <v>1987:1</v>
          </cell>
          <cell r="B206">
            <v>563.62708298988707</v>
          </cell>
          <cell r="C206">
            <v>392.91081774346333</v>
          </cell>
          <cell r="D206">
            <v>1.4344911301421246</v>
          </cell>
          <cell r="E206">
            <v>563.62708298988707</v>
          </cell>
          <cell r="F206">
            <v>392.91081774346333</v>
          </cell>
          <cell r="G206">
            <v>1.4344911301421246</v>
          </cell>
          <cell r="H206">
            <v>-0.8</v>
          </cell>
          <cell r="I206">
            <v>3.9</v>
          </cell>
          <cell r="J206">
            <v>-4.7</v>
          </cell>
          <cell r="K206">
            <v>558.6</v>
          </cell>
          <cell r="L206">
            <v>394</v>
          </cell>
          <cell r="M206">
            <v>1.4177664974619291</v>
          </cell>
          <cell r="N206">
            <v>-2</v>
          </cell>
          <cell r="O206">
            <v>3.3</v>
          </cell>
          <cell r="P206">
            <v>-5.3</v>
          </cell>
        </row>
        <row r="207">
          <cell r="A207" t="str">
            <v>1987:2</v>
          </cell>
          <cell r="B207">
            <v>358.64869862972142</v>
          </cell>
          <cell r="C207">
            <v>331.22294910654443</v>
          </cell>
          <cell r="D207">
            <v>1.082801477364888</v>
          </cell>
          <cell r="E207">
            <v>358.64869862972142</v>
          </cell>
          <cell r="F207">
            <v>331.22294910654443</v>
          </cell>
          <cell r="G207">
            <v>1.082801477364888</v>
          </cell>
          <cell r="H207">
            <v>4.0999999999999996</v>
          </cell>
          <cell r="I207">
            <v>4.9000000000000004</v>
          </cell>
          <cell r="J207">
            <v>-0.80000000000000071</v>
          </cell>
          <cell r="K207">
            <v>357.1</v>
          </cell>
          <cell r="L207">
            <v>332.4</v>
          </cell>
          <cell r="M207">
            <v>1.0743080625752108</v>
          </cell>
          <cell r="N207">
            <v>3.2</v>
          </cell>
          <cell r="O207">
            <v>4.2</v>
          </cell>
          <cell r="P207">
            <v>-1</v>
          </cell>
        </row>
        <row r="208">
          <cell r="A208" t="str">
            <v>1987:3</v>
          </cell>
          <cell r="B208">
            <v>354.93702002421628</v>
          </cell>
          <cell r="C208">
            <v>270.29253185771751</v>
          </cell>
          <cell r="D208">
            <v>1.3131588119906168</v>
          </cell>
          <cell r="E208">
            <v>354.93702002421628</v>
          </cell>
          <cell r="F208">
            <v>270.29253185771751</v>
          </cell>
          <cell r="G208">
            <v>1.3131588119906168</v>
          </cell>
          <cell r="H208">
            <v>5.4</v>
          </cell>
          <cell r="I208">
            <v>7.4</v>
          </cell>
          <cell r="J208">
            <v>-2</v>
          </cell>
          <cell r="K208">
            <v>357.1</v>
          </cell>
          <cell r="L208">
            <v>281.39999999999998</v>
          </cell>
          <cell r="M208">
            <v>1.2690120824449185</v>
          </cell>
          <cell r="N208">
            <v>4.5</v>
          </cell>
          <cell r="O208">
            <v>6.9</v>
          </cell>
          <cell r="P208">
            <v>-2.4000000000000004</v>
          </cell>
        </row>
        <row r="209">
          <cell r="A209" t="str">
            <v>1987:4</v>
          </cell>
          <cell r="B209">
            <v>149.01719956006994</v>
          </cell>
          <cell r="C209">
            <v>198.63939385091356</v>
          </cell>
          <cell r="D209">
            <v>0.75018956044495899</v>
          </cell>
          <cell r="E209">
            <v>149.01719956006994</v>
          </cell>
          <cell r="F209">
            <v>198.63939385091356</v>
          </cell>
          <cell r="G209">
            <v>0.75018956044495899</v>
          </cell>
          <cell r="H209">
            <v>11.7</v>
          </cell>
          <cell r="I209">
            <v>9.9</v>
          </cell>
          <cell r="J209">
            <v>1.7999999999999989</v>
          </cell>
          <cell r="K209">
            <v>122.9</v>
          </cell>
          <cell r="L209">
            <v>188</v>
          </cell>
          <cell r="M209">
            <v>0.65372340425531916</v>
          </cell>
          <cell r="N209">
            <v>12.1</v>
          </cell>
          <cell r="O209">
            <v>9.6999999999999993</v>
          </cell>
          <cell r="P209">
            <v>2.4000000000000004</v>
          </cell>
        </row>
        <row r="210">
          <cell r="A210" t="str">
            <v>1987:5</v>
          </cell>
          <cell r="B210">
            <v>150.16040161901228</v>
          </cell>
          <cell r="C210">
            <v>94.205291641343422</v>
          </cell>
          <cell r="D210">
            <v>1.5939699246481829</v>
          </cell>
          <cell r="E210">
            <v>150.16040161901228</v>
          </cell>
          <cell r="F210">
            <v>94.205291641343422</v>
          </cell>
          <cell r="G210">
            <v>1.5939699246481829</v>
          </cell>
          <cell r="H210">
            <v>12</v>
          </cell>
          <cell r="I210">
            <v>13.6</v>
          </cell>
          <cell r="J210">
            <v>-1.5999999999999996</v>
          </cell>
          <cell r="K210">
            <v>142.1</v>
          </cell>
          <cell r="L210">
            <v>92.4</v>
          </cell>
          <cell r="M210">
            <v>1.5378787878787876</v>
          </cell>
          <cell r="N210">
            <v>11.5</v>
          </cell>
          <cell r="O210">
            <v>13.4</v>
          </cell>
          <cell r="P210">
            <v>-1.9000000000000004</v>
          </cell>
        </row>
        <row r="211">
          <cell r="A211" t="str">
            <v>1987:6</v>
          </cell>
          <cell r="B211">
            <v>57.158057599665867</v>
          </cell>
          <cell r="C211">
            <v>33.639009300779129</v>
          </cell>
          <cell r="D211">
            <v>1.6991599570782248</v>
          </cell>
          <cell r="E211">
            <v>0</v>
          </cell>
          <cell r="F211">
            <v>0</v>
          </cell>
          <cell r="G211">
            <v>1</v>
          </cell>
          <cell r="H211">
            <v>15.8</v>
          </cell>
          <cell r="I211">
            <v>16.8</v>
          </cell>
          <cell r="J211">
            <v>-1</v>
          </cell>
          <cell r="K211">
            <v>51.8</v>
          </cell>
          <cell r="L211">
            <v>29.5</v>
          </cell>
          <cell r="M211">
            <v>1.7559322033898304</v>
          </cell>
          <cell r="N211">
            <v>15.1</v>
          </cell>
          <cell r="O211">
            <v>16.399999999999999</v>
          </cell>
          <cell r="P211">
            <v>-1.2999999999999989</v>
          </cell>
        </row>
        <row r="212">
          <cell r="A212" t="str">
            <v>1987:7</v>
          </cell>
          <cell r="B212">
            <v>10.003318027604823</v>
          </cell>
          <cell r="C212">
            <v>9.8992241828118033</v>
          </cell>
          <cell r="D212">
            <v>1.010515353816692</v>
          </cell>
          <cell r="E212">
            <v>0</v>
          </cell>
          <cell r="F212">
            <v>0</v>
          </cell>
          <cell r="G212">
            <v>1</v>
          </cell>
          <cell r="H212">
            <v>19.2</v>
          </cell>
          <cell r="I212">
            <v>18.899999999999999</v>
          </cell>
          <cell r="J212">
            <v>0.30000000000000071</v>
          </cell>
          <cell r="K212">
            <v>5.7</v>
          </cell>
          <cell r="L212">
            <v>8.1999999999999993</v>
          </cell>
          <cell r="M212">
            <v>0.69512195121951226</v>
          </cell>
          <cell r="N212">
            <v>17.899999999999999</v>
          </cell>
          <cell r="O212">
            <v>18.3</v>
          </cell>
          <cell r="P212">
            <v>-0.40000000000000213</v>
          </cell>
        </row>
        <row r="213">
          <cell r="A213" t="str">
            <v>1987:8</v>
          </cell>
          <cell r="B213">
            <v>15.291940006215141</v>
          </cell>
          <cell r="C213">
            <v>9.4425505166936539</v>
          </cell>
          <cell r="D213">
            <v>1.6194713471937743</v>
          </cell>
          <cell r="E213">
            <v>0</v>
          </cell>
          <cell r="F213">
            <v>0</v>
          </cell>
          <cell r="G213">
            <v>1</v>
          </cell>
          <cell r="H213">
            <v>19.100000000000001</v>
          </cell>
          <cell r="I213">
            <v>18.7</v>
          </cell>
          <cell r="J213">
            <v>0.40000000000000213</v>
          </cell>
          <cell r="K213">
            <v>12.7</v>
          </cell>
          <cell r="L213">
            <v>9.6</v>
          </cell>
          <cell r="M213">
            <v>1.3229166666666667</v>
          </cell>
          <cell r="N213">
            <v>17.899999999999999</v>
          </cell>
          <cell r="O213">
            <v>18</v>
          </cell>
          <cell r="P213">
            <v>-0.10000000000000142</v>
          </cell>
        </row>
        <row r="214">
          <cell r="A214" t="str">
            <v>1987:9</v>
          </cell>
          <cell r="B214">
            <v>31.865141689207299</v>
          </cell>
          <cell r="C214">
            <v>43.697695496746512</v>
          </cell>
          <cell r="D214">
            <v>0.72921789872373932</v>
          </cell>
          <cell r="E214">
            <v>0</v>
          </cell>
          <cell r="F214">
            <v>0</v>
          </cell>
          <cell r="G214">
            <v>1</v>
          </cell>
          <cell r="H214">
            <v>18.2</v>
          </cell>
          <cell r="I214">
            <v>16.3</v>
          </cell>
          <cell r="J214">
            <v>1.8999999999999986</v>
          </cell>
          <cell r="K214">
            <v>37.5</v>
          </cell>
          <cell r="L214">
            <v>39.299999999999997</v>
          </cell>
          <cell r="M214">
            <v>0.95419847328244278</v>
          </cell>
          <cell r="N214">
            <v>16.899999999999999</v>
          </cell>
          <cell r="O214">
            <v>15.7</v>
          </cell>
          <cell r="P214">
            <v>1.1999999999999993</v>
          </cell>
        </row>
        <row r="215">
          <cell r="A215" t="str">
            <v>1987:10</v>
          </cell>
          <cell r="B215">
            <v>123.46893126511758</v>
          </cell>
          <cell r="C215">
            <v>132.10004667845612</v>
          </cell>
          <cell r="D215">
            <v>0.93466228339534585</v>
          </cell>
          <cell r="E215">
            <v>123.46893126511758</v>
          </cell>
          <cell r="F215">
            <v>132.10004667845612</v>
          </cell>
          <cell r="G215">
            <v>0.93466228339534585</v>
          </cell>
          <cell r="H215">
            <v>12.9</v>
          </cell>
          <cell r="I215">
            <v>12.2</v>
          </cell>
          <cell r="J215">
            <v>0.70000000000000107</v>
          </cell>
          <cell r="K215">
            <v>130.6</v>
          </cell>
          <cell r="L215">
            <v>140.9</v>
          </cell>
          <cell r="M215">
            <v>0.92689850958126319</v>
          </cell>
          <cell r="N215">
            <v>11.8</v>
          </cell>
          <cell r="O215">
            <v>11.5</v>
          </cell>
          <cell r="P215">
            <v>0.30000000000000071</v>
          </cell>
        </row>
        <row r="216">
          <cell r="A216" t="str">
            <v>1987:11</v>
          </cell>
          <cell r="B216">
            <v>286.77119806088331</v>
          </cell>
          <cell r="C216">
            <v>277.9065874341735</v>
          </cell>
          <cell r="D216">
            <v>1.0318978067722469</v>
          </cell>
          <cell r="E216">
            <v>286.77119806088331</v>
          </cell>
          <cell r="F216">
            <v>277.9065874341735</v>
          </cell>
          <cell r="G216">
            <v>1.0318978067722469</v>
          </cell>
          <cell r="H216">
            <v>7.5</v>
          </cell>
          <cell r="I216">
            <v>7.5</v>
          </cell>
          <cell r="J216">
            <v>0</v>
          </cell>
          <cell r="K216">
            <v>283.10000000000002</v>
          </cell>
          <cell r="L216">
            <v>276.39999999999998</v>
          </cell>
          <cell r="M216">
            <v>1.0242402315484807</v>
          </cell>
          <cell r="N216">
            <v>6.6</v>
          </cell>
          <cell r="O216">
            <v>6.8</v>
          </cell>
          <cell r="P216">
            <v>-0.20000000000000018</v>
          </cell>
        </row>
        <row r="217">
          <cell r="A217" t="str">
            <v>1987:12</v>
          </cell>
          <cell r="B217">
            <v>362.00929888798214</v>
          </cell>
          <cell r="C217">
            <v>363.68818352813111</v>
          </cell>
          <cell r="D217">
            <v>0.99538372508047379</v>
          </cell>
          <cell r="E217">
            <v>362.00929888798214</v>
          </cell>
          <cell r="F217">
            <v>363.68818352813111</v>
          </cell>
          <cell r="G217">
            <v>0.99538372508047379</v>
          </cell>
          <cell r="H217">
            <v>5.5</v>
          </cell>
          <cell r="I217">
            <v>4.8</v>
          </cell>
          <cell r="J217">
            <v>0.70000000000000018</v>
          </cell>
          <cell r="K217">
            <v>356.8</v>
          </cell>
          <cell r="L217">
            <v>362.3</v>
          </cell>
          <cell r="M217">
            <v>0.98481921059895117</v>
          </cell>
          <cell r="N217">
            <v>4.5</v>
          </cell>
          <cell r="O217">
            <v>4.3</v>
          </cell>
          <cell r="P217">
            <v>0.20000000000000018</v>
          </cell>
        </row>
        <row r="218">
          <cell r="A218" t="str">
            <v>1988:1</v>
          </cell>
          <cell r="B218">
            <v>298.0871374513946</v>
          </cell>
          <cell r="C218">
            <v>392.91081774346333</v>
          </cell>
          <cell r="D218">
            <v>0.75866360504744268</v>
          </cell>
          <cell r="E218">
            <v>298.0871374513946</v>
          </cell>
          <cell r="F218">
            <v>392.91081774346333</v>
          </cell>
          <cell r="G218">
            <v>0.75866360504744268</v>
          </cell>
          <cell r="H218">
            <v>7.2</v>
          </cell>
          <cell r="I218">
            <v>3.9</v>
          </cell>
          <cell r="J218">
            <v>3.3000000000000003</v>
          </cell>
          <cell r="K218">
            <v>275.2</v>
          </cell>
          <cell r="L218">
            <v>394</v>
          </cell>
          <cell r="M218">
            <v>0.69847715736040605</v>
          </cell>
          <cell r="N218">
            <v>7.1</v>
          </cell>
          <cell r="O218">
            <v>3.3</v>
          </cell>
          <cell r="P218">
            <v>3.8</v>
          </cell>
        </row>
        <row r="219">
          <cell r="A219" t="str">
            <v>1988:2</v>
          </cell>
          <cell r="B219">
            <v>334.76240250693814</v>
          </cell>
          <cell r="C219">
            <v>331.22294910654443</v>
          </cell>
          <cell r="D219">
            <v>1.0106860149936505</v>
          </cell>
          <cell r="E219">
            <v>334.76240250693814</v>
          </cell>
          <cell r="F219">
            <v>331.22294910654443</v>
          </cell>
          <cell r="G219">
            <v>1.0106860149936505</v>
          </cell>
          <cell r="H219">
            <v>5.2</v>
          </cell>
          <cell r="I219">
            <v>4.9000000000000004</v>
          </cell>
          <cell r="J219">
            <v>0.29999999999999982</v>
          </cell>
          <cell r="K219">
            <v>323.10000000000002</v>
          </cell>
          <cell r="L219">
            <v>332.4</v>
          </cell>
          <cell r="M219">
            <v>0.97202166064981965</v>
          </cell>
          <cell r="N219">
            <v>4.9000000000000004</v>
          </cell>
          <cell r="O219">
            <v>4.2</v>
          </cell>
          <cell r="P219">
            <v>0.70000000000000018</v>
          </cell>
        </row>
        <row r="220">
          <cell r="A220" t="str">
            <v>1988:3</v>
          </cell>
          <cell r="B220">
            <v>298.58917896757072</v>
          </cell>
          <cell r="C220">
            <v>270.29253185771751</v>
          </cell>
          <cell r="D220">
            <v>1.1046889712985064</v>
          </cell>
          <cell r="E220">
            <v>298.58917896757072</v>
          </cell>
          <cell r="F220">
            <v>270.29253185771751</v>
          </cell>
          <cell r="G220">
            <v>1.1046889712985064</v>
          </cell>
          <cell r="H220">
            <v>7.1</v>
          </cell>
          <cell r="I220">
            <v>7.4</v>
          </cell>
          <cell r="J220">
            <v>-0.30000000000000071</v>
          </cell>
          <cell r="K220">
            <v>280.39999999999998</v>
          </cell>
          <cell r="L220">
            <v>281.39999999999998</v>
          </cell>
          <cell r="M220">
            <v>0.9964463397299218</v>
          </cell>
          <cell r="N220">
            <v>7</v>
          </cell>
          <cell r="O220">
            <v>6.9</v>
          </cell>
          <cell r="P220">
            <v>9.9999999999999645E-2</v>
          </cell>
        </row>
        <row r="221">
          <cell r="A221" t="str">
            <v>1988:4</v>
          </cell>
          <cell r="B221">
            <v>176.23404922588867</v>
          </cell>
          <cell r="C221">
            <v>198.63939385091356</v>
          </cell>
          <cell r="D221">
            <v>0.88720593538540016</v>
          </cell>
          <cell r="E221">
            <v>176.23404922588867</v>
          </cell>
          <cell r="F221">
            <v>198.63939385091356</v>
          </cell>
          <cell r="G221">
            <v>0.88720593538540016</v>
          </cell>
          <cell r="H221">
            <v>10.8</v>
          </cell>
          <cell r="I221">
            <v>9.9</v>
          </cell>
          <cell r="J221">
            <v>0.90000000000000036</v>
          </cell>
          <cell r="K221">
            <v>172.9</v>
          </cell>
          <cell r="L221">
            <v>188</v>
          </cell>
          <cell r="M221">
            <v>0.9196808510638298</v>
          </cell>
          <cell r="N221">
            <v>10.199999999999999</v>
          </cell>
          <cell r="O221">
            <v>9.6999999999999993</v>
          </cell>
          <cell r="P221">
            <v>0.5</v>
          </cell>
        </row>
        <row r="222">
          <cell r="A222" t="str">
            <v>1988:5</v>
          </cell>
          <cell r="B222">
            <v>72.670475570117745</v>
          </cell>
          <cell r="C222">
            <v>94.205291641343422</v>
          </cell>
          <cell r="D222">
            <v>0.77140545190165521</v>
          </cell>
          <cell r="E222">
            <v>72.670475570117745</v>
          </cell>
          <cell r="F222">
            <v>94.205291641343422</v>
          </cell>
          <cell r="G222">
            <v>0.77140545190165521</v>
          </cell>
          <cell r="H222">
            <v>14.5</v>
          </cell>
          <cell r="I222">
            <v>13.6</v>
          </cell>
          <cell r="J222">
            <v>0.90000000000000036</v>
          </cell>
          <cell r="K222">
            <v>67.400000000000006</v>
          </cell>
          <cell r="L222">
            <v>92.4</v>
          </cell>
          <cell r="M222">
            <v>0.72943722943722944</v>
          </cell>
          <cell r="N222">
            <v>14.4</v>
          </cell>
          <cell r="O222">
            <v>13.4</v>
          </cell>
          <cell r="P222">
            <v>1</v>
          </cell>
        </row>
        <row r="223">
          <cell r="A223" t="str">
            <v>1988:6</v>
          </cell>
          <cell r="B223">
            <v>30.736778814593254</v>
          </cell>
          <cell r="C223">
            <v>33.639009300779129</v>
          </cell>
          <cell r="D223">
            <v>0.91372425804113511</v>
          </cell>
          <cell r="E223">
            <v>0</v>
          </cell>
          <cell r="F223">
            <v>0</v>
          </cell>
          <cell r="G223">
            <v>1</v>
          </cell>
          <cell r="H223">
            <v>16.7</v>
          </cell>
          <cell r="I223">
            <v>16.8</v>
          </cell>
          <cell r="J223">
            <v>-0.10000000000000142</v>
          </cell>
          <cell r="K223">
            <v>23</v>
          </cell>
          <cell r="L223">
            <v>29.5</v>
          </cell>
          <cell r="M223">
            <v>0.77966101694915257</v>
          </cell>
          <cell r="N223">
            <v>16.100000000000001</v>
          </cell>
          <cell r="O223">
            <v>16.399999999999999</v>
          </cell>
          <cell r="P223">
            <v>-0.29999999999999716</v>
          </cell>
        </row>
        <row r="224">
          <cell r="A224" t="str">
            <v>1988:7</v>
          </cell>
          <cell r="B224">
            <v>14.74141423222561</v>
          </cell>
          <cell r="C224">
            <v>9.8992241828118033</v>
          </cell>
          <cell r="D224">
            <v>1.4891484383009919</v>
          </cell>
          <cell r="E224">
            <v>0</v>
          </cell>
          <cell r="F224">
            <v>0</v>
          </cell>
          <cell r="G224">
            <v>1</v>
          </cell>
          <cell r="H224">
            <v>18.3</v>
          </cell>
          <cell r="I224">
            <v>18.899999999999999</v>
          </cell>
          <cell r="J224">
            <v>-0.59999999999999787</v>
          </cell>
          <cell r="K224">
            <v>6.1</v>
          </cell>
          <cell r="L224">
            <v>8.1999999999999993</v>
          </cell>
          <cell r="M224">
            <v>0.74390243902439024</v>
          </cell>
          <cell r="N224">
            <v>17.399999999999999</v>
          </cell>
          <cell r="O224">
            <v>18.3</v>
          </cell>
          <cell r="P224">
            <v>-0.90000000000000213</v>
          </cell>
        </row>
        <row r="225">
          <cell r="A225" t="str">
            <v>1988:8</v>
          </cell>
          <cell r="B225">
            <v>13.13226944792317</v>
          </cell>
          <cell r="C225">
            <v>9.4425505166936539</v>
          </cell>
          <cell r="D225">
            <v>1.3907544815043771</v>
          </cell>
          <cell r="E225">
            <v>0</v>
          </cell>
          <cell r="F225">
            <v>0</v>
          </cell>
          <cell r="G225">
            <v>1</v>
          </cell>
          <cell r="H225">
            <v>19.100000000000001</v>
          </cell>
          <cell r="I225">
            <v>18.7</v>
          </cell>
          <cell r="J225">
            <v>0.40000000000000213</v>
          </cell>
          <cell r="K225">
            <v>5.5</v>
          </cell>
          <cell r="L225">
            <v>9.6</v>
          </cell>
          <cell r="M225">
            <v>0.57291666666666674</v>
          </cell>
          <cell r="N225">
            <v>18.5</v>
          </cell>
          <cell r="O225">
            <v>18</v>
          </cell>
          <cell r="P225">
            <v>0.5</v>
          </cell>
        </row>
        <row r="226">
          <cell r="A226" t="str">
            <v>1988:9</v>
          </cell>
          <cell r="B226">
            <v>49.653607924482557</v>
          </cell>
          <cell r="C226">
            <v>43.697695496746512</v>
          </cell>
          <cell r="D226">
            <v>1.1362980898656199</v>
          </cell>
          <cell r="E226">
            <v>0</v>
          </cell>
          <cell r="F226">
            <v>0</v>
          </cell>
          <cell r="G226">
            <v>1</v>
          </cell>
          <cell r="H226">
            <v>15.8</v>
          </cell>
          <cell r="I226">
            <v>16.3</v>
          </cell>
          <cell r="J226">
            <v>-0.5</v>
          </cell>
          <cell r="K226">
            <v>43.2</v>
          </cell>
          <cell r="L226">
            <v>39.299999999999997</v>
          </cell>
          <cell r="M226">
            <v>1.0992366412213741</v>
          </cell>
          <cell r="N226">
            <v>15</v>
          </cell>
          <cell r="O226">
            <v>15.7</v>
          </cell>
          <cell r="P226">
            <v>-0.69999999999999929</v>
          </cell>
        </row>
        <row r="227">
          <cell r="A227" t="str">
            <v>1988:10</v>
          </cell>
          <cell r="B227">
            <v>113.79928251706151</v>
          </cell>
          <cell r="C227">
            <v>132.10004667845612</v>
          </cell>
          <cell r="D227">
            <v>0.86146284863971034</v>
          </cell>
          <cell r="E227">
            <v>113.79928251706151</v>
          </cell>
          <cell r="F227">
            <v>132.10004667845612</v>
          </cell>
          <cell r="G227">
            <v>0.86146284863971034</v>
          </cell>
          <cell r="H227">
            <v>13.1</v>
          </cell>
          <cell r="I227">
            <v>12.2</v>
          </cell>
          <cell r="J227">
            <v>0.90000000000000036</v>
          </cell>
          <cell r="K227">
            <v>125.5</v>
          </cell>
          <cell r="L227">
            <v>140.9</v>
          </cell>
          <cell r="M227">
            <v>0.89070262597586936</v>
          </cell>
          <cell r="N227">
            <v>12</v>
          </cell>
          <cell r="O227">
            <v>11.5</v>
          </cell>
          <cell r="P227">
            <v>0.5</v>
          </cell>
        </row>
        <row r="228">
          <cell r="A228" t="str">
            <v>1988:11</v>
          </cell>
          <cell r="B228">
            <v>310.68211492215397</v>
          </cell>
          <cell r="C228">
            <v>277.9065874341735</v>
          </cell>
          <cell r="D228">
            <v>1.1179372097314673</v>
          </cell>
          <cell r="E228">
            <v>310.68211492215397</v>
          </cell>
          <cell r="F228">
            <v>277.9065874341735</v>
          </cell>
          <cell r="G228">
            <v>1.1179372097314673</v>
          </cell>
          <cell r="H228">
            <v>6.5</v>
          </cell>
          <cell r="I228">
            <v>7.5</v>
          </cell>
          <cell r="J228">
            <v>-1</v>
          </cell>
          <cell r="K228">
            <v>305.39999999999998</v>
          </cell>
          <cell r="L228">
            <v>276.39999999999998</v>
          </cell>
          <cell r="M228">
            <v>1.1049204052098409</v>
          </cell>
          <cell r="N228">
            <v>5.8</v>
          </cell>
          <cell r="O228">
            <v>6.8</v>
          </cell>
          <cell r="P228">
            <v>-1</v>
          </cell>
        </row>
        <row r="229">
          <cell r="A229" t="str">
            <v>1988:12</v>
          </cell>
          <cell r="B229">
            <v>325.02554054156815</v>
          </cell>
          <cell r="C229">
            <v>363.68818352813111</v>
          </cell>
          <cell r="D229">
            <v>0.89369288105129641</v>
          </cell>
          <cell r="E229">
            <v>325.02554054156815</v>
          </cell>
          <cell r="F229">
            <v>363.68818352813111</v>
          </cell>
          <cell r="G229">
            <v>0.89369288105129641</v>
          </cell>
          <cell r="H229">
            <v>6.4</v>
          </cell>
          <cell r="I229">
            <v>4.8</v>
          </cell>
          <cell r="J229">
            <v>1.6000000000000005</v>
          </cell>
          <cell r="K229">
            <v>265</v>
          </cell>
          <cell r="L229">
            <v>362.3</v>
          </cell>
          <cell r="M229">
            <v>0.73143803477780844</v>
          </cell>
          <cell r="N229">
            <v>7.5</v>
          </cell>
          <cell r="O229">
            <v>4.3</v>
          </cell>
          <cell r="P229">
            <v>3.2</v>
          </cell>
        </row>
        <row r="230">
          <cell r="A230" t="str">
            <v>1989:1</v>
          </cell>
          <cell r="B230">
            <v>384.47695695259597</v>
          </cell>
          <cell r="C230">
            <v>392.91081774346333</v>
          </cell>
          <cell r="D230">
            <v>0.97853492342281623</v>
          </cell>
          <cell r="E230">
            <v>384.47695695259597</v>
          </cell>
          <cell r="F230">
            <v>392.91081774346333</v>
          </cell>
          <cell r="G230">
            <v>0.97853492342281623</v>
          </cell>
          <cell r="H230">
            <v>4.4000000000000004</v>
          </cell>
          <cell r="I230">
            <v>3.9</v>
          </cell>
          <cell r="J230">
            <v>0.50000000000000044</v>
          </cell>
          <cell r="K230">
            <v>368.4</v>
          </cell>
          <cell r="L230">
            <v>394</v>
          </cell>
          <cell r="M230">
            <v>0.93502538071065988</v>
          </cell>
          <cell r="N230">
            <v>4.0999999999999996</v>
          </cell>
          <cell r="O230">
            <v>3.3</v>
          </cell>
          <cell r="P230">
            <v>0.79999999999999982</v>
          </cell>
        </row>
        <row r="231">
          <cell r="A231" t="str">
            <v>1989:2</v>
          </cell>
          <cell r="B231">
            <v>303.15086467853394</v>
          </cell>
          <cell r="C231">
            <v>331.22294910654443</v>
          </cell>
          <cell r="D231">
            <v>0.91524716356842606</v>
          </cell>
          <cell r="E231">
            <v>303.15086467853394</v>
          </cell>
          <cell r="F231">
            <v>331.22294910654443</v>
          </cell>
          <cell r="G231">
            <v>0.91524716356842606</v>
          </cell>
          <cell r="H231">
            <v>5.9</v>
          </cell>
          <cell r="I231">
            <v>4.9000000000000004</v>
          </cell>
          <cell r="J231">
            <v>1</v>
          </cell>
          <cell r="K231">
            <v>288.7</v>
          </cell>
          <cell r="L231">
            <v>332.4</v>
          </cell>
          <cell r="M231">
            <v>0.86853188929001202</v>
          </cell>
          <cell r="N231">
            <v>5.7</v>
          </cell>
          <cell r="O231">
            <v>4.2</v>
          </cell>
          <cell r="P231">
            <v>1.5</v>
          </cell>
        </row>
        <row r="232">
          <cell r="A232" t="str">
            <v>1989:3</v>
          </cell>
          <cell r="B232">
            <v>209.53090282551324</v>
          </cell>
          <cell r="C232">
            <v>270.29253185771751</v>
          </cell>
          <cell r="D232">
            <v>0.77520048883855475</v>
          </cell>
          <cell r="E232">
            <v>209.53090282551324</v>
          </cell>
          <cell r="F232">
            <v>270.29253185771751</v>
          </cell>
          <cell r="G232">
            <v>0.77520048883855475</v>
          </cell>
          <cell r="H232">
            <v>9.8000000000000007</v>
          </cell>
          <cell r="I232">
            <v>7.4</v>
          </cell>
          <cell r="J232">
            <v>2.4000000000000004</v>
          </cell>
          <cell r="K232">
            <v>189.3</v>
          </cell>
          <cell r="L232">
            <v>281.39999999999998</v>
          </cell>
          <cell r="M232">
            <v>0.67270788912579971</v>
          </cell>
          <cell r="N232">
            <v>9.9</v>
          </cell>
          <cell r="O232">
            <v>6.9</v>
          </cell>
          <cell r="P232">
            <v>3</v>
          </cell>
        </row>
        <row r="233">
          <cell r="A233" t="str">
            <v>1989:4</v>
          </cell>
          <cell r="B233">
            <v>234.17459364615181</v>
          </cell>
          <cell r="C233">
            <v>198.63939385091356</v>
          </cell>
          <cell r="D233">
            <v>1.1788930136481828</v>
          </cell>
          <cell r="E233">
            <v>234.17459364615181</v>
          </cell>
          <cell r="F233">
            <v>198.63939385091356</v>
          </cell>
          <cell r="G233">
            <v>1.1788930136481828</v>
          </cell>
          <cell r="H233">
            <v>8.8000000000000007</v>
          </cell>
          <cell r="I233">
            <v>9.9</v>
          </cell>
          <cell r="J233">
            <v>-1.0999999999999996</v>
          </cell>
          <cell r="K233">
            <v>234.4</v>
          </cell>
          <cell r="L233">
            <v>188</v>
          </cell>
          <cell r="M233">
            <v>1.246808510638298</v>
          </cell>
          <cell r="N233">
            <v>8.1999999999999993</v>
          </cell>
          <cell r="O233">
            <v>9.6999999999999993</v>
          </cell>
          <cell r="P233">
            <v>-1.5</v>
          </cell>
        </row>
        <row r="234">
          <cell r="A234" t="str">
            <v>1989:5</v>
          </cell>
          <cell r="B234">
            <v>48.046922882966975</v>
          </cell>
          <cell r="C234">
            <v>94.205291641343422</v>
          </cell>
          <cell r="D234">
            <v>0.510023609564209</v>
          </cell>
          <cell r="E234">
            <v>48.046922882966975</v>
          </cell>
          <cell r="F234">
            <v>94.205291641343422</v>
          </cell>
          <cell r="G234">
            <v>0.510023609564209</v>
          </cell>
          <cell r="H234">
            <v>16.2</v>
          </cell>
          <cell r="I234">
            <v>13.6</v>
          </cell>
          <cell r="J234">
            <v>2.5999999999999996</v>
          </cell>
          <cell r="K234">
            <v>39.299999999999997</v>
          </cell>
          <cell r="L234">
            <v>92.4</v>
          </cell>
          <cell r="M234">
            <v>0.42532467532467527</v>
          </cell>
          <cell r="N234">
            <v>16.3</v>
          </cell>
          <cell r="O234">
            <v>13.4</v>
          </cell>
          <cell r="P234">
            <v>2.9000000000000004</v>
          </cell>
        </row>
        <row r="235">
          <cell r="A235" t="str">
            <v>1989:6</v>
          </cell>
          <cell r="B235">
            <v>41.813888581530648</v>
          </cell>
          <cell r="C235">
            <v>33.639009300779129</v>
          </cell>
          <cell r="D235">
            <v>1.243017837049148</v>
          </cell>
          <cell r="E235">
            <v>0</v>
          </cell>
          <cell r="F235">
            <v>0</v>
          </cell>
          <cell r="G235">
            <v>1</v>
          </cell>
          <cell r="H235">
            <v>17.399999999999999</v>
          </cell>
          <cell r="I235">
            <v>16.8</v>
          </cell>
          <cell r="J235">
            <v>0.59999999999999787</v>
          </cell>
          <cell r="K235">
            <v>40.700000000000003</v>
          </cell>
          <cell r="L235">
            <v>29.5</v>
          </cell>
          <cell r="M235">
            <v>1.3796610169491526</v>
          </cell>
          <cell r="N235">
            <v>16.899999999999999</v>
          </cell>
          <cell r="O235">
            <v>16.399999999999999</v>
          </cell>
          <cell r="P235">
            <v>0.5</v>
          </cell>
        </row>
        <row r="236">
          <cell r="A236" t="str">
            <v>1989:7</v>
          </cell>
          <cell r="B236">
            <v>2.0438669763584594</v>
          </cell>
          <cell r="C236">
            <v>9.8992241828118033</v>
          </cell>
          <cell r="D236">
            <v>0.20646738962708425</v>
          </cell>
          <cell r="E236">
            <v>0</v>
          </cell>
          <cell r="F236">
            <v>0</v>
          </cell>
          <cell r="G236">
            <v>1</v>
          </cell>
          <cell r="H236">
            <v>20.7</v>
          </cell>
          <cell r="I236">
            <v>18.899999999999999</v>
          </cell>
          <cell r="J236">
            <v>1.8000000000000007</v>
          </cell>
          <cell r="K236">
            <v>0.1</v>
          </cell>
          <cell r="L236">
            <v>8.1999999999999993</v>
          </cell>
          <cell r="M236">
            <v>1.2195121951219514E-2</v>
          </cell>
          <cell r="N236">
            <v>20</v>
          </cell>
          <cell r="O236">
            <v>18.3</v>
          </cell>
          <cell r="P236">
            <v>1.6999999999999993</v>
          </cell>
        </row>
        <row r="237">
          <cell r="A237" t="str">
            <v>1989:8</v>
          </cell>
          <cell r="B237">
            <v>6.0783374860161512</v>
          </cell>
          <cell r="C237">
            <v>9.4425505166936539</v>
          </cell>
          <cell r="D237">
            <v>0.64371776198286146</v>
          </cell>
          <cell r="E237">
            <v>0</v>
          </cell>
          <cell r="F237">
            <v>0</v>
          </cell>
          <cell r="G237">
            <v>1</v>
          </cell>
          <cell r="H237">
            <v>19.8</v>
          </cell>
          <cell r="I237">
            <v>18.7</v>
          </cell>
          <cell r="J237">
            <v>1.1000000000000014</v>
          </cell>
          <cell r="K237">
            <v>1.7</v>
          </cell>
          <cell r="L237">
            <v>9.6</v>
          </cell>
          <cell r="M237">
            <v>0.17708333333333334</v>
          </cell>
          <cell r="N237">
            <v>19.100000000000001</v>
          </cell>
          <cell r="O237">
            <v>18</v>
          </cell>
          <cell r="P237">
            <v>1.1000000000000014</v>
          </cell>
        </row>
        <row r="238">
          <cell r="A238" t="str">
            <v>1989:9</v>
          </cell>
          <cell r="B238">
            <v>31.730262619130269</v>
          </cell>
          <cell r="C238">
            <v>43.697695496746512</v>
          </cell>
          <cell r="D238">
            <v>0.72613125837477466</v>
          </cell>
          <cell r="E238">
            <v>0</v>
          </cell>
          <cell r="F238">
            <v>0</v>
          </cell>
          <cell r="G238">
            <v>1</v>
          </cell>
          <cell r="H238">
            <v>16.600000000000001</v>
          </cell>
          <cell r="I238">
            <v>16.3</v>
          </cell>
          <cell r="J238">
            <v>0.30000000000000071</v>
          </cell>
          <cell r="K238">
            <v>24.9</v>
          </cell>
          <cell r="L238">
            <v>39.299999999999997</v>
          </cell>
          <cell r="M238">
            <v>0.63358778625954204</v>
          </cell>
          <cell r="N238">
            <v>16.3</v>
          </cell>
          <cell r="O238">
            <v>15.7</v>
          </cell>
          <cell r="P238">
            <v>0.60000000000000142</v>
          </cell>
        </row>
        <row r="239">
          <cell r="A239" t="str">
            <v>1989:10</v>
          </cell>
          <cell r="B239">
            <v>96.956670111167625</v>
          </cell>
          <cell r="C239">
            <v>132.10004667845612</v>
          </cell>
          <cell r="D239">
            <v>0.73396393528284842</v>
          </cell>
          <cell r="E239">
            <v>96.956670111167625</v>
          </cell>
          <cell r="F239">
            <v>132.10004667845612</v>
          </cell>
          <cell r="G239">
            <v>0.73396393528284842</v>
          </cell>
          <cell r="H239">
            <v>13.4</v>
          </cell>
          <cell r="I239">
            <v>12.2</v>
          </cell>
          <cell r="J239">
            <v>1.2000000000000011</v>
          </cell>
          <cell r="K239">
            <v>82.6</v>
          </cell>
          <cell r="L239">
            <v>140.9</v>
          </cell>
          <cell r="M239">
            <v>0.58623136976579127</v>
          </cell>
          <cell r="N239">
            <v>13.5</v>
          </cell>
          <cell r="O239">
            <v>11.5</v>
          </cell>
          <cell r="P239">
            <v>2</v>
          </cell>
        </row>
        <row r="240">
          <cell r="A240" t="str">
            <v>1989:11</v>
          </cell>
          <cell r="B240">
            <v>288.14576074412162</v>
          </cell>
          <cell r="C240">
            <v>277.9065874341735</v>
          </cell>
          <cell r="D240">
            <v>1.0368439388374464</v>
          </cell>
          <cell r="E240">
            <v>288.14576074412162</v>
          </cell>
          <cell r="F240">
            <v>277.9065874341735</v>
          </cell>
          <cell r="G240">
            <v>1.0368439388374464</v>
          </cell>
          <cell r="H240">
            <v>7.1</v>
          </cell>
          <cell r="I240">
            <v>7.5</v>
          </cell>
          <cell r="J240">
            <v>-0.40000000000000036</v>
          </cell>
          <cell r="K240">
            <v>308.2</v>
          </cell>
          <cell r="L240">
            <v>276.39999999999998</v>
          </cell>
          <cell r="M240">
            <v>1.1150506512301013</v>
          </cell>
          <cell r="N240">
            <v>5.7</v>
          </cell>
          <cell r="O240">
            <v>6.8</v>
          </cell>
          <cell r="P240">
            <v>-1.0999999999999996</v>
          </cell>
        </row>
        <row r="241">
          <cell r="A241" t="str">
            <v>1989:12</v>
          </cell>
          <cell r="B241">
            <v>339.94527150650663</v>
          </cell>
          <cell r="C241">
            <v>363.68818352813111</v>
          </cell>
          <cell r="D241">
            <v>0.93471629517545773</v>
          </cell>
          <cell r="E241">
            <v>339.94527150650663</v>
          </cell>
          <cell r="F241">
            <v>363.68818352813111</v>
          </cell>
          <cell r="G241">
            <v>0.93471629517545773</v>
          </cell>
          <cell r="H241">
            <v>6</v>
          </cell>
          <cell r="I241">
            <v>4.8</v>
          </cell>
          <cell r="J241">
            <v>1.2000000000000002</v>
          </cell>
          <cell r="K241">
            <v>352.8</v>
          </cell>
          <cell r="L241">
            <v>362.3</v>
          </cell>
          <cell r="M241">
            <v>0.97377863648909746</v>
          </cell>
          <cell r="N241">
            <v>4.5999999999999996</v>
          </cell>
          <cell r="O241">
            <v>4.3</v>
          </cell>
          <cell r="P241">
            <v>0.29999999999999982</v>
          </cell>
        </row>
        <row r="242">
          <cell r="A242" t="str">
            <v>1990:1</v>
          </cell>
          <cell r="B242">
            <v>362.58407611059732</v>
          </cell>
          <cell r="C242">
            <v>392.91081774346333</v>
          </cell>
          <cell r="D242">
            <v>0.92281520318774546</v>
          </cell>
          <cell r="E242">
            <v>362.58407611059732</v>
          </cell>
          <cell r="F242">
            <v>392.91081774346333</v>
          </cell>
          <cell r="G242">
            <v>0.92281520318774546</v>
          </cell>
          <cell r="H242">
            <v>5.2</v>
          </cell>
          <cell r="I242">
            <v>3.9</v>
          </cell>
          <cell r="J242">
            <v>1.3000000000000003</v>
          </cell>
          <cell r="K242">
            <v>322.60000000000002</v>
          </cell>
          <cell r="L242">
            <v>394</v>
          </cell>
          <cell r="M242">
            <v>0.81878172588832498</v>
          </cell>
          <cell r="N242">
            <v>5.6</v>
          </cell>
          <cell r="O242">
            <v>3.3</v>
          </cell>
          <cell r="P242">
            <v>2.2999999999999998</v>
          </cell>
        </row>
        <row r="243">
          <cell r="A243" t="str">
            <v>1990:2</v>
          </cell>
          <cell r="B243">
            <v>204.51005614815651</v>
          </cell>
          <cell r="C243">
            <v>331.22294910654443</v>
          </cell>
          <cell r="D243">
            <v>0.61743927073836835</v>
          </cell>
          <cell r="E243">
            <v>204.51005614815651</v>
          </cell>
          <cell r="F243">
            <v>331.22294910654443</v>
          </cell>
          <cell r="G243">
            <v>0.61743927073836835</v>
          </cell>
          <cell r="H243">
            <v>9.3000000000000007</v>
          </cell>
          <cell r="I243">
            <v>4.9000000000000004</v>
          </cell>
          <cell r="J243">
            <v>4.4000000000000004</v>
          </cell>
          <cell r="K243">
            <v>197.2</v>
          </cell>
          <cell r="L243">
            <v>332.4</v>
          </cell>
          <cell r="M243">
            <v>0.59326113116726831</v>
          </cell>
          <cell r="N243">
            <v>9</v>
          </cell>
          <cell r="O243">
            <v>4.2</v>
          </cell>
          <cell r="P243">
            <v>4.8</v>
          </cell>
        </row>
        <row r="244">
          <cell r="A244" t="str">
            <v>1990:3</v>
          </cell>
          <cell r="B244">
            <v>232.9552913250611</v>
          </cell>
          <cell r="C244">
            <v>270.29253185771751</v>
          </cell>
          <cell r="D244">
            <v>0.86186358803168561</v>
          </cell>
          <cell r="E244">
            <v>232.9552913250611</v>
          </cell>
          <cell r="F244">
            <v>270.29253185771751</v>
          </cell>
          <cell r="G244">
            <v>0.86186358803168561</v>
          </cell>
          <cell r="H244">
            <v>9.1</v>
          </cell>
          <cell r="I244">
            <v>7.4</v>
          </cell>
          <cell r="J244">
            <v>1.6999999999999993</v>
          </cell>
          <cell r="K244">
            <v>228.5</v>
          </cell>
          <cell r="L244">
            <v>281.39999999999998</v>
          </cell>
          <cell r="M244">
            <v>0.8120113717128643</v>
          </cell>
          <cell r="N244">
            <v>8.6</v>
          </cell>
          <cell r="O244">
            <v>6.9</v>
          </cell>
          <cell r="P244">
            <v>1.6999999999999993</v>
          </cell>
        </row>
        <row r="245">
          <cell r="A245" t="str">
            <v>1990:4</v>
          </cell>
          <cell r="B245">
            <v>213.67790529883811</v>
          </cell>
          <cell r="C245">
            <v>198.63939385091356</v>
          </cell>
          <cell r="D245">
            <v>1.0757075983589213</v>
          </cell>
          <cell r="E245">
            <v>213.67790529883811</v>
          </cell>
          <cell r="F245">
            <v>198.63939385091356</v>
          </cell>
          <cell r="G245">
            <v>1.0757075983589213</v>
          </cell>
          <cell r="H245">
            <v>9.4</v>
          </cell>
          <cell r="I245">
            <v>9.9</v>
          </cell>
          <cell r="J245">
            <v>-0.5</v>
          </cell>
          <cell r="K245">
            <v>209.3</v>
          </cell>
          <cell r="L245">
            <v>188</v>
          </cell>
          <cell r="M245">
            <v>1.1132978723404257</v>
          </cell>
          <cell r="N245">
            <v>9</v>
          </cell>
          <cell r="O245">
            <v>9.6999999999999993</v>
          </cell>
          <cell r="P245">
            <v>-0.69999999999999929</v>
          </cell>
        </row>
        <row r="246">
          <cell r="A246" t="str">
            <v>1990:5</v>
          </cell>
          <cell r="B246">
            <v>38.771187436019048</v>
          </cell>
          <cell r="C246">
            <v>94.205291641343422</v>
          </cell>
          <cell r="D246">
            <v>0.41156061151668599</v>
          </cell>
          <cell r="E246">
            <v>38.771187436019048</v>
          </cell>
          <cell r="F246">
            <v>94.205291641343422</v>
          </cell>
          <cell r="G246">
            <v>0.41156061151668599</v>
          </cell>
          <cell r="H246">
            <v>16</v>
          </cell>
          <cell r="I246">
            <v>13.6</v>
          </cell>
          <cell r="J246">
            <v>2.4000000000000004</v>
          </cell>
          <cell r="K246">
            <v>34.200000000000003</v>
          </cell>
          <cell r="L246">
            <v>92.4</v>
          </cell>
          <cell r="M246">
            <v>0.37012987012987014</v>
          </cell>
          <cell r="N246">
            <v>15.6</v>
          </cell>
          <cell r="O246">
            <v>13.4</v>
          </cell>
          <cell r="P246">
            <v>2.1999999999999993</v>
          </cell>
        </row>
        <row r="247">
          <cell r="A247" t="str">
            <v>1990:6</v>
          </cell>
          <cell r="B247">
            <v>42.60519770236349</v>
          </cell>
          <cell r="C247">
            <v>33.639009300779129</v>
          </cell>
          <cell r="D247">
            <v>1.2665413931015113</v>
          </cell>
          <cell r="E247">
            <v>0</v>
          </cell>
          <cell r="F247">
            <v>0</v>
          </cell>
          <cell r="G247">
            <v>1</v>
          </cell>
          <cell r="H247">
            <v>16.5</v>
          </cell>
          <cell r="I247">
            <v>16.8</v>
          </cell>
          <cell r="J247">
            <v>-0.30000000000000071</v>
          </cell>
          <cell r="K247">
            <v>44.2</v>
          </cell>
          <cell r="L247">
            <v>29.5</v>
          </cell>
          <cell r="M247">
            <v>1.4983050847457628</v>
          </cell>
          <cell r="N247">
            <v>15.6</v>
          </cell>
          <cell r="O247">
            <v>16.399999999999999</v>
          </cell>
          <cell r="P247">
            <v>-0.79999999999999893</v>
          </cell>
        </row>
        <row r="248">
          <cell r="A248" t="str">
            <v>1990:7</v>
          </cell>
          <cell r="B248">
            <v>12.809707656882932</v>
          </cell>
          <cell r="C248">
            <v>9.8992241828118033</v>
          </cell>
          <cell r="D248">
            <v>1.2940112700068609</v>
          </cell>
          <cell r="E248">
            <v>0</v>
          </cell>
          <cell r="F248">
            <v>0</v>
          </cell>
          <cell r="G248">
            <v>1</v>
          </cell>
          <cell r="H248">
            <v>20.2</v>
          </cell>
          <cell r="I248">
            <v>18.899999999999999</v>
          </cell>
          <cell r="J248">
            <v>1.3000000000000007</v>
          </cell>
          <cell r="K248">
            <v>7.2</v>
          </cell>
          <cell r="L248">
            <v>8.1999999999999993</v>
          </cell>
          <cell r="M248">
            <v>0.87804878048780499</v>
          </cell>
          <cell r="N248">
            <v>19.600000000000001</v>
          </cell>
          <cell r="O248">
            <v>18.3</v>
          </cell>
          <cell r="P248">
            <v>1.3000000000000007</v>
          </cell>
        </row>
        <row r="249">
          <cell r="A249" t="str">
            <v>1990:8</v>
          </cell>
          <cell r="B249">
            <v>4.5114874707346297</v>
          </cell>
          <cell r="C249">
            <v>9.4425505166936539</v>
          </cell>
          <cell r="D249">
            <v>0.47778272011981193</v>
          </cell>
          <cell r="E249">
            <v>0</v>
          </cell>
          <cell r="F249">
            <v>0</v>
          </cell>
          <cell r="G249">
            <v>1</v>
          </cell>
          <cell r="H249">
            <v>20.9</v>
          </cell>
          <cell r="I249">
            <v>18.7</v>
          </cell>
          <cell r="J249">
            <v>2.1999999999999993</v>
          </cell>
          <cell r="K249">
            <v>0.3</v>
          </cell>
          <cell r="L249">
            <v>9.6</v>
          </cell>
          <cell r="M249">
            <v>3.125E-2</v>
          </cell>
          <cell r="N249">
            <v>21.1</v>
          </cell>
          <cell r="O249">
            <v>18</v>
          </cell>
          <cell r="P249">
            <v>3.1000000000000014</v>
          </cell>
        </row>
        <row r="250">
          <cell r="A250" t="str">
            <v>1990:9</v>
          </cell>
          <cell r="B250">
            <v>48.873027606960171</v>
          </cell>
          <cell r="C250">
            <v>43.697695496746512</v>
          </cell>
          <cell r="D250">
            <v>1.1184348980279517</v>
          </cell>
          <cell r="E250">
            <v>0</v>
          </cell>
          <cell r="F250">
            <v>0</v>
          </cell>
          <cell r="G250">
            <v>1</v>
          </cell>
          <cell r="H250">
            <v>16</v>
          </cell>
          <cell r="I250">
            <v>16.3</v>
          </cell>
          <cell r="J250">
            <v>-0.30000000000000071</v>
          </cell>
          <cell r="K250">
            <v>49.6</v>
          </cell>
          <cell r="L250">
            <v>39.299999999999997</v>
          </cell>
          <cell r="M250">
            <v>1.2620865139949111</v>
          </cell>
          <cell r="N250">
            <v>14.7</v>
          </cell>
          <cell r="O250">
            <v>15.7</v>
          </cell>
          <cell r="P250">
            <v>-1</v>
          </cell>
        </row>
        <row r="251">
          <cell r="A251" t="str">
            <v>1990:10</v>
          </cell>
          <cell r="B251">
            <v>96.818300272076826</v>
          </cell>
          <cell r="C251">
            <v>132.10004667845612</v>
          </cell>
          <cell r="D251">
            <v>0.73291647282867078</v>
          </cell>
          <cell r="E251">
            <v>96.818300272076826</v>
          </cell>
          <cell r="F251">
            <v>132.10004667845612</v>
          </cell>
          <cell r="G251">
            <v>0.73291647282867078</v>
          </cell>
          <cell r="H251">
            <v>13.8</v>
          </cell>
          <cell r="I251">
            <v>12.2</v>
          </cell>
          <cell r="J251">
            <v>1.6000000000000014</v>
          </cell>
          <cell r="K251">
            <v>93.3</v>
          </cell>
          <cell r="L251">
            <v>140.9</v>
          </cell>
          <cell r="M251">
            <v>0.66217175301632358</v>
          </cell>
          <cell r="N251">
            <v>13.3</v>
          </cell>
          <cell r="O251">
            <v>11.5</v>
          </cell>
          <cell r="P251">
            <v>1.8000000000000007</v>
          </cell>
        </row>
        <row r="252">
          <cell r="A252" t="str">
            <v>1990:11</v>
          </cell>
          <cell r="B252">
            <v>275.33746323442398</v>
          </cell>
          <cell r="C252">
            <v>277.9065874341735</v>
          </cell>
          <cell r="D252">
            <v>0.99075543971998126</v>
          </cell>
          <cell r="E252">
            <v>275.33746323442398</v>
          </cell>
          <cell r="F252">
            <v>277.9065874341735</v>
          </cell>
          <cell r="G252">
            <v>0.99075543971998126</v>
          </cell>
          <cell r="H252">
            <v>7.6</v>
          </cell>
          <cell r="I252">
            <v>7.5</v>
          </cell>
          <cell r="J252">
            <v>9.9999999999999645E-2</v>
          </cell>
          <cell r="K252">
            <v>266.89999999999998</v>
          </cell>
          <cell r="L252">
            <v>276.39999999999998</v>
          </cell>
          <cell r="M252">
            <v>0.96562952243125899</v>
          </cell>
          <cell r="N252">
            <v>7.1</v>
          </cell>
          <cell r="O252">
            <v>6.8</v>
          </cell>
          <cell r="P252">
            <v>0.29999999999999982</v>
          </cell>
        </row>
        <row r="253">
          <cell r="A253" t="str">
            <v>1990:12</v>
          </cell>
          <cell r="B253">
            <v>421.38285831916613</v>
          </cell>
          <cell r="C253">
            <v>363.68818352813111</v>
          </cell>
          <cell r="D253">
            <v>1.1586377490501347</v>
          </cell>
          <cell r="E253">
            <v>421.38285831916613</v>
          </cell>
          <cell r="F253">
            <v>363.68818352813111</v>
          </cell>
          <cell r="G253">
            <v>1.1586377490501347</v>
          </cell>
          <cell r="H253">
            <v>3.4</v>
          </cell>
          <cell r="I253">
            <v>4.8</v>
          </cell>
          <cell r="J253">
            <v>-1.4</v>
          </cell>
          <cell r="K253">
            <v>377.1</v>
          </cell>
          <cell r="L253">
            <v>362.3</v>
          </cell>
          <cell r="M253">
            <v>1.0408501242064587</v>
          </cell>
          <cell r="N253">
            <v>3.8</v>
          </cell>
          <cell r="O253">
            <v>4.3</v>
          </cell>
          <cell r="P253">
            <v>-0.5</v>
          </cell>
        </row>
        <row r="254">
          <cell r="A254" t="str">
            <v>1991:1</v>
          </cell>
          <cell r="B254">
            <v>391.33043791358261</v>
          </cell>
          <cell r="C254">
            <v>392.91081774346333</v>
          </cell>
          <cell r="D254">
            <v>0.99597776452438491</v>
          </cell>
          <cell r="E254">
            <v>391.33043791358261</v>
          </cell>
          <cell r="F254">
            <v>392.91081774346333</v>
          </cell>
          <cell r="G254">
            <v>0.99597776452438491</v>
          </cell>
          <cell r="H254">
            <v>4.2</v>
          </cell>
          <cell r="I254">
            <v>3.9</v>
          </cell>
          <cell r="J254">
            <v>0.30000000000000027</v>
          </cell>
          <cell r="K254">
            <v>370.5</v>
          </cell>
          <cell r="L254">
            <v>394</v>
          </cell>
          <cell r="M254">
            <v>0.94035532994923854</v>
          </cell>
          <cell r="N254">
            <v>4</v>
          </cell>
          <cell r="O254">
            <v>3.3</v>
          </cell>
          <cell r="P254">
            <v>0.70000000000000018</v>
          </cell>
        </row>
        <row r="255">
          <cell r="A255" t="str">
            <v>1991:2</v>
          </cell>
          <cell r="B255">
            <v>409.89907181493953</v>
          </cell>
          <cell r="C255">
            <v>331.22294910654443</v>
          </cell>
          <cell r="D255">
            <v>1.2375322208820965</v>
          </cell>
          <cell r="E255">
            <v>409.89907181493953</v>
          </cell>
          <cell r="F255">
            <v>331.22294910654443</v>
          </cell>
          <cell r="G255">
            <v>1.2375322208820965</v>
          </cell>
          <cell r="H255">
            <v>2.2000000000000002</v>
          </cell>
          <cell r="I255">
            <v>4.9000000000000004</v>
          </cell>
          <cell r="J255">
            <v>-2.7</v>
          </cell>
          <cell r="K255">
            <v>427.9</v>
          </cell>
          <cell r="L255">
            <v>332.4</v>
          </cell>
          <cell r="M255">
            <v>1.2873044524669073</v>
          </cell>
          <cell r="N255">
            <v>0.7</v>
          </cell>
          <cell r="O255">
            <v>4.2</v>
          </cell>
          <cell r="P255">
            <v>-3.5</v>
          </cell>
        </row>
        <row r="256">
          <cell r="A256" t="str">
            <v>1991:3</v>
          </cell>
          <cell r="B256">
            <v>210.81225899907204</v>
          </cell>
          <cell r="C256">
            <v>270.29253185771751</v>
          </cell>
          <cell r="D256">
            <v>0.7799411162053268</v>
          </cell>
          <cell r="E256">
            <v>210.81225899907204</v>
          </cell>
          <cell r="F256">
            <v>270.29253185771751</v>
          </cell>
          <cell r="G256">
            <v>0.7799411162053268</v>
          </cell>
          <cell r="H256">
            <v>9.6</v>
          </cell>
          <cell r="I256">
            <v>7.4</v>
          </cell>
          <cell r="J256">
            <v>2.1999999999999993</v>
          </cell>
          <cell r="K256">
            <v>199.8</v>
          </cell>
          <cell r="L256">
            <v>281.39999999999998</v>
          </cell>
          <cell r="M256">
            <v>0.7100213219616206</v>
          </cell>
          <cell r="N256">
            <v>9.6</v>
          </cell>
          <cell r="O256">
            <v>6.9</v>
          </cell>
          <cell r="P256">
            <v>2.6999999999999993</v>
          </cell>
        </row>
        <row r="257">
          <cell r="A257" t="str">
            <v>1991:4</v>
          </cell>
          <cell r="B257">
            <v>216.12233291856344</v>
          </cell>
          <cell r="C257">
            <v>198.63939385091356</v>
          </cell>
          <cell r="D257">
            <v>1.0880134535688901</v>
          </cell>
          <cell r="E257">
            <v>216.12233291856344</v>
          </cell>
          <cell r="F257">
            <v>198.63939385091356</v>
          </cell>
          <cell r="G257">
            <v>1.0880134535688901</v>
          </cell>
          <cell r="H257">
            <v>9.3000000000000007</v>
          </cell>
          <cell r="I257">
            <v>9.9</v>
          </cell>
          <cell r="J257">
            <v>-0.59999999999999964</v>
          </cell>
          <cell r="K257">
            <v>198.8</v>
          </cell>
          <cell r="L257">
            <v>188</v>
          </cell>
          <cell r="M257">
            <v>1.0574468085106383</v>
          </cell>
          <cell r="N257">
            <v>9.4</v>
          </cell>
          <cell r="O257">
            <v>9.6999999999999993</v>
          </cell>
          <cell r="P257">
            <v>-0.29999999999999893</v>
          </cell>
        </row>
        <row r="258">
          <cell r="A258" t="str">
            <v>1991:5</v>
          </cell>
          <cell r="B258">
            <v>143.29593323859959</v>
          </cell>
          <cell r="C258">
            <v>94.205291641343422</v>
          </cell>
          <cell r="D258">
            <v>1.5211028036954986</v>
          </cell>
          <cell r="E258">
            <v>143.29593323859959</v>
          </cell>
          <cell r="F258">
            <v>94.205291641343422</v>
          </cell>
          <cell r="G258">
            <v>1.5211028036954986</v>
          </cell>
          <cell r="H258">
            <v>12.1</v>
          </cell>
          <cell r="I258">
            <v>13.6</v>
          </cell>
          <cell r="J258">
            <v>-1.5</v>
          </cell>
          <cell r="K258">
            <v>143.5</v>
          </cell>
          <cell r="L258">
            <v>92.4</v>
          </cell>
          <cell r="M258">
            <v>1.553030303030303</v>
          </cell>
          <cell r="N258">
            <v>11.5</v>
          </cell>
          <cell r="O258">
            <v>13.4</v>
          </cell>
          <cell r="P258">
            <v>-1.9000000000000004</v>
          </cell>
        </row>
        <row r="259">
          <cell r="A259" t="str">
            <v>1991:6</v>
          </cell>
          <cell r="B259">
            <v>58.898966307090276</v>
          </cell>
          <cell r="C259">
            <v>33.639009300779129</v>
          </cell>
          <cell r="D259">
            <v>1.7509126318332475</v>
          </cell>
          <cell r="E259">
            <v>0</v>
          </cell>
          <cell r="F259">
            <v>0</v>
          </cell>
          <cell r="G259">
            <v>1</v>
          </cell>
          <cell r="H259">
            <v>15.6</v>
          </cell>
          <cell r="I259">
            <v>16.8</v>
          </cell>
          <cell r="J259">
            <v>-1.2000000000000011</v>
          </cell>
          <cell r="K259">
            <v>58.6</v>
          </cell>
          <cell r="L259">
            <v>29.5</v>
          </cell>
          <cell r="M259">
            <v>1.9864406779661017</v>
          </cell>
          <cell r="N259">
            <v>14.6</v>
          </cell>
          <cell r="O259">
            <v>16.399999999999999</v>
          </cell>
          <cell r="P259">
            <v>-1.7999999999999989</v>
          </cell>
        </row>
        <row r="260">
          <cell r="A260" t="str">
            <v>1991:7</v>
          </cell>
          <cell r="B260">
            <v>3.6645509997326484</v>
          </cell>
          <cell r="C260">
            <v>9.8992241828118033</v>
          </cell>
          <cell r="D260">
            <v>0.37018567637810168</v>
          </cell>
          <cell r="E260">
            <v>0</v>
          </cell>
          <cell r="F260">
            <v>0</v>
          </cell>
          <cell r="G260">
            <v>1</v>
          </cell>
          <cell r="H260">
            <v>20.2</v>
          </cell>
          <cell r="I260">
            <v>18.899999999999999</v>
          </cell>
          <cell r="J260">
            <v>1.3000000000000007</v>
          </cell>
          <cell r="K260">
            <v>1</v>
          </cell>
          <cell r="L260">
            <v>8.1999999999999993</v>
          </cell>
          <cell r="M260">
            <v>0.12195121951219513</v>
          </cell>
          <cell r="N260">
            <v>19.3</v>
          </cell>
          <cell r="O260">
            <v>18.3</v>
          </cell>
          <cell r="P260">
            <v>1</v>
          </cell>
        </row>
        <row r="261">
          <cell r="A261" t="str">
            <v>1991:8</v>
          </cell>
          <cell r="B261">
            <v>1.1697960043162494</v>
          </cell>
          <cell r="C261">
            <v>9.4425505166936539</v>
          </cell>
          <cell r="D261">
            <v>0.12388559661376936</v>
          </cell>
          <cell r="E261">
            <v>0</v>
          </cell>
          <cell r="F261">
            <v>0</v>
          </cell>
          <cell r="G261">
            <v>1</v>
          </cell>
          <cell r="H261">
            <v>21.1</v>
          </cell>
          <cell r="I261">
            <v>18.7</v>
          </cell>
          <cell r="J261">
            <v>2.4000000000000021</v>
          </cell>
          <cell r="K261">
            <v>0</v>
          </cell>
          <cell r="L261">
            <v>9.6</v>
          </cell>
          <cell r="M261">
            <v>0</v>
          </cell>
          <cell r="N261">
            <v>20.100000000000001</v>
          </cell>
          <cell r="O261">
            <v>18</v>
          </cell>
          <cell r="P261">
            <v>2.1000000000000014</v>
          </cell>
        </row>
        <row r="262">
          <cell r="A262" t="str">
            <v>1991:9</v>
          </cell>
          <cell r="B262">
            <v>21.214144237893063</v>
          </cell>
          <cell r="C262">
            <v>43.697695496746512</v>
          </cell>
          <cell r="D262">
            <v>0.48547512624487371</v>
          </cell>
          <cell r="E262">
            <v>0</v>
          </cell>
          <cell r="F262">
            <v>0</v>
          </cell>
          <cell r="G262">
            <v>1</v>
          </cell>
          <cell r="H262">
            <v>18.100000000000001</v>
          </cell>
          <cell r="I262">
            <v>16.3</v>
          </cell>
          <cell r="J262">
            <v>1.8000000000000007</v>
          </cell>
          <cell r="K262">
            <v>19</v>
          </cell>
          <cell r="L262">
            <v>39.299999999999997</v>
          </cell>
          <cell r="M262">
            <v>0.48346055979643771</v>
          </cell>
          <cell r="N262">
            <v>17.2</v>
          </cell>
          <cell r="O262">
            <v>15.7</v>
          </cell>
          <cell r="P262">
            <v>1.5</v>
          </cell>
        </row>
        <row r="263">
          <cell r="A263" t="str">
            <v>1991:10</v>
          </cell>
          <cell r="B263">
            <v>171.84932228575309</v>
          </cell>
          <cell r="C263">
            <v>132.10004667845612</v>
          </cell>
          <cell r="D263">
            <v>1.3009028127298881</v>
          </cell>
          <cell r="E263">
            <v>171.84932228575309</v>
          </cell>
          <cell r="F263">
            <v>132.10004667845612</v>
          </cell>
          <cell r="G263">
            <v>1.3009028127298881</v>
          </cell>
          <cell r="H263">
            <v>11.1</v>
          </cell>
          <cell r="I263">
            <v>12.2</v>
          </cell>
          <cell r="J263">
            <v>-1.0999999999999996</v>
          </cell>
          <cell r="K263">
            <v>164.7</v>
          </cell>
          <cell r="L263">
            <v>140.9</v>
          </cell>
          <cell r="M263">
            <v>1.1689141234918381</v>
          </cell>
          <cell r="N263">
            <v>10.7</v>
          </cell>
          <cell r="O263">
            <v>11.5</v>
          </cell>
          <cell r="P263">
            <v>-0.80000000000000071</v>
          </cell>
        </row>
        <row r="264">
          <cell r="A264" t="str">
            <v>1991:11</v>
          </cell>
          <cell r="B264">
            <v>289.46960810784367</v>
          </cell>
          <cell r="C264">
            <v>277.9065874341735</v>
          </cell>
          <cell r="D264">
            <v>1.0416075803759386</v>
          </cell>
          <cell r="E264">
            <v>289.46960810784367</v>
          </cell>
          <cell r="F264">
            <v>277.9065874341735</v>
          </cell>
          <cell r="G264">
            <v>1.0416075803759386</v>
          </cell>
          <cell r="H264">
            <v>7.2</v>
          </cell>
          <cell r="I264">
            <v>7.5</v>
          </cell>
          <cell r="J264">
            <v>-0.29999999999999982</v>
          </cell>
          <cell r="K264">
            <v>284.10000000000002</v>
          </cell>
          <cell r="L264">
            <v>276.39999999999998</v>
          </cell>
          <cell r="M264">
            <v>1.0278581765557164</v>
          </cell>
          <cell r="N264">
            <v>6.5</v>
          </cell>
          <cell r="O264">
            <v>6.8</v>
          </cell>
          <cell r="P264">
            <v>-0.29999999999999982</v>
          </cell>
        </row>
        <row r="265">
          <cell r="A265" t="str">
            <v>1991:12</v>
          </cell>
          <cell r="B265">
            <v>410.25431474325302</v>
          </cell>
          <cell r="C265">
            <v>363.68818352813111</v>
          </cell>
          <cell r="D265">
            <v>1.1280386147369015</v>
          </cell>
          <cell r="E265">
            <v>410.25431474325302</v>
          </cell>
          <cell r="F265">
            <v>363.68818352813111</v>
          </cell>
          <cell r="G265">
            <v>1.1280386147369015</v>
          </cell>
          <cell r="H265">
            <v>3.7</v>
          </cell>
          <cell r="I265">
            <v>4.8</v>
          </cell>
          <cell r="J265">
            <v>-1.0999999999999996</v>
          </cell>
          <cell r="K265">
            <v>395.4</v>
          </cell>
          <cell r="L265">
            <v>362.3</v>
          </cell>
          <cell r="M265">
            <v>1.0913607507590393</v>
          </cell>
          <cell r="N265">
            <v>3.2</v>
          </cell>
          <cell r="O265">
            <v>4.3</v>
          </cell>
          <cell r="P265">
            <v>-1.0999999999999996</v>
          </cell>
        </row>
        <row r="266">
          <cell r="A266" t="str">
            <v>1992:1</v>
          </cell>
          <cell r="B266">
            <v>434.35745430048109</v>
          </cell>
          <cell r="C266">
            <v>392.91081774346333</v>
          </cell>
          <cell r="D266">
            <v>1.1054861171678882</v>
          </cell>
          <cell r="E266">
            <v>434.35745430048109</v>
          </cell>
          <cell r="F266">
            <v>392.91081774346333</v>
          </cell>
          <cell r="G266">
            <v>1.1054861171678882</v>
          </cell>
          <cell r="H266">
            <v>2.9</v>
          </cell>
          <cell r="I266">
            <v>3.9</v>
          </cell>
          <cell r="J266">
            <v>-1</v>
          </cell>
          <cell r="K266">
            <v>402.2</v>
          </cell>
          <cell r="L266">
            <v>394</v>
          </cell>
          <cell r="M266">
            <v>1.0208121827411167</v>
          </cell>
          <cell r="N266">
            <v>3</v>
          </cell>
          <cell r="O266">
            <v>3.3</v>
          </cell>
          <cell r="P266">
            <v>-0.29999999999999982</v>
          </cell>
        </row>
        <row r="267">
          <cell r="A267" t="str">
            <v>1992:2</v>
          </cell>
          <cell r="B267">
            <v>333.54623220356609</v>
          </cell>
          <cell r="C267">
            <v>331.22294910654443</v>
          </cell>
          <cell r="D267">
            <v>1.0070142576270411</v>
          </cell>
          <cell r="E267">
            <v>333.54623220356609</v>
          </cell>
          <cell r="F267">
            <v>331.22294910654443</v>
          </cell>
          <cell r="G267">
            <v>1.0070142576270411</v>
          </cell>
          <cell r="H267">
            <v>5.2</v>
          </cell>
          <cell r="I267">
            <v>4.9000000000000004</v>
          </cell>
          <cell r="J267">
            <v>0.29999999999999982</v>
          </cell>
          <cell r="K267">
            <v>324.10000000000002</v>
          </cell>
          <cell r="L267">
            <v>332.4</v>
          </cell>
          <cell r="M267">
            <v>0.97503008423586057</v>
          </cell>
          <cell r="N267">
            <v>4.8</v>
          </cell>
          <cell r="O267">
            <v>4.2</v>
          </cell>
          <cell r="P267">
            <v>0.59999999999999964</v>
          </cell>
        </row>
        <row r="268">
          <cell r="A268" t="str">
            <v>1992:3</v>
          </cell>
          <cell r="B268">
            <v>259.75538290395696</v>
          </cell>
          <cell r="C268">
            <v>270.29253185771751</v>
          </cell>
          <cell r="D268">
            <v>0.96101575992004351</v>
          </cell>
          <cell r="E268">
            <v>259.75538290395696</v>
          </cell>
          <cell r="F268">
            <v>270.29253185771751</v>
          </cell>
          <cell r="G268">
            <v>0.96101575992004351</v>
          </cell>
          <cell r="H268">
            <v>8.1</v>
          </cell>
          <cell r="I268">
            <v>7.4</v>
          </cell>
          <cell r="J268">
            <v>0.69999999999999929</v>
          </cell>
          <cell r="K268">
            <v>240.2</v>
          </cell>
          <cell r="L268">
            <v>281.39999999999998</v>
          </cell>
          <cell r="M268">
            <v>0.85358919687277901</v>
          </cell>
          <cell r="N268">
            <v>8.3000000000000007</v>
          </cell>
          <cell r="O268">
            <v>6.9</v>
          </cell>
          <cell r="P268">
            <v>1.4000000000000004</v>
          </cell>
        </row>
        <row r="269">
          <cell r="A269" t="str">
            <v>1992:4</v>
          </cell>
          <cell r="B269">
            <v>197.51715784498188</v>
          </cell>
          <cell r="C269">
            <v>198.63939385091356</v>
          </cell>
          <cell r="D269">
            <v>0.99435038546898724</v>
          </cell>
          <cell r="E269">
            <v>197.51715784498188</v>
          </cell>
          <cell r="F269">
            <v>198.63939385091356</v>
          </cell>
          <cell r="G269">
            <v>0.99435038546898724</v>
          </cell>
          <cell r="H269">
            <v>10.1</v>
          </cell>
          <cell r="I269">
            <v>9.9</v>
          </cell>
          <cell r="J269">
            <v>0.19999999999999929</v>
          </cell>
          <cell r="K269">
            <v>191.1</v>
          </cell>
          <cell r="L269">
            <v>188</v>
          </cell>
          <cell r="M269">
            <v>1.0164893617021276</v>
          </cell>
          <cell r="N269">
            <v>9.6</v>
          </cell>
          <cell r="O269">
            <v>9.6999999999999993</v>
          </cell>
          <cell r="P269">
            <v>-9.9999999999999645E-2</v>
          </cell>
        </row>
        <row r="270">
          <cell r="A270" t="str">
            <v>1992:5</v>
          </cell>
          <cell r="B270">
            <v>59.696916781466761</v>
          </cell>
          <cell r="C270">
            <v>94.205291641343422</v>
          </cell>
          <cell r="D270">
            <v>0.63368963400425227</v>
          </cell>
          <cell r="E270">
            <v>59.696916781466761</v>
          </cell>
          <cell r="F270">
            <v>94.205291641343422</v>
          </cell>
          <cell r="G270">
            <v>0.63368963400425227</v>
          </cell>
          <cell r="H270">
            <v>15.8</v>
          </cell>
          <cell r="I270">
            <v>13.6</v>
          </cell>
          <cell r="J270">
            <v>2.2000000000000011</v>
          </cell>
          <cell r="K270">
            <v>59.4</v>
          </cell>
          <cell r="L270">
            <v>92.4</v>
          </cell>
          <cell r="M270">
            <v>0.64285714285714279</v>
          </cell>
          <cell r="N270">
            <v>15.3</v>
          </cell>
          <cell r="O270">
            <v>13.4</v>
          </cell>
          <cell r="P270">
            <v>1.9000000000000004</v>
          </cell>
        </row>
        <row r="271">
          <cell r="A271" t="str">
            <v>1992:6</v>
          </cell>
          <cell r="B271">
            <v>30.12529736845995</v>
          </cell>
          <cell r="C271">
            <v>33.639009300779129</v>
          </cell>
          <cell r="D271">
            <v>0.89554650968160954</v>
          </cell>
          <cell r="E271">
            <v>0</v>
          </cell>
          <cell r="F271">
            <v>0</v>
          </cell>
          <cell r="G271">
            <v>1</v>
          </cell>
          <cell r="H271">
            <v>16.7</v>
          </cell>
          <cell r="I271">
            <v>16.8</v>
          </cell>
          <cell r="J271">
            <v>-0.10000000000000142</v>
          </cell>
          <cell r="K271">
            <v>25.8</v>
          </cell>
          <cell r="L271">
            <v>29.5</v>
          </cell>
          <cell r="M271">
            <v>0.87457627118644066</v>
          </cell>
          <cell r="N271">
            <v>16.399999999999999</v>
          </cell>
          <cell r="O271">
            <v>16.399999999999999</v>
          </cell>
          <cell r="P271">
            <v>0</v>
          </cell>
        </row>
        <row r="272">
          <cell r="A272" t="str">
            <v>1992:7</v>
          </cell>
          <cell r="B272">
            <v>2.2341228010440135</v>
          </cell>
          <cell r="C272">
            <v>9.8992241828118033</v>
          </cell>
          <cell r="D272">
            <v>0.2256866558212875</v>
          </cell>
          <cell r="E272">
            <v>0</v>
          </cell>
          <cell r="F272">
            <v>0</v>
          </cell>
          <cell r="G272">
            <v>1</v>
          </cell>
          <cell r="H272">
            <v>19.7</v>
          </cell>
          <cell r="I272">
            <v>18.899999999999999</v>
          </cell>
          <cell r="J272">
            <v>0.80000000000000071</v>
          </cell>
          <cell r="K272">
            <v>0</v>
          </cell>
          <cell r="L272">
            <v>8.1999999999999993</v>
          </cell>
          <cell r="M272">
            <v>0</v>
          </cell>
          <cell r="N272">
            <v>19.5</v>
          </cell>
          <cell r="O272">
            <v>18.3</v>
          </cell>
          <cell r="P272">
            <v>1.1999999999999993</v>
          </cell>
        </row>
        <row r="273">
          <cell r="A273" t="str">
            <v>1992:8</v>
          </cell>
          <cell r="B273">
            <v>5.6261833035577968</v>
          </cell>
          <cell r="C273">
            <v>9.4425505166936539</v>
          </cell>
          <cell r="D273">
            <v>0.59583301075394479</v>
          </cell>
          <cell r="E273">
            <v>0</v>
          </cell>
          <cell r="F273">
            <v>0</v>
          </cell>
          <cell r="G273">
            <v>1</v>
          </cell>
          <cell r="H273">
            <v>20.399999999999999</v>
          </cell>
          <cell r="I273">
            <v>18.7</v>
          </cell>
          <cell r="J273">
            <v>1.6999999999999993</v>
          </cell>
          <cell r="K273">
            <v>3</v>
          </cell>
          <cell r="L273">
            <v>9.6</v>
          </cell>
          <cell r="M273">
            <v>0.3125</v>
          </cell>
          <cell r="N273">
            <v>19.8</v>
          </cell>
          <cell r="O273">
            <v>18</v>
          </cell>
          <cell r="P273">
            <v>1.8000000000000007</v>
          </cell>
        </row>
        <row r="274">
          <cell r="A274" t="str">
            <v>1992:9</v>
          </cell>
          <cell r="B274">
            <v>45.679155525369417</v>
          </cell>
          <cell r="C274">
            <v>43.697695496746512</v>
          </cell>
          <cell r="D274">
            <v>1.0453447259883633</v>
          </cell>
          <cell r="E274">
            <v>0</v>
          </cell>
          <cell r="F274">
            <v>0</v>
          </cell>
          <cell r="G274">
            <v>1</v>
          </cell>
          <cell r="H274">
            <v>15.8</v>
          </cell>
          <cell r="I274">
            <v>16.3</v>
          </cell>
          <cell r="J274">
            <v>-0.5</v>
          </cell>
          <cell r="K274">
            <v>39.299999999999997</v>
          </cell>
          <cell r="L274">
            <v>39.299999999999997</v>
          </cell>
          <cell r="M274">
            <v>1</v>
          </cell>
          <cell r="N274">
            <v>15</v>
          </cell>
          <cell r="O274">
            <v>15.7</v>
          </cell>
          <cell r="P274">
            <v>-0.69999999999999929</v>
          </cell>
        </row>
        <row r="275">
          <cell r="A275" t="str">
            <v>1992:10</v>
          </cell>
          <cell r="B275">
            <v>209.84311371065456</v>
          </cell>
          <cell r="C275">
            <v>132.10004667845612</v>
          </cell>
          <cell r="D275">
            <v>1.5885165750276558</v>
          </cell>
          <cell r="E275">
            <v>209.84311371065456</v>
          </cell>
          <cell r="F275">
            <v>132.10004667845612</v>
          </cell>
          <cell r="G275">
            <v>1.5885165750276558</v>
          </cell>
          <cell r="H275">
            <v>10</v>
          </cell>
          <cell r="I275">
            <v>12.2</v>
          </cell>
          <cell r="J275">
            <v>-2.1999999999999993</v>
          </cell>
          <cell r="K275">
            <v>218.3</v>
          </cell>
          <cell r="L275">
            <v>140.9</v>
          </cell>
          <cell r="M275">
            <v>1.5493257629524486</v>
          </cell>
          <cell r="N275">
            <v>9</v>
          </cell>
          <cell r="O275">
            <v>11.5</v>
          </cell>
          <cell r="P275">
            <v>-2.5</v>
          </cell>
        </row>
        <row r="276">
          <cell r="A276" t="str">
            <v>1992:11</v>
          </cell>
          <cell r="B276">
            <v>220.72924515615989</v>
          </cell>
          <cell r="C276">
            <v>277.9065874341735</v>
          </cell>
          <cell r="D276">
            <v>0.79425697387775329</v>
          </cell>
          <cell r="E276">
            <v>220.72924515615989</v>
          </cell>
          <cell r="F276">
            <v>277.9065874341735</v>
          </cell>
          <cell r="G276">
            <v>0.79425697387775329</v>
          </cell>
          <cell r="H276">
            <v>9.5</v>
          </cell>
          <cell r="I276">
            <v>7.5</v>
          </cell>
          <cell r="J276">
            <v>2</v>
          </cell>
          <cell r="K276">
            <v>216</v>
          </cell>
          <cell r="L276">
            <v>276.39999999999998</v>
          </cell>
          <cell r="M276">
            <v>0.78147612156295232</v>
          </cell>
          <cell r="N276">
            <v>8.8000000000000007</v>
          </cell>
          <cell r="O276">
            <v>6.8</v>
          </cell>
          <cell r="P276">
            <v>2.0000000000000009</v>
          </cell>
        </row>
        <row r="277">
          <cell r="A277" t="str">
            <v>1992:12</v>
          </cell>
          <cell r="B277">
            <v>353.19958799023783</v>
          </cell>
          <cell r="C277">
            <v>363.68818352813111</v>
          </cell>
          <cell r="D277">
            <v>0.9711604720391418</v>
          </cell>
          <cell r="E277">
            <v>353.19958799023783</v>
          </cell>
          <cell r="F277">
            <v>363.68818352813111</v>
          </cell>
          <cell r="G277">
            <v>0.9711604720391418</v>
          </cell>
          <cell r="H277">
            <v>5.4</v>
          </cell>
          <cell r="I277">
            <v>4.8</v>
          </cell>
          <cell r="J277">
            <v>0.60000000000000053</v>
          </cell>
          <cell r="K277">
            <v>358.2</v>
          </cell>
          <cell r="L277">
            <v>362.3</v>
          </cell>
          <cell r="M277">
            <v>0.98868341153739991</v>
          </cell>
          <cell r="N277">
            <v>4.4000000000000004</v>
          </cell>
          <cell r="O277">
            <v>4.3</v>
          </cell>
          <cell r="P277">
            <v>0.10000000000000053</v>
          </cell>
        </row>
        <row r="278">
          <cell r="A278" t="str">
            <v>1993:1</v>
          </cell>
          <cell r="B278">
            <v>322.98813263675464</v>
          </cell>
          <cell r="C278">
            <v>392.91081774346333</v>
          </cell>
          <cell r="D278">
            <v>0.82203929759866745</v>
          </cell>
          <cell r="E278">
            <v>322.98813263675464</v>
          </cell>
          <cell r="F278">
            <v>392.91081774346333</v>
          </cell>
          <cell r="G278">
            <v>0.82203929759866745</v>
          </cell>
          <cell r="H278">
            <v>6.3</v>
          </cell>
          <cell r="I278">
            <v>3.9</v>
          </cell>
          <cell r="J278">
            <v>2.4</v>
          </cell>
          <cell r="K278">
            <v>276.60000000000002</v>
          </cell>
          <cell r="L278">
            <v>394</v>
          </cell>
          <cell r="M278">
            <v>0.70203045685279197</v>
          </cell>
          <cell r="N278">
            <v>6.8</v>
          </cell>
          <cell r="O278">
            <v>3.3</v>
          </cell>
          <cell r="P278">
            <v>3.5</v>
          </cell>
        </row>
        <row r="279">
          <cell r="A279" t="str">
            <v>1993:2</v>
          </cell>
          <cell r="B279">
            <v>372.46850210519273</v>
          </cell>
          <cell r="C279">
            <v>331.22294910654443</v>
          </cell>
          <cell r="D279">
            <v>1.1245250460751766</v>
          </cell>
          <cell r="E279">
            <v>372.46850210519273</v>
          </cell>
          <cell r="F279">
            <v>331.22294910654443</v>
          </cell>
          <cell r="G279">
            <v>1.1245250460751766</v>
          </cell>
          <cell r="H279">
            <v>3.6</v>
          </cell>
          <cell r="I279">
            <v>4.9000000000000004</v>
          </cell>
          <cell r="J279">
            <v>-1.3000000000000003</v>
          </cell>
          <cell r="K279">
            <v>358.5</v>
          </cell>
          <cell r="L279">
            <v>332.4</v>
          </cell>
          <cell r="M279">
            <v>1.0785198555956679</v>
          </cell>
          <cell r="N279">
            <v>3.2</v>
          </cell>
          <cell r="O279">
            <v>4.2</v>
          </cell>
          <cell r="P279">
            <v>-1</v>
          </cell>
        </row>
        <row r="280">
          <cell r="A280" t="str">
            <v>1993:3</v>
          </cell>
          <cell r="B280">
            <v>283.70910860935265</v>
          </cell>
          <cell r="C280">
            <v>270.29253185771751</v>
          </cell>
          <cell r="D280">
            <v>1.0496372454666918</v>
          </cell>
          <cell r="E280">
            <v>283.70910860935265</v>
          </cell>
          <cell r="F280">
            <v>270.29253185771751</v>
          </cell>
          <cell r="G280">
            <v>1.0496372454666918</v>
          </cell>
          <cell r="H280">
            <v>7.3</v>
          </cell>
          <cell r="I280">
            <v>7.4</v>
          </cell>
          <cell r="J280">
            <v>-0.10000000000000053</v>
          </cell>
          <cell r="K280">
            <v>265.2</v>
          </cell>
          <cell r="L280">
            <v>281.39999999999998</v>
          </cell>
          <cell r="M280">
            <v>0.94243070362473347</v>
          </cell>
          <cell r="N280">
            <v>7.4</v>
          </cell>
          <cell r="O280">
            <v>6.9</v>
          </cell>
          <cell r="P280">
            <v>0.5</v>
          </cell>
        </row>
        <row r="281">
          <cell r="A281" t="str">
            <v>1993:4</v>
          </cell>
          <cell r="B281">
            <v>156.55933724173397</v>
          </cell>
          <cell r="C281">
            <v>198.63939385091356</v>
          </cell>
          <cell r="D281">
            <v>0.78815855307753169</v>
          </cell>
          <cell r="E281">
            <v>156.55933724173397</v>
          </cell>
          <cell r="F281">
            <v>198.63939385091356</v>
          </cell>
          <cell r="G281">
            <v>0.78815855307753169</v>
          </cell>
          <cell r="H281">
            <v>11.1</v>
          </cell>
          <cell r="I281">
            <v>9.9</v>
          </cell>
          <cell r="J281">
            <v>1.1999999999999993</v>
          </cell>
          <cell r="K281">
            <v>128</v>
          </cell>
          <cell r="L281">
            <v>188</v>
          </cell>
          <cell r="M281">
            <v>0.68085106382978722</v>
          </cell>
          <cell r="N281">
            <v>12.1</v>
          </cell>
          <cell r="O281">
            <v>9.6999999999999993</v>
          </cell>
          <cell r="P281">
            <v>2.4000000000000004</v>
          </cell>
        </row>
        <row r="282">
          <cell r="A282" t="str">
            <v>1993:5</v>
          </cell>
          <cell r="B282">
            <v>71.011342881157276</v>
          </cell>
          <cell r="C282">
            <v>94.205291641343422</v>
          </cell>
          <cell r="D282">
            <v>0.7537935676852453</v>
          </cell>
          <cell r="E282">
            <v>71.011342881157276</v>
          </cell>
          <cell r="F282">
            <v>94.205291641343422</v>
          </cell>
          <cell r="G282">
            <v>0.7537935676852453</v>
          </cell>
          <cell r="H282">
            <v>14.7</v>
          </cell>
          <cell r="I282">
            <v>13.6</v>
          </cell>
          <cell r="J282">
            <v>1.0999999999999996</v>
          </cell>
          <cell r="K282">
            <v>57</v>
          </cell>
          <cell r="L282">
            <v>92.4</v>
          </cell>
          <cell r="M282">
            <v>0.61688311688311681</v>
          </cell>
          <cell r="N282">
            <v>15</v>
          </cell>
          <cell r="O282">
            <v>13.4</v>
          </cell>
          <cell r="P282">
            <v>1.5999999999999996</v>
          </cell>
        </row>
        <row r="283">
          <cell r="A283" t="str">
            <v>1993:6</v>
          </cell>
          <cell r="B283">
            <v>19.248888368349814</v>
          </cell>
          <cell r="C283">
            <v>33.639009300779129</v>
          </cell>
          <cell r="D283">
            <v>0.57221924094845389</v>
          </cell>
          <cell r="E283">
            <v>0</v>
          </cell>
          <cell r="F283">
            <v>0</v>
          </cell>
          <cell r="G283">
            <v>1</v>
          </cell>
          <cell r="H283">
            <v>17.899999999999999</v>
          </cell>
          <cell r="I283">
            <v>16.8</v>
          </cell>
          <cell r="J283">
            <v>1.0999999999999979</v>
          </cell>
          <cell r="K283">
            <v>11.2</v>
          </cell>
          <cell r="L283">
            <v>29.5</v>
          </cell>
          <cell r="M283">
            <v>0.3796610169491525</v>
          </cell>
          <cell r="N283">
            <v>17.7</v>
          </cell>
          <cell r="O283">
            <v>16.399999999999999</v>
          </cell>
          <cell r="P283">
            <v>1.3000000000000007</v>
          </cell>
        </row>
        <row r="284">
          <cell r="A284" t="str">
            <v>1993:7</v>
          </cell>
          <cell r="B284">
            <v>17.715550790482208</v>
          </cell>
          <cell r="C284">
            <v>9.8992241828118033</v>
          </cell>
          <cell r="D284">
            <v>1.7895898166688688</v>
          </cell>
          <cell r="E284">
            <v>0</v>
          </cell>
          <cell r="F284">
            <v>0</v>
          </cell>
          <cell r="G284">
            <v>1</v>
          </cell>
          <cell r="H284">
            <v>18.3</v>
          </cell>
          <cell r="I284">
            <v>18.899999999999999</v>
          </cell>
          <cell r="J284">
            <v>-0.59999999999999787</v>
          </cell>
          <cell r="K284">
            <v>7.3</v>
          </cell>
          <cell r="L284">
            <v>8.1999999999999993</v>
          </cell>
          <cell r="M284">
            <v>0.8902439024390244</v>
          </cell>
          <cell r="N284">
            <v>17.899999999999999</v>
          </cell>
          <cell r="O284">
            <v>18.3</v>
          </cell>
          <cell r="P284">
            <v>-0.40000000000000213</v>
          </cell>
        </row>
        <row r="285">
          <cell r="A285" t="str">
            <v>1993:8</v>
          </cell>
          <cell r="B285">
            <v>18.405846969145344</v>
          </cell>
          <cell r="C285">
            <v>9.4425505166936539</v>
          </cell>
          <cell r="D285">
            <v>1.9492452739972446</v>
          </cell>
          <cell r="E285">
            <v>0</v>
          </cell>
          <cell r="F285">
            <v>0</v>
          </cell>
          <cell r="G285">
            <v>1</v>
          </cell>
          <cell r="H285">
            <v>18.899999999999999</v>
          </cell>
          <cell r="I285">
            <v>18.7</v>
          </cell>
          <cell r="J285">
            <v>0.19999999999999929</v>
          </cell>
          <cell r="K285">
            <v>9.8000000000000007</v>
          </cell>
          <cell r="L285">
            <v>9.6</v>
          </cell>
          <cell r="M285">
            <v>1.0208333333333335</v>
          </cell>
          <cell r="N285">
            <v>17.7</v>
          </cell>
          <cell r="O285">
            <v>18</v>
          </cell>
          <cell r="P285">
            <v>-0.30000000000000071</v>
          </cell>
        </row>
        <row r="286">
          <cell r="A286" t="str">
            <v>1993:9</v>
          </cell>
          <cell r="B286">
            <v>67.184926751665017</v>
          </cell>
          <cell r="C286">
            <v>43.697695496746512</v>
          </cell>
          <cell r="D286">
            <v>1.537493590632651</v>
          </cell>
          <cell r="E286">
            <v>0</v>
          </cell>
          <cell r="F286">
            <v>0</v>
          </cell>
          <cell r="G286">
            <v>1</v>
          </cell>
          <cell r="H286">
            <v>15</v>
          </cell>
          <cell r="I286">
            <v>16.3</v>
          </cell>
          <cell r="J286">
            <v>-1.3000000000000007</v>
          </cell>
          <cell r="K286">
            <v>56.1</v>
          </cell>
          <cell r="L286">
            <v>39.299999999999997</v>
          </cell>
          <cell r="M286">
            <v>1.4274809160305344</v>
          </cell>
          <cell r="N286">
            <v>14.5</v>
          </cell>
          <cell r="O286">
            <v>15.7</v>
          </cell>
          <cell r="P286">
            <v>-1.1999999999999993</v>
          </cell>
        </row>
        <row r="287">
          <cell r="A287" t="str">
            <v>1993:10</v>
          </cell>
          <cell r="B287">
            <v>188.73830711522419</v>
          </cell>
          <cell r="C287">
            <v>132.10004667845612</v>
          </cell>
          <cell r="D287">
            <v>1.4287527662623078</v>
          </cell>
          <cell r="E287">
            <v>188.73830711522419</v>
          </cell>
          <cell r="F287">
            <v>132.10004667845612</v>
          </cell>
          <cell r="G287">
            <v>1.4287527662623078</v>
          </cell>
          <cell r="H287">
            <v>10.7</v>
          </cell>
          <cell r="I287">
            <v>12.2</v>
          </cell>
          <cell r="J287">
            <v>-1.5</v>
          </cell>
          <cell r="K287">
            <v>183.6</v>
          </cell>
          <cell r="L287">
            <v>140.9</v>
          </cell>
          <cell r="M287">
            <v>1.3030518097941801</v>
          </cell>
          <cell r="N287">
            <v>10.1</v>
          </cell>
          <cell r="O287">
            <v>11.5</v>
          </cell>
          <cell r="P287">
            <v>-1.4000000000000004</v>
          </cell>
        </row>
        <row r="288">
          <cell r="A288" t="str">
            <v>1993:11</v>
          </cell>
          <cell r="B288">
            <v>362.43282185969042</v>
          </cell>
          <cell r="C288">
            <v>277.9065874341735</v>
          </cell>
          <cell r="D288">
            <v>1.3041534035084299</v>
          </cell>
          <cell r="E288">
            <v>362.43282185969042</v>
          </cell>
          <cell r="F288">
            <v>277.9065874341735</v>
          </cell>
          <cell r="G288">
            <v>1.3041534035084299</v>
          </cell>
          <cell r="H288">
            <v>4.8</v>
          </cell>
          <cell r="I288">
            <v>7.5</v>
          </cell>
          <cell r="J288">
            <v>-2.7</v>
          </cell>
          <cell r="K288">
            <v>376.1</v>
          </cell>
          <cell r="L288">
            <v>276.39999999999998</v>
          </cell>
          <cell r="M288">
            <v>1.3607091172214185</v>
          </cell>
          <cell r="N288">
            <v>3.5</v>
          </cell>
          <cell r="O288">
            <v>6.8</v>
          </cell>
          <cell r="P288">
            <v>-3.3</v>
          </cell>
        </row>
        <row r="289">
          <cell r="A289" t="str">
            <v>1993:12</v>
          </cell>
          <cell r="B289">
            <v>310.99669154887107</v>
          </cell>
          <cell r="C289">
            <v>363.68818352813111</v>
          </cell>
          <cell r="D289">
            <v>0.85511904327465071</v>
          </cell>
          <cell r="E289">
            <v>310.99669154887107</v>
          </cell>
          <cell r="F289">
            <v>363.68818352813111</v>
          </cell>
          <cell r="G289">
            <v>0.85511904327465071</v>
          </cell>
          <cell r="H289">
            <v>6.9</v>
          </cell>
          <cell r="I289">
            <v>4.8</v>
          </cell>
          <cell r="J289">
            <v>2.1000000000000005</v>
          </cell>
          <cell r="K289">
            <v>275.10000000000002</v>
          </cell>
          <cell r="L289">
            <v>362.3</v>
          </cell>
          <cell r="M289">
            <v>0.75931548440518915</v>
          </cell>
          <cell r="N289">
            <v>7.1</v>
          </cell>
          <cell r="O289">
            <v>4.3</v>
          </cell>
          <cell r="P289">
            <v>2.8</v>
          </cell>
        </row>
        <row r="290">
          <cell r="A290" t="str">
            <v>1994:1</v>
          </cell>
          <cell r="B290">
            <v>342.60022414917563</v>
          </cell>
          <cell r="C290">
            <v>392.91081774346333</v>
          </cell>
          <cell r="D290">
            <v>0.87195416536702197</v>
          </cell>
          <cell r="E290">
            <v>342.60022414917563</v>
          </cell>
          <cell r="F290">
            <v>392.91081774346333</v>
          </cell>
          <cell r="G290">
            <v>0.87195416536702197</v>
          </cell>
          <cell r="H290">
            <v>5.7</v>
          </cell>
          <cell r="I290">
            <v>4</v>
          </cell>
          <cell r="J290">
            <v>1.7000000000000002</v>
          </cell>
          <cell r="K290">
            <v>301.8</v>
          </cell>
          <cell r="L290">
            <v>388.5</v>
          </cell>
          <cell r="M290">
            <v>0.77683397683397681</v>
          </cell>
          <cell r="N290">
            <v>6.3</v>
          </cell>
          <cell r="O290">
            <v>3.5</v>
          </cell>
          <cell r="P290">
            <v>2.8</v>
          </cell>
        </row>
        <row r="291">
          <cell r="A291" t="str">
            <v>1994:2</v>
          </cell>
          <cell r="B291">
            <v>309.981530882725</v>
          </cell>
          <cell r="C291">
            <v>331.22294910654443</v>
          </cell>
          <cell r="D291">
            <v>0.93586972677733538</v>
          </cell>
          <cell r="E291">
            <v>309.981530882725</v>
          </cell>
          <cell r="F291">
            <v>331.22294910654443</v>
          </cell>
          <cell r="G291">
            <v>0.93586972677733538</v>
          </cell>
          <cell r="H291">
            <v>5.5</v>
          </cell>
          <cell r="I291">
            <v>5.0999999999999996</v>
          </cell>
          <cell r="J291">
            <v>0.40000000000000036</v>
          </cell>
          <cell r="K291">
            <v>312.5</v>
          </cell>
          <cell r="L291">
            <v>326.10000000000002</v>
          </cell>
          <cell r="M291">
            <v>0.95829500153327196</v>
          </cell>
          <cell r="N291">
            <v>4.8</v>
          </cell>
          <cell r="O291">
            <v>4.5</v>
          </cell>
          <cell r="P291">
            <v>0.29999999999999982</v>
          </cell>
        </row>
        <row r="292">
          <cell r="A292" t="str">
            <v>1994:3</v>
          </cell>
          <cell r="B292">
            <v>208.64893534417681</v>
          </cell>
          <cell r="C292">
            <v>270.29253185771751</v>
          </cell>
          <cell r="D292">
            <v>0.77193747792488032</v>
          </cell>
          <cell r="E292">
            <v>208.64893534417681</v>
          </cell>
          <cell r="F292">
            <v>270.29253185771751</v>
          </cell>
          <cell r="G292">
            <v>0.77193747792488032</v>
          </cell>
          <cell r="H292">
            <v>9.9</v>
          </cell>
          <cell r="I292">
            <v>7.3</v>
          </cell>
          <cell r="J292">
            <v>2.6000000000000005</v>
          </cell>
          <cell r="K292">
            <v>195.6</v>
          </cell>
          <cell r="L292">
            <v>283.89999999999998</v>
          </cell>
          <cell r="M292">
            <v>0.68897499119408245</v>
          </cell>
          <cell r="N292">
            <v>9.6999999999999993</v>
          </cell>
          <cell r="O292">
            <v>6.8</v>
          </cell>
          <cell r="P292">
            <v>2.8999999999999995</v>
          </cell>
        </row>
        <row r="293">
          <cell r="A293" t="str">
            <v>1994:4</v>
          </cell>
          <cell r="B293">
            <v>218.93085030869352</v>
          </cell>
          <cell r="C293">
            <v>198.63939385091356</v>
          </cell>
          <cell r="D293">
            <v>1.1021522270300999</v>
          </cell>
          <cell r="E293">
            <v>218.93085030869352</v>
          </cell>
          <cell r="F293">
            <v>198.63939385091356</v>
          </cell>
          <cell r="G293">
            <v>1.1021522270300999</v>
          </cell>
          <cell r="H293">
            <v>9.3000000000000007</v>
          </cell>
          <cell r="I293">
            <v>9.9</v>
          </cell>
          <cell r="J293">
            <v>-0.59999999999999964</v>
          </cell>
          <cell r="K293">
            <v>201.6</v>
          </cell>
          <cell r="L293">
            <v>190.3</v>
          </cell>
          <cell r="M293">
            <v>1.0593799264319494</v>
          </cell>
          <cell r="N293">
            <v>9.4</v>
          </cell>
          <cell r="O293">
            <v>9.6999999999999993</v>
          </cell>
          <cell r="P293">
            <v>-0.29999999999999893</v>
          </cell>
        </row>
        <row r="294">
          <cell r="A294" t="str">
            <v>1994:5</v>
          </cell>
          <cell r="B294">
            <v>76.11942196124825</v>
          </cell>
          <cell r="C294">
            <v>94.205291641343422</v>
          </cell>
          <cell r="D294">
            <v>0.80801641431193327</v>
          </cell>
          <cell r="E294">
            <v>76.11942196124825</v>
          </cell>
          <cell r="F294">
            <v>94.205291641343422</v>
          </cell>
          <cell r="G294">
            <v>0.80801641431193327</v>
          </cell>
          <cell r="H294">
            <v>14.3</v>
          </cell>
          <cell r="I294">
            <v>13.6</v>
          </cell>
          <cell r="J294">
            <v>0.70000000000000107</v>
          </cell>
          <cell r="K294">
            <v>62.7</v>
          </cell>
          <cell r="L294">
            <v>95</v>
          </cell>
          <cell r="M294">
            <v>0.66</v>
          </cell>
          <cell r="N294">
            <v>14.1</v>
          </cell>
          <cell r="O294">
            <v>13.3</v>
          </cell>
          <cell r="P294">
            <v>0.79999999999999893</v>
          </cell>
        </row>
        <row r="295">
          <cell r="A295" t="str">
            <v>1994:6</v>
          </cell>
          <cell r="B295">
            <v>30.19832928688492</v>
          </cell>
          <cell r="C295">
            <v>33.639009300779129</v>
          </cell>
          <cell r="D295">
            <v>0.89771755811445619</v>
          </cell>
          <cell r="E295">
            <v>0</v>
          </cell>
          <cell r="F295">
            <v>0</v>
          </cell>
          <cell r="G295">
            <v>1</v>
          </cell>
          <cell r="H295">
            <v>17.7</v>
          </cell>
          <cell r="I295">
            <v>16.8</v>
          </cell>
          <cell r="J295">
            <v>0.89999999999999858</v>
          </cell>
          <cell r="K295">
            <v>24.6</v>
          </cell>
          <cell r="L295">
            <v>31.5</v>
          </cell>
          <cell r="M295">
            <v>0.78095238095238095</v>
          </cell>
          <cell r="N295">
            <v>17.399999999999999</v>
          </cell>
          <cell r="O295">
            <v>16.399999999999999</v>
          </cell>
          <cell r="P295">
            <v>1</v>
          </cell>
        </row>
        <row r="296">
          <cell r="A296" t="str">
            <v>1994:7</v>
          </cell>
          <cell r="B296">
            <v>1.4893114310465965</v>
          </cell>
          <cell r="C296">
            <v>9.8992241828118033</v>
          </cell>
          <cell r="D296">
            <v>0.15044728794328288</v>
          </cell>
          <cell r="E296">
            <v>0</v>
          </cell>
          <cell r="F296">
            <v>0</v>
          </cell>
          <cell r="G296">
            <v>1</v>
          </cell>
          <cell r="H296">
            <v>22</v>
          </cell>
          <cell r="I296">
            <v>19.2</v>
          </cell>
          <cell r="J296">
            <v>2.8000000000000007</v>
          </cell>
          <cell r="K296">
            <v>0</v>
          </cell>
          <cell r="L296">
            <v>8.9</v>
          </cell>
          <cell r="M296">
            <v>0</v>
          </cell>
          <cell r="N296">
            <v>22.1</v>
          </cell>
          <cell r="O296">
            <v>18.399999999999999</v>
          </cell>
          <cell r="P296">
            <v>3.7000000000000028</v>
          </cell>
        </row>
        <row r="297">
          <cell r="A297" t="str">
            <v>1994:8</v>
          </cell>
          <cell r="B297">
            <v>5.8648217077724025</v>
          </cell>
          <cell r="C297">
            <v>9.4425505166936539</v>
          </cell>
          <cell r="D297">
            <v>0.62110567451070342</v>
          </cell>
          <cell r="E297">
            <v>0</v>
          </cell>
          <cell r="F297">
            <v>0</v>
          </cell>
          <cell r="G297">
            <v>1</v>
          </cell>
          <cell r="H297">
            <v>20.399999999999999</v>
          </cell>
          <cell r="I297">
            <v>18.899999999999999</v>
          </cell>
          <cell r="J297">
            <v>1.5</v>
          </cell>
          <cell r="K297">
            <v>1.2</v>
          </cell>
          <cell r="L297">
            <v>9.1</v>
          </cell>
          <cell r="M297">
            <v>0.13186813186813187</v>
          </cell>
          <cell r="N297">
            <v>19.100000000000001</v>
          </cell>
          <cell r="O297">
            <v>18.2</v>
          </cell>
          <cell r="P297">
            <v>0.90000000000000213</v>
          </cell>
        </row>
        <row r="298">
          <cell r="A298" t="str">
            <v>1994:9</v>
          </cell>
          <cell r="B298">
            <v>58.475855366504817</v>
          </cell>
          <cell r="C298">
            <v>43.697695496746512</v>
          </cell>
          <cell r="D298">
            <v>1.3381908290989535</v>
          </cell>
          <cell r="E298">
            <v>0</v>
          </cell>
          <cell r="F298">
            <v>0</v>
          </cell>
          <cell r="G298">
            <v>1</v>
          </cell>
          <cell r="H298">
            <v>15.3</v>
          </cell>
          <cell r="I298">
            <v>16.5</v>
          </cell>
          <cell r="J298">
            <v>-1.1999999999999993</v>
          </cell>
          <cell r="K298">
            <v>56.6</v>
          </cell>
          <cell r="L298">
            <v>39.4</v>
          </cell>
          <cell r="M298">
            <v>1.436548223350254</v>
          </cell>
          <cell r="N298">
            <v>14.5</v>
          </cell>
          <cell r="O298">
            <v>15.7</v>
          </cell>
          <cell r="P298">
            <v>-1.1999999999999993</v>
          </cell>
        </row>
        <row r="299">
          <cell r="A299" t="str">
            <v>1994:10</v>
          </cell>
          <cell r="B299">
            <v>135.11265911428364</v>
          </cell>
          <cell r="C299">
            <v>132.10004667845612</v>
          </cell>
          <cell r="D299">
            <v>1.0228055364973527</v>
          </cell>
          <cell r="E299">
            <v>135.11265911428364</v>
          </cell>
          <cell r="F299">
            <v>132.10004667845612</v>
          </cell>
          <cell r="G299">
            <v>1.0228055364973527</v>
          </cell>
          <cell r="H299">
            <v>12.2</v>
          </cell>
          <cell r="I299">
            <v>12.6</v>
          </cell>
          <cell r="J299">
            <v>-0.40000000000000036</v>
          </cell>
          <cell r="K299">
            <v>144.80000000000001</v>
          </cell>
          <cell r="L299">
            <v>133.80000000000001</v>
          </cell>
          <cell r="M299">
            <v>1.0822122571001496</v>
          </cell>
          <cell r="N299">
            <v>11.3</v>
          </cell>
          <cell r="O299">
            <v>11.8</v>
          </cell>
          <cell r="P299">
            <v>-0.5</v>
          </cell>
        </row>
        <row r="300">
          <cell r="A300" t="str">
            <v>1994:11</v>
          </cell>
          <cell r="B300">
            <v>175.02566325170051</v>
          </cell>
          <cell r="C300">
            <v>277.9065874341735</v>
          </cell>
          <cell r="D300">
            <v>0.62980033999071017</v>
          </cell>
          <cell r="E300">
            <v>175.02566325170051</v>
          </cell>
          <cell r="F300">
            <v>277.9065874341735</v>
          </cell>
          <cell r="G300">
            <v>0.62980033999071017</v>
          </cell>
          <cell r="H300">
            <v>10.9</v>
          </cell>
          <cell r="I300">
            <v>7.6</v>
          </cell>
          <cell r="J300">
            <v>3.3000000000000007</v>
          </cell>
          <cell r="K300">
            <v>145.4</v>
          </cell>
          <cell r="L300">
            <v>272.89999999999998</v>
          </cell>
          <cell r="M300">
            <v>0.53279589593257615</v>
          </cell>
          <cell r="N300">
            <v>11.2</v>
          </cell>
          <cell r="O300">
            <v>6.9</v>
          </cell>
          <cell r="P300">
            <v>4.2999999999999989</v>
          </cell>
        </row>
        <row r="301">
          <cell r="A301" t="str">
            <v>1994:12</v>
          </cell>
          <cell r="B301">
            <v>306.3225038998421</v>
          </cell>
          <cell r="C301">
            <v>363.68818352813111</v>
          </cell>
          <cell r="D301">
            <v>0.84226685873655338</v>
          </cell>
          <cell r="E301">
            <v>306.3225038998421</v>
          </cell>
          <cell r="F301">
            <v>363.68818352813111</v>
          </cell>
          <cell r="G301">
            <v>0.84226685873655338</v>
          </cell>
          <cell r="H301">
            <v>7</v>
          </cell>
          <cell r="I301">
            <v>4.8</v>
          </cell>
          <cell r="J301">
            <v>2.2000000000000002</v>
          </cell>
          <cell r="K301">
            <v>299.2</v>
          </cell>
          <cell r="L301">
            <v>363.6</v>
          </cell>
          <cell r="M301">
            <v>0.82288228822882281</v>
          </cell>
          <cell r="N301">
            <v>6.3</v>
          </cell>
          <cell r="O301">
            <v>4.3</v>
          </cell>
          <cell r="P301">
            <v>2</v>
          </cell>
        </row>
        <row r="302">
          <cell r="A302" t="str">
            <v>1995:1</v>
          </cell>
          <cell r="B302">
            <v>363.15502264715218</v>
          </cell>
          <cell r="C302">
            <v>392.91081774346333</v>
          </cell>
          <cell r="D302">
            <v>0.92426832310903917</v>
          </cell>
          <cell r="E302">
            <v>363.15502264715218</v>
          </cell>
          <cell r="F302">
            <v>392.91081774346333</v>
          </cell>
          <cell r="G302">
            <v>0.92426832310903917</v>
          </cell>
          <cell r="H302">
            <v>5</v>
          </cell>
          <cell r="I302">
            <v>4</v>
          </cell>
          <cell r="J302">
            <v>1</v>
          </cell>
          <cell r="K302">
            <v>329.9</v>
          </cell>
          <cell r="L302">
            <v>388.5</v>
          </cell>
          <cell r="M302">
            <v>0.8491634491634491</v>
          </cell>
          <cell r="N302">
            <v>5.4</v>
          </cell>
          <cell r="O302">
            <v>3.5</v>
          </cell>
          <cell r="P302">
            <v>1.9000000000000004</v>
          </cell>
        </row>
        <row r="303">
          <cell r="A303" t="str">
            <v>1995:2</v>
          </cell>
          <cell r="B303">
            <v>238.14894528891296</v>
          </cell>
          <cell r="C303">
            <v>331.22294910654443</v>
          </cell>
          <cell r="D303">
            <v>0.71899892785601527</v>
          </cell>
          <cell r="E303">
            <v>238.14894528891296</v>
          </cell>
          <cell r="F303">
            <v>331.22294910654443</v>
          </cell>
          <cell r="G303">
            <v>0.71899892785601527</v>
          </cell>
          <cell r="H303">
            <v>8.1</v>
          </cell>
          <cell r="I303">
            <v>5.0999999999999996</v>
          </cell>
          <cell r="J303">
            <v>3</v>
          </cell>
          <cell r="K303">
            <v>210</v>
          </cell>
          <cell r="L303">
            <v>326.10000000000002</v>
          </cell>
          <cell r="M303">
            <v>0.64397424103035872</v>
          </cell>
          <cell r="N303">
            <v>8.5</v>
          </cell>
          <cell r="O303">
            <v>4.5</v>
          </cell>
          <cell r="P303">
            <v>4</v>
          </cell>
        </row>
        <row r="304">
          <cell r="A304" t="str">
            <v>1995:3</v>
          </cell>
          <cell r="B304">
            <v>299.29388893697444</v>
          </cell>
          <cell r="C304">
            <v>270.29253185771751</v>
          </cell>
          <cell r="D304">
            <v>1.1072961834347805</v>
          </cell>
          <cell r="E304">
            <v>299.29388893697444</v>
          </cell>
          <cell r="F304">
            <v>270.29253185771751</v>
          </cell>
          <cell r="G304">
            <v>1.1072961834347805</v>
          </cell>
          <cell r="H304">
            <v>7</v>
          </cell>
          <cell r="I304">
            <v>7.3</v>
          </cell>
          <cell r="J304">
            <v>-0.29999999999999982</v>
          </cell>
          <cell r="K304">
            <v>281.60000000000002</v>
          </cell>
          <cell r="L304">
            <v>283.89999999999998</v>
          </cell>
          <cell r="M304">
            <v>0.99189855582951758</v>
          </cell>
          <cell r="N304">
            <v>6.9</v>
          </cell>
          <cell r="O304">
            <v>6.8</v>
          </cell>
          <cell r="P304">
            <v>0.10000000000000053</v>
          </cell>
        </row>
        <row r="305">
          <cell r="A305" t="str">
            <v>1995:4</v>
          </cell>
          <cell r="B305">
            <v>187.28984571859843</v>
          </cell>
          <cell r="C305">
            <v>198.63939385091356</v>
          </cell>
          <cell r="D305">
            <v>0.94286355836932623</v>
          </cell>
          <cell r="E305">
            <v>187.28984571859843</v>
          </cell>
          <cell r="F305">
            <v>198.63939385091356</v>
          </cell>
          <cell r="G305">
            <v>0.94286355836932623</v>
          </cell>
          <cell r="H305">
            <v>10.3</v>
          </cell>
          <cell r="I305">
            <v>9.9</v>
          </cell>
          <cell r="J305">
            <v>0.40000000000000036</v>
          </cell>
          <cell r="K305">
            <v>184.7</v>
          </cell>
          <cell r="L305">
            <v>190.3</v>
          </cell>
          <cell r="M305">
            <v>0.97057277982133461</v>
          </cell>
          <cell r="N305">
            <v>9.8000000000000007</v>
          </cell>
          <cell r="O305">
            <v>9.6999999999999993</v>
          </cell>
          <cell r="P305">
            <v>0.10000000000000142</v>
          </cell>
        </row>
        <row r="306">
          <cell r="A306" t="str">
            <v>1995:5</v>
          </cell>
          <cell r="B306">
            <v>89.811119879484039</v>
          </cell>
          <cell r="C306">
            <v>94.205291641343422</v>
          </cell>
          <cell r="D306">
            <v>0.9533553616224788</v>
          </cell>
          <cell r="E306">
            <v>89.811119879484039</v>
          </cell>
          <cell r="F306">
            <v>94.205291641343422</v>
          </cell>
          <cell r="G306">
            <v>0.9533553616224788</v>
          </cell>
          <cell r="H306">
            <v>14.3</v>
          </cell>
          <cell r="I306">
            <v>13.6</v>
          </cell>
          <cell r="J306">
            <v>0.70000000000000107</v>
          </cell>
          <cell r="K306">
            <v>77.099999999999994</v>
          </cell>
          <cell r="L306">
            <v>95</v>
          </cell>
          <cell r="M306">
            <v>0.81157894736842096</v>
          </cell>
          <cell r="N306">
            <v>14.3</v>
          </cell>
          <cell r="O306">
            <v>13.3</v>
          </cell>
          <cell r="P306">
            <v>1</v>
          </cell>
        </row>
        <row r="307">
          <cell r="A307" t="str">
            <v>1995:6</v>
          </cell>
          <cell r="B307">
            <v>48.86801015048345</v>
          </cell>
          <cell r="C307">
            <v>33.639009300779129</v>
          </cell>
          <cell r="D307">
            <v>1.4527184707949052</v>
          </cell>
          <cell r="E307">
            <v>0</v>
          </cell>
          <cell r="F307">
            <v>0</v>
          </cell>
          <cell r="G307">
            <v>1</v>
          </cell>
          <cell r="H307">
            <v>16.7</v>
          </cell>
          <cell r="I307">
            <v>16.8</v>
          </cell>
          <cell r="J307">
            <v>-0.10000000000000142</v>
          </cell>
          <cell r="K307">
            <v>43.1</v>
          </cell>
          <cell r="L307">
            <v>31.5</v>
          </cell>
          <cell r="M307">
            <v>1.3682539682539683</v>
          </cell>
          <cell r="N307">
            <v>16.399999999999999</v>
          </cell>
          <cell r="O307">
            <v>16.399999999999999</v>
          </cell>
          <cell r="P307">
            <v>0</v>
          </cell>
        </row>
        <row r="308">
          <cell r="A308" t="str">
            <v>1995:7</v>
          </cell>
          <cell r="B308">
            <v>1.2947204361978828</v>
          </cell>
          <cell r="C308">
            <v>9.8992241828118033</v>
          </cell>
          <cell r="D308">
            <v>0.13079009145443221</v>
          </cell>
          <cell r="E308">
            <v>0</v>
          </cell>
          <cell r="F308">
            <v>0</v>
          </cell>
          <cell r="G308">
            <v>1</v>
          </cell>
          <cell r="H308">
            <v>21.7</v>
          </cell>
          <cell r="I308">
            <v>19.2</v>
          </cell>
          <cell r="J308">
            <v>2.5</v>
          </cell>
          <cell r="K308">
            <v>0</v>
          </cell>
          <cell r="L308">
            <v>8.9</v>
          </cell>
          <cell r="M308">
            <v>0</v>
          </cell>
          <cell r="N308">
            <v>21.7</v>
          </cell>
          <cell r="O308">
            <v>18.399999999999999</v>
          </cell>
          <cell r="P308">
            <v>3.3000000000000007</v>
          </cell>
        </row>
        <row r="309">
          <cell r="A309" t="str">
            <v>1995:8</v>
          </cell>
          <cell r="B309">
            <v>6.0171616788191127</v>
          </cell>
          <cell r="C309">
            <v>9.4425505166936539</v>
          </cell>
          <cell r="D309">
            <v>0.63723902436966207</v>
          </cell>
          <cell r="E309">
            <v>0</v>
          </cell>
          <cell r="F309">
            <v>0</v>
          </cell>
          <cell r="G309">
            <v>1</v>
          </cell>
          <cell r="H309">
            <v>20.7</v>
          </cell>
          <cell r="I309">
            <v>18.899999999999999</v>
          </cell>
          <cell r="J309">
            <v>1.8000000000000007</v>
          </cell>
          <cell r="K309">
            <v>3.4</v>
          </cell>
          <cell r="L309">
            <v>9.1</v>
          </cell>
          <cell r="M309">
            <v>0.37362637362637363</v>
          </cell>
          <cell r="N309">
            <v>21.1</v>
          </cell>
          <cell r="O309">
            <v>18.2</v>
          </cell>
          <cell r="P309">
            <v>2.9000000000000021</v>
          </cell>
        </row>
        <row r="310">
          <cell r="A310" t="str">
            <v>1995:9</v>
          </cell>
          <cell r="B310">
            <v>62.157814245418052</v>
          </cell>
          <cell r="C310">
            <v>43.697695496746512</v>
          </cell>
          <cell r="D310">
            <v>1.4224506244281458</v>
          </cell>
          <cell r="E310">
            <v>0</v>
          </cell>
          <cell r="F310">
            <v>0</v>
          </cell>
          <cell r="G310">
            <v>1</v>
          </cell>
          <cell r="H310">
            <v>14.7</v>
          </cell>
          <cell r="I310">
            <v>16.5</v>
          </cell>
          <cell r="J310">
            <v>-1.8000000000000007</v>
          </cell>
          <cell r="K310">
            <v>48.2</v>
          </cell>
          <cell r="L310">
            <v>39.4</v>
          </cell>
          <cell r="M310">
            <v>1.2233502538071068</v>
          </cell>
          <cell r="N310">
            <v>14.7</v>
          </cell>
          <cell r="O310">
            <v>15.7</v>
          </cell>
          <cell r="P310">
            <v>-1</v>
          </cell>
        </row>
        <row r="311">
          <cell r="A311" t="str">
            <v>1995:10</v>
          </cell>
          <cell r="B311">
            <v>58.614930851230632</v>
          </cell>
          <cell r="C311">
            <v>132.10004667845612</v>
          </cell>
          <cell r="D311">
            <v>0.44371620090267538</v>
          </cell>
          <cell r="E311">
            <v>58.614930851230632</v>
          </cell>
          <cell r="F311">
            <v>132.10004667845612</v>
          </cell>
          <cell r="G311">
            <v>0.44371620090267538</v>
          </cell>
          <cell r="H311">
            <v>15</v>
          </cell>
          <cell r="I311">
            <v>12.6</v>
          </cell>
          <cell r="J311">
            <v>2.4000000000000004</v>
          </cell>
          <cell r="K311">
            <v>58.5</v>
          </cell>
          <cell r="L311">
            <v>133.80000000000001</v>
          </cell>
          <cell r="M311">
            <v>0.43721973094170402</v>
          </cell>
          <cell r="N311">
            <v>14.4</v>
          </cell>
          <cell r="O311">
            <v>11.8</v>
          </cell>
          <cell r="P311">
            <v>2.5999999999999996</v>
          </cell>
        </row>
        <row r="312">
          <cell r="A312" t="str">
            <v>1995:11</v>
          </cell>
          <cell r="B312">
            <v>266.8483020877452</v>
          </cell>
          <cell r="C312">
            <v>277.9065874341735</v>
          </cell>
          <cell r="D312">
            <v>0.96020862460107159</v>
          </cell>
          <cell r="E312">
            <v>266.8483020877452</v>
          </cell>
          <cell r="F312">
            <v>277.9065874341735</v>
          </cell>
          <cell r="G312">
            <v>0.96020862460107159</v>
          </cell>
          <cell r="H312">
            <v>7.8</v>
          </cell>
          <cell r="I312">
            <v>7.6</v>
          </cell>
          <cell r="J312">
            <v>0.20000000000000018</v>
          </cell>
          <cell r="K312">
            <v>255.8</v>
          </cell>
          <cell r="L312">
            <v>272.89999999999998</v>
          </cell>
          <cell r="M312">
            <v>0.93733968486625152</v>
          </cell>
          <cell r="N312">
            <v>7.5</v>
          </cell>
          <cell r="O312">
            <v>6.9</v>
          </cell>
          <cell r="P312">
            <v>0.59999999999999964</v>
          </cell>
        </row>
        <row r="313">
          <cell r="A313" t="str">
            <v>1995:12</v>
          </cell>
          <cell r="B313">
            <v>393.29099670368606</v>
          </cell>
          <cell r="C313">
            <v>363.68818352813111</v>
          </cell>
          <cell r="D313">
            <v>1.0813961369005138</v>
          </cell>
          <cell r="E313">
            <v>393.29099670368606</v>
          </cell>
          <cell r="F313">
            <v>363.68818352813111</v>
          </cell>
          <cell r="G313">
            <v>1.0813961369005138</v>
          </cell>
          <cell r="H313">
            <v>4.3</v>
          </cell>
          <cell r="I313">
            <v>4.8</v>
          </cell>
          <cell r="J313">
            <v>-0.5</v>
          </cell>
          <cell r="K313">
            <v>397.6</v>
          </cell>
          <cell r="L313">
            <v>363.6</v>
          </cell>
          <cell r="M313">
            <v>1.0935093509350935</v>
          </cell>
          <cell r="N313">
            <v>3.2</v>
          </cell>
          <cell r="O313">
            <v>4.3</v>
          </cell>
          <cell r="P313">
            <v>-1.0999999999999996</v>
          </cell>
        </row>
        <row r="314">
          <cell r="A314" t="str">
            <v>1996:1</v>
          </cell>
          <cell r="B314">
            <v>354.81027331234907</v>
          </cell>
          <cell r="C314">
            <v>392.91081774346333</v>
          </cell>
          <cell r="D314">
            <v>0.90303004470599579</v>
          </cell>
          <cell r="E314">
            <v>354.81027331234907</v>
          </cell>
          <cell r="F314">
            <v>392.91081774346333</v>
          </cell>
          <cell r="G314">
            <v>0.90303004470599579</v>
          </cell>
          <cell r="H314">
            <v>5.4</v>
          </cell>
          <cell r="I314">
            <v>4</v>
          </cell>
          <cell r="J314">
            <v>1.4000000000000004</v>
          </cell>
          <cell r="K314">
            <v>382.3</v>
          </cell>
          <cell r="L314">
            <v>388.5</v>
          </cell>
          <cell r="M314">
            <v>0.98404118404118412</v>
          </cell>
          <cell r="N314">
            <v>3.7</v>
          </cell>
          <cell r="O314">
            <v>3.5</v>
          </cell>
          <cell r="P314">
            <v>0.20000000000000018</v>
          </cell>
        </row>
        <row r="315">
          <cell r="A315" t="str">
            <v>1996:2</v>
          </cell>
          <cell r="B315">
            <v>388.75273686334003</v>
          </cell>
          <cell r="C315">
            <v>331.22294910654443</v>
          </cell>
          <cell r="D315">
            <v>1.1736890149428927</v>
          </cell>
          <cell r="E315">
            <v>388.75273686334003</v>
          </cell>
          <cell r="F315">
            <v>331.22294910654443</v>
          </cell>
          <cell r="G315">
            <v>1.1736890149428927</v>
          </cell>
          <cell r="H315">
            <v>3.4</v>
          </cell>
          <cell r="I315">
            <v>5.0999999999999996</v>
          </cell>
          <cell r="J315">
            <v>-1.6999999999999997</v>
          </cell>
          <cell r="K315">
            <v>384.4</v>
          </cell>
          <cell r="L315">
            <v>326.10000000000002</v>
          </cell>
          <cell r="M315">
            <v>1.178779515486047</v>
          </cell>
          <cell r="N315">
            <v>2.7</v>
          </cell>
          <cell r="O315">
            <v>4.5</v>
          </cell>
          <cell r="P315">
            <v>-1.7999999999999998</v>
          </cell>
        </row>
        <row r="316">
          <cell r="A316" t="str">
            <v>1996:3</v>
          </cell>
          <cell r="B316">
            <v>312.45702835749336</v>
          </cell>
          <cell r="C316">
            <v>270.29253185771751</v>
          </cell>
          <cell r="D316">
            <v>1.1559957880078289</v>
          </cell>
          <cell r="E316">
            <v>312.45702835749336</v>
          </cell>
          <cell r="F316">
            <v>270.29253185771751</v>
          </cell>
          <cell r="G316">
            <v>1.1559957880078289</v>
          </cell>
          <cell r="H316">
            <v>6.5</v>
          </cell>
          <cell r="I316">
            <v>7.3</v>
          </cell>
          <cell r="J316">
            <v>-0.79999999999999982</v>
          </cell>
          <cell r="K316">
            <v>306.60000000000002</v>
          </cell>
          <cell r="L316">
            <v>283.89999999999998</v>
          </cell>
          <cell r="M316">
            <v>1.0799577315956324</v>
          </cell>
          <cell r="N316">
            <v>6.1</v>
          </cell>
          <cell r="O316">
            <v>6.8</v>
          </cell>
          <cell r="P316">
            <v>-0.70000000000000018</v>
          </cell>
        </row>
        <row r="317">
          <cell r="A317" t="str">
            <v>1996:4</v>
          </cell>
          <cell r="B317">
            <v>177.95393019750458</v>
          </cell>
          <cell r="C317">
            <v>198.63939385091356</v>
          </cell>
          <cell r="D317">
            <v>0.89586424297622347</v>
          </cell>
          <cell r="E317">
            <v>177.95393019750458</v>
          </cell>
          <cell r="F317">
            <v>198.63939385091356</v>
          </cell>
          <cell r="G317">
            <v>0.89586424297622347</v>
          </cell>
          <cell r="H317">
            <v>10.7</v>
          </cell>
          <cell r="I317">
            <v>9.9</v>
          </cell>
          <cell r="J317">
            <v>0.79999999999999893</v>
          </cell>
          <cell r="K317">
            <v>166.7</v>
          </cell>
          <cell r="L317">
            <v>190.3</v>
          </cell>
          <cell r="M317">
            <v>0.87598528638991058</v>
          </cell>
          <cell r="N317">
            <v>10.7</v>
          </cell>
          <cell r="O317">
            <v>9.6999999999999993</v>
          </cell>
          <cell r="P317">
            <v>1</v>
          </cell>
        </row>
        <row r="318">
          <cell r="A318" t="str">
            <v>1996:5</v>
          </cell>
          <cell r="B318">
            <v>126.23695520613647</v>
          </cell>
          <cell r="C318">
            <v>94.205291641343422</v>
          </cell>
          <cell r="D318">
            <v>1.3400197908918257</v>
          </cell>
          <cell r="E318">
            <v>126.23695520613647</v>
          </cell>
          <cell r="F318">
            <v>94.205291641343422</v>
          </cell>
          <cell r="G318">
            <v>1.3400197908918257</v>
          </cell>
          <cell r="H318">
            <v>12.9</v>
          </cell>
          <cell r="I318">
            <v>13.6</v>
          </cell>
          <cell r="J318">
            <v>-0.69999999999999929</v>
          </cell>
          <cell r="K318">
            <v>133.5</v>
          </cell>
          <cell r="L318">
            <v>95</v>
          </cell>
          <cell r="M318">
            <v>1.4052631578947368</v>
          </cell>
          <cell r="N318">
            <v>12.1</v>
          </cell>
          <cell r="O318">
            <v>13.3</v>
          </cell>
          <cell r="P318">
            <v>-1.2000000000000011</v>
          </cell>
        </row>
        <row r="319">
          <cell r="A319" t="str">
            <v>1996:6</v>
          </cell>
          <cell r="B319">
            <v>24.805854099381907</v>
          </cell>
          <cell r="C319">
            <v>33.639009300779129</v>
          </cell>
          <cell r="D319">
            <v>0.73741333692628597</v>
          </cell>
          <cell r="E319">
            <v>0</v>
          </cell>
          <cell r="F319">
            <v>0</v>
          </cell>
          <cell r="G319">
            <v>1</v>
          </cell>
          <cell r="H319">
            <v>18.2</v>
          </cell>
          <cell r="I319">
            <v>16.8</v>
          </cell>
          <cell r="J319">
            <v>1.3999999999999986</v>
          </cell>
          <cell r="K319">
            <v>15.7</v>
          </cell>
          <cell r="L319">
            <v>31.5</v>
          </cell>
          <cell r="M319">
            <v>0.49841269841269836</v>
          </cell>
          <cell r="N319">
            <v>18.100000000000001</v>
          </cell>
          <cell r="O319">
            <v>16.399999999999999</v>
          </cell>
          <cell r="P319">
            <v>1.7000000000000028</v>
          </cell>
        </row>
        <row r="320">
          <cell r="A320" t="str">
            <v>1996:7</v>
          </cell>
          <cell r="B320">
            <v>14.239297187662102</v>
          </cell>
          <cell r="C320">
            <v>9.8992241828118033</v>
          </cell>
          <cell r="D320">
            <v>1.4384255699942672</v>
          </cell>
          <cell r="E320">
            <v>0</v>
          </cell>
          <cell r="F320">
            <v>0</v>
          </cell>
          <cell r="G320">
            <v>1</v>
          </cell>
          <cell r="H320">
            <v>19.2</v>
          </cell>
          <cell r="I320">
            <v>19.2</v>
          </cell>
          <cell r="J320">
            <v>0</v>
          </cell>
          <cell r="K320">
            <v>6.7</v>
          </cell>
          <cell r="L320">
            <v>8.9</v>
          </cell>
          <cell r="M320">
            <v>0.7528089887640449</v>
          </cell>
          <cell r="N320">
            <v>18.899999999999999</v>
          </cell>
          <cell r="O320">
            <v>18.399999999999999</v>
          </cell>
          <cell r="P320">
            <v>0.5</v>
          </cell>
        </row>
        <row r="321">
          <cell r="A321" t="str">
            <v>1996:8</v>
          </cell>
          <cell r="B321">
            <v>8.9890885823167235</v>
          </cell>
          <cell r="C321">
            <v>9.4425505166936539</v>
          </cell>
          <cell r="D321">
            <v>0.95197675314786545</v>
          </cell>
          <cell r="E321">
            <v>0</v>
          </cell>
          <cell r="F321">
            <v>0</v>
          </cell>
          <cell r="G321">
            <v>1</v>
          </cell>
          <cell r="H321">
            <v>18.7</v>
          </cell>
          <cell r="I321">
            <v>18.899999999999999</v>
          </cell>
          <cell r="J321">
            <v>-0.19999999999999929</v>
          </cell>
          <cell r="K321">
            <v>2.6</v>
          </cell>
          <cell r="L321">
            <v>9.1</v>
          </cell>
          <cell r="M321">
            <v>0.28571428571428575</v>
          </cell>
          <cell r="N321">
            <v>18.8</v>
          </cell>
          <cell r="O321">
            <v>18.2</v>
          </cell>
          <cell r="P321">
            <v>0.60000000000000142</v>
          </cell>
        </row>
        <row r="322">
          <cell r="A322" t="str">
            <v>1996:9</v>
          </cell>
          <cell r="B322">
            <v>75.459285114535348</v>
          </cell>
          <cell r="C322">
            <v>43.697695496746512</v>
          </cell>
          <cell r="D322">
            <v>1.7268481611382374</v>
          </cell>
          <cell r="E322">
            <v>0</v>
          </cell>
          <cell r="F322">
            <v>0</v>
          </cell>
          <cell r="G322">
            <v>1</v>
          </cell>
          <cell r="H322">
            <v>14.4</v>
          </cell>
          <cell r="I322">
            <v>16.5</v>
          </cell>
          <cell r="J322">
            <v>-2.0999999999999996</v>
          </cell>
          <cell r="K322">
            <v>63.5</v>
          </cell>
          <cell r="L322">
            <v>39.4</v>
          </cell>
          <cell r="M322">
            <v>1.6116751269035534</v>
          </cell>
          <cell r="N322">
            <v>14</v>
          </cell>
          <cell r="O322">
            <v>15.7</v>
          </cell>
          <cell r="P322">
            <v>-1.6999999999999993</v>
          </cell>
        </row>
        <row r="323">
          <cell r="A323" t="str">
            <v>1996:10</v>
          </cell>
          <cell r="B323">
            <v>134.94628378307371</v>
          </cell>
          <cell r="C323">
            <v>132.10004667845612</v>
          </cell>
          <cell r="D323">
            <v>1.0215460719067389</v>
          </cell>
          <cell r="E323">
            <v>134.94628378307371</v>
          </cell>
          <cell r="F323">
            <v>132.10004667845612</v>
          </cell>
          <cell r="G323">
            <v>1.0215460719067389</v>
          </cell>
          <cell r="H323">
            <v>12.2</v>
          </cell>
          <cell r="I323">
            <v>12.6</v>
          </cell>
          <cell r="J323">
            <v>-0.40000000000000036</v>
          </cell>
          <cell r="K323">
            <v>130.30000000000001</v>
          </cell>
          <cell r="L323">
            <v>133.80000000000001</v>
          </cell>
          <cell r="M323">
            <v>0.97384155455904331</v>
          </cell>
          <cell r="N323">
            <v>11.8</v>
          </cell>
          <cell r="O323">
            <v>11.8</v>
          </cell>
          <cell r="P323">
            <v>0</v>
          </cell>
        </row>
        <row r="324">
          <cell r="A324" t="str">
            <v>1996:11</v>
          </cell>
          <cell r="B324">
            <v>283.92131988326065</v>
          </cell>
          <cell r="C324">
            <v>277.9065874341735</v>
          </cell>
          <cell r="D324">
            <v>1.0216430006378019</v>
          </cell>
          <cell r="E324">
            <v>283.92131988326065</v>
          </cell>
          <cell r="F324">
            <v>277.9065874341735</v>
          </cell>
          <cell r="G324">
            <v>1.0216430006378019</v>
          </cell>
          <cell r="H324">
            <v>7.4</v>
          </cell>
          <cell r="I324">
            <v>7.6</v>
          </cell>
          <cell r="J324">
            <v>-0.19999999999999929</v>
          </cell>
          <cell r="K324">
            <v>273.5</v>
          </cell>
          <cell r="L324">
            <v>272.89999999999998</v>
          </cell>
          <cell r="M324">
            <v>1.0021986075485527</v>
          </cell>
          <cell r="N324">
            <v>6.9</v>
          </cell>
          <cell r="O324">
            <v>6.9</v>
          </cell>
          <cell r="P324">
            <v>0</v>
          </cell>
        </row>
        <row r="325">
          <cell r="A325" t="str">
            <v>1996:12</v>
          </cell>
          <cell r="B325">
            <v>413.18230456508587</v>
          </cell>
          <cell r="C325">
            <v>363.68818352813111</v>
          </cell>
          <cell r="D325">
            <v>1.1360894394665599</v>
          </cell>
          <cell r="E325">
            <v>413.18230456508587</v>
          </cell>
          <cell r="F325">
            <v>363.68818352813111</v>
          </cell>
          <cell r="G325">
            <v>1.1360894394665599</v>
          </cell>
          <cell r="H325">
            <v>3.7</v>
          </cell>
          <cell r="I325">
            <v>4.8</v>
          </cell>
          <cell r="J325">
            <v>-1.0999999999999996</v>
          </cell>
          <cell r="K325">
            <v>424.5</v>
          </cell>
          <cell r="L325">
            <v>363.6</v>
          </cell>
          <cell r="M325">
            <v>1.1674917491749175</v>
          </cell>
          <cell r="N325">
            <v>2.2999999999999998</v>
          </cell>
          <cell r="O325">
            <v>4.3</v>
          </cell>
          <cell r="P325">
            <v>-2</v>
          </cell>
        </row>
        <row r="326">
          <cell r="A326" t="str">
            <v>1997:1</v>
          </cell>
          <cell r="B326">
            <v>459.21475688542046</v>
          </cell>
          <cell r="C326">
            <v>392.91081774346333</v>
          </cell>
          <cell r="D326">
            <v>1.168750607384009</v>
          </cell>
          <cell r="E326">
            <v>459.21475688542046</v>
          </cell>
          <cell r="F326">
            <v>392.91081774346333</v>
          </cell>
          <cell r="G326">
            <v>1.168750607384009</v>
          </cell>
          <cell r="H326">
            <v>2.2000000000000002</v>
          </cell>
          <cell r="I326">
            <v>4</v>
          </cell>
          <cell r="J326">
            <v>-1.7999999999999998</v>
          </cell>
          <cell r="K326">
            <v>486.8</v>
          </cell>
          <cell r="L326">
            <v>388.5</v>
          </cell>
          <cell r="M326">
            <v>1.253024453024453</v>
          </cell>
          <cell r="N326">
            <v>0.3</v>
          </cell>
          <cell r="O326">
            <v>3.5</v>
          </cell>
          <cell r="P326">
            <v>-3.2</v>
          </cell>
        </row>
        <row r="327">
          <cell r="A327" t="str">
            <v>1997:2</v>
          </cell>
          <cell r="B327">
            <v>257.86401505800018</v>
          </cell>
          <cell r="C327">
            <v>331.22294910654443</v>
          </cell>
          <cell r="D327">
            <v>0.77852098036556372</v>
          </cell>
          <cell r="E327">
            <v>257.86401505800018</v>
          </cell>
          <cell r="F327">
            <v>331.22294910654443</v>
          </cell>
          <cell r="G327">
            <v>0.77852098036556372</v>
          </cell>
          <cell r="H327">
            <v>7.5</v>
          </cell>
          <cell r="I327">
            <v>5.0999999999999996</v>
          </cell>
          <cell r="J327">
            <v>2.4000000000000004</v>
          </cell>
          <cell r="K327">
            <v>237.8</v>
          </cell>
          <cell r="L327">
            <v>326.10000000000002</v>
          </cell>
          <cell r="M327">
            <v>0.72922416436675863</v>
          </cell>
          <cell r="N327">
            <v>7.5</v>
          </cell>
          <cell r="O327">
            <v>4.5</v>
          </cell>
          <cell r="P327">
            <v>3</v>
          </cell>
        </row>
        <row r="328">
          <cell r="A328" t="str">
            <v>1997:3</v>
          </cell>
          <cell r="B328">
            <v>206.56685638678232</v>
          </cell>
          <cell r="C328">
            <v>270.29253185771751</v>
          </cell>
          <cell r="D328">
            <v>0.76423442026699984</v>
          </cell>
          <cell r="E328">
            <v>206.56685638678232</v>
          </cell>
          <cell r="F328">
            <v>270.29253185771751</v>
          </cell>
          <cell r="G328">
            <v>0.76423442026699984</v>
          </cell>
          <cell r="H328">
            <v>9.9</v>
          </cell>
          <cell r="I328">
            <v>7.3</v>
          </cell>
          <cell r="J328">
            <v>2.6000000000000005</v>
          </cell>
          <cell r="K328">
            <v>191.6</v>
          </cell>
          <cell r="L328">
            <v>283.89999999999998</v>
          </cell>
          <cell r="M328">
            <v>0.67488552307150407</v>
          </cell>
          <cell r="N328">
            <v>9.8000000000000007</v>
          </cell>
          <cell r="O328">
            <v>6.8</v>
          </cell>
          <cell r="P328">
            <v>3.0000000000000009</v>
          </cell>
        </row>
        <row r="329">
          <cell r="A329" t="str">
            <v>1997:4</v>
          </cell>
          <cell r="B329">
            <v>185.5523972649967</v>
          </cell>
          <cell r="C329">
            <v>198.63939385091356</v>
          </cell>
          <cell r="D329">
            <v>0.93411681171490513</v>
          </cell>
          <cell r="E329">
            <v>185.5523972649967</v>
          </cell>
          <cell r="F329">
            <v>198.63939385091356</v>
          </cell>
          <cell r="G329">
            <v>0.93411681171490513</v>
          </cell>
          <cell r="H329">
            <v>10.6</v>
          </cell>
          <cell r="I329">
            <v>9.9</v>
          </cell>
          <cell r="J329">
            <v>0.69999999999999929</v>
          </cell>
          <cell r="K329">
            <v>180.4</v>
          </cell>
          <cell r="L329">
            <v>190.3</v>
          </cell>
          <cell r="M329">
            <v>0.94797687861271673</v>
          </cell>
          <cell r="N329">
            <v>10</v>
          </cell>
          <cell r="O329">
            <v>9.6999999999999993</v>
          </cell>
          <cell r="P329">
            <v>0.30000000000000071</v>
          </cell>
        </row>
        <row r="330">
          <cell r="A330" t="str">
            <v>1997:5</v>
          </cell>
          <cell r="B330">
            <v>73.99341130169411</v>
          </cell>
          <cell r="C330">
            <v>94.205291641343422</v>
          </cell>
          <cell r="D330">
            <v>0.78544856676841901</v>
          </cell>
          <cell r="E330">
            <v>73.99341130169411</v>
          </cell>
          <cell r="F330">
            <v>94.205291641343422</v>
          </cell>
          <cell r="G330">
            <v>0.78544856676841901</v>
          </cell>
          <cell r="H330">
            <v>14.9</v>
          </cell>
          <cell r="I330">
            <v>13.6</v>
          </cell>
          <cell r="J330">
            <v>1.3000000000000007</v>
          </cell>
          <cell r="K330">
            <v>64.599999999999994</v>
          </cell>
          <cell r="L330">
            <v>95</v>
          </cell>
          <cell r="M330">
            <v>0.67999999999999994</v>
          </cell>
          <cell r="N330">
            <v>14.5</v>
          </cell>
          <cell r="O330">
            <v>13.3</v>
          </cell>
          <cell r="P330">
            <v>1.1999999999999993</v>
          </cell>
        </row>
        <row r="331">
          <cell r="A331" t="str">
            <v>1997:6</v>
          </cell>
          <cell r="B331">
            <v>27.834418597775958</v>
          </cell>
          <cell r="C331">
            <v>33.639009300779129</v>
          </cell>
          <cell r="D331">
            <v>0.82744465952899726</v>
          </cell>
          <cell r="E331">
            <v>0</v>
          </cell>
          <cell r="F331">
            <v>0</v>
          </cell>
          <cell r="G331">
            <v>1</v>
          </cell>
          <cell r="H331">
            <v>17.100000000000001</v>
          </cell>
          <cell r="I331">
            <v>16.8</v>
          </cell>
          <cell r="J331">
            <v>0.30000000000000071</v>
          </cell>
          <cell r="K331">
            <v>17.3</v>
          </cell>
          <cell r="L331">
            <v>31.5</v>
          </cell>
          <cell r="M331">
            <v>0.54920634920634925</v>
          </cell>
          <cell r="N331">
            <v>17</v>
          </cell>
          <cell r="O331">
            <v>16.399999999999999</v>
          </cell>
          <cell r="P331">
            <v>0.60000000000000142</v>
          </cell>
        </row>
        <row r="332">
          <cell r="A332" t="str">
            <v>1997:7</v>
          </cell>
          <cell r="B332">
            <v>8.7222161860385938</v>
          </cell>
          <cell r="C332">
            <v>9.8992241828118033</v>
          </cell>
          <cell r="D332">
            <v>0.88110098579069773</v>
          </cell>
          <cell r="E332">
            <v>0</v>
          </cell>
          <cell r="F332">
            <v>0</v>
          </cell>
          <cell r="G332">
            <v>1</v>
          </cell>
          <cell r="H332">
            <v>19.100000000000001</v>
          </cell>
          <cell r="I332">
            <v>19.2</v>
          </cell>
          <cell r="J332">
            <v>-9.9999999999997868E-2</v>
          </cell>
          <cell r="K332">
            <v>4.8</v>
          </cell>
          <cell r="L332">
            <v>8.9</v>
          </cell>
          <cell r="M332">
            <v>0.5393258426966292</v>
          </cell>
          <cell r="N332">
            <v>18.899999999999999</v>
          </cell>
          <cell r="O332">
            <v>18.399999999999999</v>
          </cell>
          <cell r="P332">
            <v>0.5</v>
          </cell>
        </row>
        <row r="333">
          <cell r="A333" t="str">
            <v>1997:8</v>
          </cell>
          <cell r="B333">
            <v>0.84628837564666637</v>
          </cell>
          <cell r="C333">
            <v>9.4425505166936539</v>
          </cell>
          <cell r="D333">
            <v>8.9624977292999175E-2</v>
          </cell>
          <cell r="E333">
            <v>0</v>
          </cell>
          <cell r="F333">
            <v>0</v>
          </cell>
          <cell r="G333">
            <v>1</v>
          </cell>
          <cell r="H333">
            <v>21.9</v>
          </cell>
          <cell r="I333">
            <v>18.899999999999999</v>
          </cell>
          <cell r="J333">
            <v>3</v>
          </cell>
          <cell r="K333">
            <v>0</v>
          </cell>
          <cell r="L333">
            <v>9.1</v>
          </cell>
          <cell r="M333">
            <v>0</v>
          </cell>
          <cell r="N333">
            <v>22.7</v>
          </cell>
          <cell r="O333">
            <v>18.2</v>
          </cell>
          <cell r="P333">
            <v>4.5</v>
          </cell>
        </row>
        <row r="334">
          <cell r="A334" t="str">
            <v>1997:9</v>
          </cell>
          <cell r="B334">
            <v>24.011973411095774</v>
          </cell>
          <cell r="C334">
            <v>43.697695496746512</v>
          </cell>
          <cell r="D334">
            <v>0.54950205355528581</v>
          </cell>
          <cell r="E334">
            <v>0</v>
          </cell>
          <cell r="F334">
            <v>0</v>
          </cell>
          <cell r="G334">
            <v>1</v>
          </cell>
          <cell r="H334">
            <v>17.2</v>
          </cell>
          <cell r="I334">
            <v>16.5</v>
          </cell>
          <cell r="J334">
            <v>0.69999999999999929</v>
          </cell>
          <cell r="K334">
            <v>16.399999999999999</v>
          </cell>
          <cell r="L334">
            <v>39.4</v>
          </cell>
          <cell r="M334">
            <v>0.416243654822335</v>
          </cell>
          <cell r="N334">
            <v>16.600000000000001</v>
          </cell>
          <cell r="O334">
            <v>15.7</v>
          </cell>
          <cell r="P334">
            <v>0.90000000000000213</v>
          </cell>
        </row>
        <row r="335">
          <cell r="A335" t="str">
            <v>1997:10</v>
          </cell>
          <cell r="B335">
            <v>144.53013392028271</v>
          </cell>
          <cell r="C335">
            <v>132.10004667845612</v>
          </cell>
          <cell r="D335">
            <v>1.0940960094592742</v>
          </cell>
          <cell r="E335">
            <v>144.53013392028271</v>
          </cell>
          <cell r="F335">
            <v>132.10004667845612</v>
          </cell>
          <cell r="G335">
            <v>1.0940960094592742</v>
          </cell>
          <cell r="H335">
            <v>12.5</v>
          </cell>
          <cell r="I335">
            <v>12.6</v>
          </cell>
          <cell r="J335">
            <v>-9.9999999999999645E-2</v>
          </cell>
          <cell r="K335">
            <v>153.4</v>
          </cell>
          <cell r="L335">
            <v>133.80000000000001</v>
          </cell>
          <cell r="M335">
            <v>1.1464872944693572</v>
          </cell>
          <cell r="N335">
            <v>11.4</v>
          </cell>
          <cell r="O335">
            <v>11.8</v>
          </cell>
          <cell r="P335">
            <v>-0.40000000000000036</v>
          </cell>
        </row>
        <row r="336">
          <cell r="A336" t="str">
            <v>1997:11</v>
          </cell>
          <cell r="B336">
            <v>235.50907037522137</v>
          </cell>
          <cell r="C336">
            <v>277.9065874341735</v>
          </cell>
          <cell r="D336">
            <v>0.84743968305898953</v>
          </cell>
          <cell r="E336">
            <v>235.50907037522137</v>
          </cell>
          <cell r="F336">
            <v>277.9065874341735</v>
          </cell>
          <cell r="G336">
            <v>0.84743968305898953</v>
          </cell>
          <cell r="H336">
            <v>8.8000000000000007</v>
          </cell>
          <cell r="I336">
            <v>7.6</v>
          </cell>
          <cell r="J336">
            <v>1.2000000000000011</v>
          </cell>
          <cell r="K336">
            <v>217.3</v>
          </cell>
          <cell r="L336">
            <v>272.89999999999998</v>
          </cell>
          <cell r="M336">
            <v>0.79626236716746068</v>
          </cell>
          <cell r="N336">
            <v>8.8000000000000007</v>
          </cell>
          <cell r="O336">
            <v>6.9</v>
          </cell>
          <cell r="P336">
            <v>1.9000000000000004</v>
          </cell>
        </row>
        <row r="337">
          <cell r="A337" t="str">
            <v>1997:12</v>
          </cell>
          <cell r="B337">
            <v>332.15446099982756</v>
          </cell>
          <cell r="C337">
            <v>363.68818352813111</v>
          </cell>
          <cell r="D337">
            <v>0.91329461897168174</v>
          </cell>
          <cell r="E337">
            <v>332.15446099982756</v>
          </cell>
          <cell r="F337">
            <v>363.68818352813111</v>
          </cell>
          <cell r="G337">
            <v>0.91329461897168174</v>
          </cell>
          <cell r="H337">
            <v>6.1</v>
          </cell>
          <cell r="I337">
            <v>4.8</v>
          </cell>
          <cell r="J337">
            <v>1.2999999999999998</v>
          </cell>
          <cell r="K337">
            <v>301.8</v>
          </cell>
          <cell r="L337">
            <v>363.6</v>
          </cell>
          <cell r="M337">
            <v>0.83003300330033003</v>
          </cell>
          <cell r="N337">
            <v>6.3</v>
          </cell>
          <cell r="O337">
            <v>4.3</v>
          </cell>
          <cell r="P337">
            <v>2</v>
          </cell>
        </row>
        <row r="338">
          <cell r="A338" t="str">
            <v>1998:1</v>
          </cell>
          <cell r="B338">
            <v>352.21929558218403</v>
          </cell>
          <cell r="C338">
            <v>392.91081774346333</v>
          </cell>
          <cell r="D338">
            <v>0.89643572962695228</v>
          </cell>
          <cell r="E338">
            <v>352.21929558218403</v>
          </cell>
          <cell r="F338">
            <v>392.91081774346333</v>
          </cell>
          <cell r="G338">
            <v>0.89643572962695228</v>
          </cell>
          <cell r="H338">
            <v>5.4</v>
          </cell>
          <cell r="I338">
            <v>4</v>
          </cell>
          <cell r="J338">
            <v>1.4000000000000004</v>
          </cell>
          <cell r="K338">
            <v>340.5</v>
          </cell>
          <cell r="L338">
            <v>388.5</v>
          </cell>
          <cell r="M338">
            <v>0.87644787644787647</v>
          </cell>
          <cell r="N338">
            <v>5</v>
          </cell>
          <cell r="O338">
            <v>3.5</v>
          </cell>
          <cell r="P338">
            <v>1.5</v>
          </cell>
        </row>
        <row r="339">
          <cell r="A339" t="str">
            <v>1998:2</v>
          </cell>
          <cell r="B339">
            <v>291.74641630037871</v>
          </cell>
          <cell r="C339">
            <v>331.22294910654443</v>
          </cell>
          <cell r="D339">
            <v>0.88081582839398209</v>
          </cell>
          <cell r="E339">
            <v>291.74641630037871</v>
          </cell>
          <cell r="F339">
            <v>331.22294910654443</v>
          </cell>
          <cell r="G339">
            <v>0.88081582839398209</v>
          </cell>
          <cell r="H339">
            <v>6.2</v>
          </cell>
          <cell r="I339">
            <v>5.0999999999999996</v>
          </cell>
          <cell r="J339">
            <v>1.1000000000000005</v>
          </cell>
          <cell r="K339">
            <v>289.7</v>
          </cell>
          <cell r="L339">
            <v>326.10000000000002</v>
          </cell>
          <cell r="M339">
            <v>0.88837779822140439</v>
          </cell>
          <cell r="N339">
            <v>5.7</v>
          </cell>
          <cell r="O339">
            <v>4.5</v>
          </cell>
          <cell r="P339">
            <v>1.2000000000000002</v>
          </cell>
        </row>
        <row r="340">
          <cell r="A340" t="str">
            <v>1998:3</v>
          </cell>
          <cell r="B340">
            <v>248.06084673204043</v>
          </cell>
          <cell r="C340">
            <v>270.29253185771751</v>
          </cell>
          <cell r="D340">
            <v>0.9177495398304979</v>
          </cell>
          <cell r="E340">
            <v>248.06084673204043</v>
          </cell>
          <cell r="F340">
            <v>270.29253185771751</v>
          </cell>
          <cell r="G340">
            <v>0.9177495398304979</v>
          </cell>
          <cell r="H340">
            <v>8.6999999999999993</v>
          </cell>
          <cell r="I340">
            <v>7.3</v>
          </cell>
          <cell r="J340">
            <v>1.3999999999999995</v>
          </cell>
          <cell r="K340">
            <v>220.8</v>
          </cell>
          <cell r="L340">
            <v>283.89999999999998</v>
          </cell>
          <cell r="M340">
            <v>0.77773864036632623</v>
          </cell>
          <cell r="N340">
            <v>8.9</v>
          </cell>
          <cell r="O340">
            <v>6.8</v>
          </cell>
          <cell r="P340">
            <v>2.1000000000000005</v>
          </cell>
        </row>
        <row r="341">
          <cell r="A341" t="str">
            <v>1998:4</v>
          </cell>
          <cell r="B341">
            <v>199.31764529512472</v>
          </cell>
          <cell r="C341">
            <v>198.63939385091356</v>
          </cell>
          <cell r="D341">
            <v>1.0034144860748024</v>
          </cell>
          <cell r="E341">
            <v>199.31764529512472</v>
          </cell>
          <cell r="F341">
            <v>198.63939385091356</v>
          </cell>
          <cell r="G341">
            <v>1.0034144860748024</v>
          </cell>
          <cell r="H341">
            <v>9.8000000000000007</v>
          </cell>
          <cell r="I341">
            <v>9.9</v>
          </cell>
          <cell r="J341">
            <v>-9.9999999999999645E-2</v>
          </cell>
          <cell r="K341">
            <v>184.2</v>
          </cell>
          <cell r="L341">
            <v>190.3</v>
          </cell>
          <cell r="M341">
            <v>0.96794534944823951</v>
          </cell>
          <cell r="N341">
            <v>9.9</v>
          </cell>
          <cell r="O341">
            <v>9.6999999999999993</v>
          </cell>
          <cell r="P341">
            <v>0.20000000000000107</v>
          </cell>
        </row>
        <row r="342">
          <cell r="A342" t="str">
            <v>1998:5</v>
          </cell>
          <cell r="B342">
            <v>59.561993824335076</v>
          </cell>
          <cell r="C342">
            <v>94.205291641343422</v>
          </cell>
          <cell r="D342">
            <v>0.63225741130443458</v>
          </cell>
          <cell r="E342">
            <v>59.561993824335076</v>
          </cell>
          <cell r="F342">
            <v>94.205291641343422</v>
          </cell>
          <cell r="G342">
            <v>0.63225741130443458</v>
          </cell>
          <cell r="H342">
            <v>15.6</v>
          </cell>
          <cell r="I342">
            <v>13.6</v>
          </cell>
          <cell r="J342">
            <v>2</v>
          </cell>
          <cell r="K342">
            <v>49</v>
          </cell>
          <cell r="L342">
            <v>95</v>
          </cell>
          <cell r="M342">
            <v>0.51578947368421058</v>
          </cell>
          <cell r="N342">
            <v>16.100000000000001</v>
          </cell>
          <cell r="O342">
            <v>13.3</v>
          </cell>
          <cell r="P342">
            <v>2.8000000000000007</v>
          </cell>
        </row>
        <row r="343">
          <cell r="A343" t="str">
            <v>1998:6</v>
          </cell>
          <cell r="B343">
            <v>25.60288454254427</v>
          </cell>
          <cell r="C343">
            <v>33.639009300779129</v>
          </cell>
          <cell r="D343">
            <v>0.7611069729675799</v>
          </cell>
          <cell r="E343">
            <v>0</v>
          </cell>
          <cell r="F343">
            <v>0</v>
          </cell>
          <cell r="G343">
            <v>1</v>
          </cell>
          <cell r="H343">
            <v>17.7</v>
          </cell>
          <cell r="I343">
            <v>16.8</v>
          </cell>
          <cell r="J343">
            <v>0.89999999999999858</v>
          </cell>
          <cell r="K343">
            <v>13.6</v>
          </cell>
          <cell r="L343">
            <v>31.5</v>
          </cell>
          <cell r="M343">
            <v>0.43174603174603171</v>
          </cell>
          <cell r="N343">
            <v>17.8</v>
          </cell>
          <cell r="O343">
            <v>16.399999999999999</v>
          </cell>
          <cell r="P343">
            <v>1.4000000000000021</v>
          </cell>
        </row>
        <row r="344">
          <cell r="A344" t="str">
            <v>1998:7</v>
          </cell>
          <cell r="B344">
            <v>9.9956779402442599</v>
          </cell>
          <cell r="C344">
            <v>9.8992241828118033</v>
          </cell>
          <cell r="D344">
            <v>1.0097435673393407</v>
          </cell>
          <cell r="E344">
            <v>0</v>
          </cell>
          <cell r="F344">
            <v>0</v>
          </cell>
          <cell r="G344">
            <v>1</v>
          </cell>
          <cell r="H344">
            <v>19.100000000000001</v>
          </cell>
          <cell r="I344">
            <v>19.2</v>
          </cell>
          <cell r="J344">
            <v>-9.9999999999997868E-2</v>
          </cell>
          <cell r="K344">
            <v>0.1</v>
          </cell>
          <cell r="L344">
            <v>8.9</v>
          </cell>
          <cell r="M344">
            <v>1.1235955056179775E-2</v>
          </cell>
          <cell r="N344">
            <v>18.100000000000001</v>
          </cell>
          <cell r="O344">
            <v>18.399999999999999</v>
          </cell>
          <cell r="P344">
            <v>-0.29999999999999716</v>
          </cell>
        </row>
        <row r="345">
          <cell r="A345" t="str">
            <v>1998:8</v>
          </cell>
          <cell r="B345">
            <v>11.722895722789392</v>
          </cell>
          <cell r="C345">
            <v>9.4425505166936539</v>
          </cell>
          <cell r="D345">
            <v>1.2414967441333011</v>
          </cell>
          <cell r="E345">
            <v>0</v>
          </cell>
          <cell r="F345">
            <v>0</v>
          </cell>
          <cell r="G345">
            <v>1</v>
          </cell>
          <cell r="H345">
            <v>19.8</v>
          </cell>
          <cell r="I345">
            <v>18.899999999999999</v>
          </cell>
          <cell r="J345">
            <v>0.90000000000000213</v>
          </cell>
          <cell r="K345">
            <v>5.5</v>
          </cell>
          <cell r="L345">
            <v>9.1</v>
          </cell>
          <cell r="M345">
            <v>0.60439560439560447</v>
          </cell>
          <cell r="N345">
            <v>19.5</v>
          </cell>
          <cell r="O345">
            <v>18.2</v>
          </cell>
          <cell r="P345">
            <v>1.3000000000000007</v>
          </cell>
        </row>
        <row r="346">
          <cell r="A346" t="str">
            <v>1998:9</v>
          </cell>
          <cell r="B346">
            <v>35.286982742776864</v>
          </cell>
          <cell r="C346">
            <v>43.697695496746512</v>
          </cell>
          <cell r="D346">
            <v>0.80752502715856345</v>
          </cell>
          <cell r="E346">
            <v>0</v>
          </cell>
          <cell r="F346">
            <v>0</v>
          </cell>
          <cell r="G346">
            <v>1</v>
          </cell>
          <cell r="H346">
            <v>16.399999999999999</v>
          </cell>
          <cell r="I346">
            <v>16.5</v>
          </cell>
          <cell r="J346">
            <v>-0.10000000000000142</v>
          </cell>
          <cell r="K346">
            <v>25.4</v>
          </cell>
          <cell r="L346">
            <v>39.4</v>
          </cell>
          <cell r="M346">
            <v>0.64467005076142125</v>
          </cell>
          <cell r="N346">
            <v>16.2</v>
          </cell>
          <cell r="O346">
            <v>15.7</v>
          </cell>
          <cell r="P346">
            <v>0.5</v>
          </cell>
        </row>
        <row r="347">
          <cell r="A347" t="str">
            <v>1998:10</v>
          </cell>
          <cell r="B347">
            <v>142.19216296773004</v>
          </cell>
          <cell r="C347">
            <v>132.10004667845612</v>
          </cell>
          <cell r="D347">
            <v>1.0763975225068547</v>
          </cell>
          <cell r="E347">
            <v>142.19216296773004</v>
          </cell>
          <cell r="F347">
            <v>132.10004667845612</v>
          </cell>
          <cell r="G347">
            <v>1.0763975225068547</v>
          </cell>
          <cell r="H347">
            <v>12</v>
          </cell>
          <cell r="I347">
            <v>12.6</v>
          </cell>
          <cell r="J347">
            <v>-0.59999999999999964</v>
          </cell>
          <cell r="K347">
            <v>131.19999999999999</v>
          </cell>
          <cell r="L347">
            <v>133.80000000000001</v>
          </cell>
          <cell r="M347">
            <v>0.98056801195814636</v>
          </cell>
          <cell r="N347">
            <v>11.8</v>
          </cell>
          <cell r="O347">
            <v>11.8</v>
          </cell>
          <cell r="P347">
            <v>0</v>
          </cell>
        </row>
        <row r="348">
          <cell r="A348" t="str">
            <v>1998:11</v>
          </cell>
          <cell r="B348">
            <v>345.18851046239388</v>
          </cell>
          <cell r="C348">
            <v>277.9065874341735</v>
          </cell>
          <cell r="D348">
            <v>1.2421026563256876</v>
          </cell>
          <cell r="E348">
            <v>345.18851046239388</v>
          </cell>
          <cell r="F348">
            <v>277.9065874341735</v>
          </cell>
          <cell r="G348">
            <v>1.2421026563256876</v>
          </cell>
          <cell r="H348">
            <v>5.4</v>
          </cell>
          <cell r="I348">
            <v>7.6</v>
          </cell>
          <cell r="J348">
            <v>-2.1999999999999993</v>
          </cell>
          <cell r="K348">
            <v>333.1</v>
          </cell>
          <cell r="L348">
            <v>272.89999999999998</v>
          </cell>
          <cell r="M348">
            <v>1.2205936240381094</v>
          </cell>
          <cell r="N348">
            <v>4.9000000000000004</v>
          </cell>
          <cell r="O348">
            <v>6.9</v>
          </cell>
          <cell r="P348">
            <v>-2</v>
          </cell>
        </row>
        <row r="349">
          <cell r="A349" t="str">
            <v>1998:12</v>
          </cell>
          <cell r="B349">
            <v>364.44966693549958</v>
          </cell>
          <cell r="C349">
            <v>363.68818352813111</v>
          </cell>
          <cell r="D349">
            <v>1.0020937809966255</v>
          </cell>
          <cell r="E349">
            <v>364.44966693549958</v>
          </cell>
          <cell r="F349">
            <v>363.68818352813111</v>
          </cell>
          <cell r="G349">
            <v>1.0020937809966255</v>
          </cell>
          <cell r="H349">
            <v>5.2</v>
          </cell>
          <cell r="I349">
            <v>4.8</v>
          </cell>
          <cell r="J349">
            <v>0.40000000000000036</v>
          </cell>
          <cell r="K349">
            <v>313.60000000000002</v>
          </cell>
          <cell r="L349">
            <v>363.6</v>
          </cell>
          <cell r="M349">
            <v>0.86248624862486245</v>
          </cell>
          <cell r="N349">
            <v>5.9</v>
          </cell>
          <cell r="O349">
            <v>4.3</v>
          </cell>
          <cell r="P349">
            <v>1.6000000000000005</v>
          </cell>
        </row>
        <row r="350">
          <cell r="A350" t="str">
            <v>1999:1</v>
          </cell>
          <cell r="B350">
            <v>331.89878383711658</v>
          </cell>
          <cell r="C350">
            <v>392.91081774346333</v>
          </cell>
          <cell r="D350">
            <v>0.84471785669647226</v>
          </cell>
          <cell r="E350">
            <v>331.89878383711658</v>
          </cell>
          <cell r="F350">
            <v>392.91081774346333</v>
          </cell>
          <cell r="G350">
            <v>0.84471785669647226</v>
          </cell>
          <cell r="H350">
            <v>6.1</v>
          </cell>
          <cell r="I350">
            <v>4</v>
          </cell>
          <cell r="J350">
            <v>2.0999999999999996</v>
          </cell>
          <cell r="K350">
            <v>291.7</v>
          </cell>
          <cell r="L350">
            <v>388.5</v>
          </cell>
          <cell r="M350">
            <v>0.75083655083655076</v>
          </cell>
          <cell r="N350">
            <v>6.6</v>
          </cell>
          <cell r="O350">
            <v>3.5</v>
          </cell>
          <cell r="P350">
            <v>3.0999999999999996</v>
          </cell>
        </row>
        <row r="351">
          <cell r="A351" t="str">
            <v>1999:2</v>
          </cell>
          <cell r="B351">
            <v>336.90353433736527</v>
          </cell>
          <cell r="C351">
            <v>331.22294910654443</v>
          </cell>
          <cell r="D351">
            <v>1.0171503370951316</v>
          </cell>
          <cell r="E351">
            <v>336.90353433736527</v>
          </cell>
          <cell r="F351">
            <v>331.22294910654443</v>
          </cell>
          <cell r="G351">
            <v>1.0171503370951316</v>
          </cell>
          <cell r="H351">
            <v>4.7</v>
          </cell>
          <cell r="I351">
            <v>5.0999999999999996</v>
          </cell>
          <cell r="J351">
            <v>-0.39999999999999947</v>
          </cell>
          <cell r="K351">
            <v>306.8</v>
          </cell>
          <cell r="L351">
            <v>326.10000000000002</v>
          </cell>
          <cell r="M351">
            <v>0.94081570070530507</v>
          </cell>
          <cell r="N351">
            <v>5</v>
          </cell>
          <cell r="O351">
            <v>4.5</v>
          </cell>
          <cell r="P351">
            <v>0.5</v>
          </cell>
        </row>
        <row r="352">
          <cell r="A352" t="str">
            <v>1999:3</v>
          </cell>
          <cell r="B352">
            <v>243.71907666725991</v>
          </cell>
          <cell r="C352">
            <v>270.29253185771751</v>
          </cell>
          <cell r="D352">
            <v>0.90168631368459007</v>
          </cell>
          <cell r="E352">
            <v>243.71907666725991</v>
          </cell>
          <cell r="F352">
            <v>270.29253185771751</v>
          </cell>
          <cell r="G352">
            <v>0.90168631368459007</v>
          </cell>
          <cell r="H352">
            <v>8.6</v>
          </cell>
          <cell r="I352">
            <v>7.3</v>
          </cell>
          <cell r="J352">
            <v>1.2999999999999998</v>
          </cell>
          <cell r="K352">
            <v>222.8</v>
          </cell>
          <cell r="L352">
            <v>283.89999999999998</v>
          </cell>
          <cell r="M352">
            <v>0.78478337442761548</v>
          </cell>
          <cell r="N352">
            <v>8.8000000000000007</v>
          </cell>
          <cell r="O352">
            <v>6.8</v>
          </cell>
          <cell r="P352">
            <v>2.0000000000000009</v>
          </cell>
        </row>
        <row r="353">
          <cell r="A353" t="str">
            <v>1999:4</v>
          </cell>
          <cell r="B353">
            <v>167.61973561390397</v>
          </cell>
          <cell r="C353">
            <v>198.63939385091356</v>
          </cell>
          <cell r="D353">
            <v>0.84383934306459363</v>
          </cell>
          <cell r="E353">
            <v>167.61973561390397</v>
          </cell>
          <cell r="F353">
            <v>198.63939385091356</v>
          </cell>
          <cell r="G353">
            <v>0.84383934306459363</v>
          </cell>
          <cell r="H353">
            <v>10.9</v>
          </cell>
          <cell r="I353">
            <v>9.9</v>
          </cell>
          <cell r="J353">
            <v>1</v>
          </cell>
          <cell r="K353">
            <v>144</v>
          </cell>
          <cell r="L353">
            <v>190.3</v>
          </cell>
          <cell r="M353">
            <v>0.75669994745139246</v>
          </cell>
          <cell r="N353">
            <v>11.2</v>
          </cell>
          <cell r="O353">
            <v>9.6999999999999993</v>
          </cell>
          <cell r="P353">
            <v>1.5</v>
          </cell>
        </row>
        <row r="354">
          <cell r="A354" t="str">
            <v>1999:5</v>
          </cell>
          <cell r="B354">
            <v>43.376722667291197</v>
          </cell>
          <cell r="C354">
            <v>94.205291641343422</v>
          </cell>
          <cell r="D354">
            <v>0.46044889741899236</v>
          </cell>
          <cell r="E354">
            <v>43.376722667291197</v>
          </cell>
          <cell r="F354">
            <v>94.205291641343422</v>
          </cell>
          <cell r="G354">
            <v>0.46044889741899236</v>
          </cell>
          <cell r="H354">
            <v>16</v>
          </cell>
          <cell r="I354">
            <v>13.6</v>
          </cell>
          <cell r="J354">
            <v>2.4000000000000004</v>
          </cell>
          <cell r="K354">
            <v>22.7</v>
          </cell>
          <cell r="L354">
            <v>95</v>
          </cell>
          <cell r="M354">
            <v>0.23894736842105263</v>
          </cell>
          <cell r="N354">
            <v>16.3</v>
          </cell>
          <cell r="O354">
            <v>13.3</v>
          </cell>
          <cell r="P354">
            <v>3</v>
          </cell>
        </row>
        <row r="355">
          <cell r="A355" t="str">
            <v>1999:6</v>
          </cell>
          <cell r="B355">
            <v>29.098556312933738</v>
          </cell>
          <cell r="C355">
            <v>33.639009300779129</v>
          </cell>
          <cell r="D355">
            <v>0.86502417632911</v>
          </cell>
          <cell r="E355">
            <v>0</v>
          </cell>
          <cell r="F355">
            <v>0</v>
          </cell>
          <cell r="G355">
            <v>1</v>
          </cell>
          <cell r="H355">
            <v>17.2</v>
          </cell>
          <cell r="I355">
            <v>16.8</v>
          </cell>
          <cell r="J355">
            <v>0.39999999999999858</v>
          </cell>
          <cell r="K355">
            <v>13.6</v>
          </cell>
          <cell r="L355">
            <v>31.5</v>
          </cell>
          <cell r="M355">
            <v>0.43174603174603171</v>
          </cell>
          <cell r="N355">
            <v>16.899999999999999</v>
          </cell>
          <cell r="O355">
            <v>16.399999999999999</v>
          </cell>
          <cell r="P355">
            <v>0.5</v>
          </cell>
        </row>
        <row r="356">
          <cell r="A356" t="str">
            <v>1999:7</v>
          </cell>
          <cell r="B356">
            <v>1.3568787694877824</v>
          </cell>
          <cell r="C356">
            <v>9.8992241828118033</v>
          </cell>
          <cell r="D356">
            <v>0.13706920304358344</v>
          </cell>
          <cell r="E356">
            <v>0</v>
          </cell>
          <cell r="F356">
            <v>0</v>
          </cell>
          <cell r="G356">
            <v>1</v>
          </cell>
          <cell r="H356">
            <v>20.8</v>
          </cell>
          <cell r="I356">
            <v>19.2</v>
          </cell>
          <cell r="J356">
            <v>1.6000000000000014</v>
          </cell>
          <cell r="K356">
            <v>0</v>
          </cell>
          <cell r="L356">
            <v>8.9</v>
          </cell>
          <cell r="M356">
            <v>0</v>
          </cell>
          <cell r="N356">
            <v>21.1</v>
          </cell>
          <cell r="O356">
            <v>18.399999999999999</v>
          </cell>
          <cell r="P356">
            <v>2.7000000000000028</v>
          </cell>
        </row>
        <row r="357">
          <cell r="A357" t="str">
            <v>1999:8</v>
          </cell>
          <cell r="B357">
            <v>3.0252520399781986</v>
          </cell>
          <cell r="C357">
            <v>9.4425505166936539</v>
          </cell>
          <cell r="D357">
            <v>0.32038505217735413</v>
          </cell>
          <cell r="E357">
            <v>0</v>
          </cell>
          <cell r="F357">
            <v>0</v>
          </cell>
          <cell r="G357">
            <v>1</v>
          </cell>
          <cell r="H357">
            <v>20</v>
          </cell>
          <cell r="I357">
            <v>18.899999999999999</v>
          </cell>
          <cell r="J357">
            <v>1.1000000000000014</v>
          </cell>
          <cell r="K357">
            <v>0</v>
          </cell>
          <cell r="L357">
            <v>9.1</v>
          </cell>
          <cell r="M357">
            <v>0</v>
          </cell>
          <cell r="N357">
            <v>19.8</v>
          </cell>
          <cell r="O357">
            <v>18.2</v>
          </cell>
          <cell r="P357">
            <v>1.6000000000000014</v>
          </cell>
        </row>
        <row r="358">
          <cell r="A358" t="str">
            <v>1999:9</v>
          </cell>
          <cell r="B358">
            <v>9.9806700388826446</v>
          </cell>
          <cell r="C358">
            <v>43.697695496746512</v>
          </cell>
          <cell r="D358">
            <v>0.22840266346827717</v>
          </cell>
          <cell r="E358">
            <v>0</v>
          </cell>
          <cell r="F358">
            <v>0</v>
          </cell>
          <cell r="G358">
            <v>1</v>
          </cell>
          <cell r="H358">
            <v>18.3</v>
          </cell>
          <cell r="I358">
            <v>16.5</v>
          </cell>
          <cell r="J358">
            <v>1.8000000000000007</v>
          </cell>
          <cell r="K358">
            <v>0.4</v>
          </cell>
          <cell r="L358">
            <v>39.4</v>
          </cell>
          <cell r="M358">
            <v>1.0152284263959392E-2</v>
          </cell>
          <cell r="N358">
            <v>18.399999999999999</v>
          </cell>
          <cell r="O358">
            <v>15.7</v>
          </cell>
          <cell r="P358">
            <v>2.6999999999999993</v>
          </cell>
        </row>
        <row r="359">
          <cell r="A359" t="str">
            <v>1999:10</v>
          </cell>
          <cell r="B359">
            <v>128.86542977810652</v>
          </cell>
          <cell r="C359">
            <v>132.10004667845612</v>
          </cell>
          <cell r="D359">
            <v>0.97551388525832272</v>
          </cell>
          <cell r="E359">
            <v>128.86542977810652</v>
          </cell>
          <cell r="F359">
            <v>132.10004667845612</v>
          </cell>
          <cell r="G359">
            <v>0.97551388525832272</v>
          </cell>
          <cell r="H359">
            <v>12.5</v>
          </cell>
          <cell r="I359">
            <v>12.6</v>
          </cell>
          <cell r="J359">
            <v>-9.9999999999999645E-2</v>
          </cell>
          <cell r="K359">
            <v>134.9</v>
          </cell>
          <cell r="L359">
            <v>133.80000000000001</v>
          </cell>
          <cell r="M359">
            <v>1.0082212257100149</v>
          </cell>
          <cell r="N359">
            <v>11.6</v>
          </cell>
          <cell r="O359">
            <v>11.8</v>
          </cell>
          <cell r="P359">
            <v>-0.20000000000000107</v>
          </cell>
        </row>
        <row r="360">
          <cell r="A360" t="str">
            <v>1999:11</v>
          </cell>
          <cell r="B360">
            <v>310.27818640104528</v>
          </cell>
          <cell r="C360">
            <v>277.9065874341735</v>
          </cell>
          <cell r="D360">
            <v>1.116483741050361</v>
          </cell>
          <cell r="E360">
            <v>310.27818640104528</v>
          </cell>
          <cell r="F360">
            <v>277.9065874341735</v>
          </cell>
          <cell r="G360">
            <v>1.116483741050361</v>
          </cell>
          <cell r="H360">
            <v>6.5</v>
          </cell>
          <cell r="I360">
            <v>7.6</v>
          </cell>
          <cell r="J360">
            <v>-1.0999999999999996</v>
          </cell>
          <cell r="K360">
            <v>286.3</v>
          </cell>
          <cell r="L360">
            <v>272.89999999999998</v>
          </cell>
          <cell r="M360">
            <v>1.0491022352510078</v>
          </cell>
          <cell r="N360">
            <v>6.5</v>
          </cell>
          <cell r="O360">
            <v>6.9</v>
          </cell>
          <cell r="P360">
            <v>-0.40000000000000036</v>
          </cell>
        </row>
        <row r="361">
          <cell r="A361" t="str">
            <v>1999:12</v>
          </cell>
          <cell r="B361">
            <v>351.90244814130665</v>
          </cell>
          <cell r="C361">
            <v>363.68818352813111</v>
          </cell>
          <cell r="D361">
            <v>0.9675938457156037</v>
          </cell>
          <cell r="E361">
            <v>351.90244814130665</v>
          </cell>
          <cell r="F361">
            <v>363.68818352813111</v>
          </cell>
          <cell r="G361">
            <v>0.9675938457156037</v>
          </cell>
          <cell r="H361">
            <v>5.6</v>
          </cell>
          <cell r="I361">
            <v>4.8</v>
          </cell>
          <cell r="J361">
            <v>0.79999999999999982</v>
          </cell>
          <cell r="K361">
            <v>317.8</v>
          </cell>
          <cell r="L361">
            <v>363.6</v>
          </cell>
          <cell r="M361">
            <v>0.87403740374037397</v>
          </cell>
          <cell r="N361">
            <v>5.7</v>
          </cell>
          <cell r="O361">
            <v>4.3</v>
          </cell>
          <cell r="P361">
            <v>1.4000000000000004</v>
          </cell>
        </row>
        <row r="362">
          <cell r="A362" t="str">
            <v>2000:1</v>
          </cell>
          <cell r="B362">
            <v>393.35413244758337</v>
          </cell>
          <cell r="C362">
            <v>392.91081774346333</v>
          </cell>
          <cell r="D362">
            <v>1.001128283274729</v>
          </cell>
          <cell r="E362">
            <v>393.35413244758337</v>
          </cell>
          <cell r="F362">
            <v>392.91081774346333</v>
          </cell>
          <cell r="G362">
            <v>1.001128283274729</v>
          </cell>
          <cell r="H362">
            <v>4.0999999999999996</v>
          </cell>
          <cell r="I362">
            <v>4</v>
          </cell>
          <cell r="J362">
            <v>9.9999999999999645E-2</v>
          </cell>
          <cell r="K362">
            <v>359.9</v>
          </cell>
          <cell r="L362">
            <v>388.5</v>
          </cell>
          <cell r="M362">
            <v>0.92638352638352628</v>
          </cell>
          <cell r="N362">
            <v>4.4000000000000004</v>
          </cell>
          <cell r="O362">
            <v>3.5</v>
          </cell>
          <cell r="P362">
            <v>0.90000000000000036</v>
          </cell>
        </row>
        <row r="363">
          <cell r="A363" t="str">
            <v>2000:2</v>
          </cell>
          <cell r="B363">
            <v>276.45798419027039</v>
          </cell>
          <cell r="C363">
            <v>331.22294910654443</v>
          </cell>
          <cell r="D363">
            <v>0.83465830171490385</v>
          </cell>
          <cell r="E363">
            <v>276.45798419027039</v>
          </cell>
          <cell r="F363">
            <v>331.22294910654443</v>
          </cell>
          <cell r="G363">
            <v>0.83465830171490385</v>
          </cell>
          <cell r="H363">
            <v>7.2</v>
          </cell>
          <cell r="I363">
            <v>5.0999999999999996</v>
          </cell>
          <cell r="J363">
            <v>2.1000000000000005</v>
          </cell>
          <cell r="K363">
            <v>256.2</v>
          </cell>
          <cell r="L363">
            <v>326.10000000000002</v>
          </cell>
          <cell r="M363">
            <v>0.78564857405703759</v>
          </cell>
          <cell r="N363">
            <v>7.2</v>
          </cell>
          <cell r="O363">
            <v>4.5</v>
          </cell>
          <cell r="P363">
            <v>2.7</v>
          </cell>
        </row>
        <row r="364">
          <cell r="A364" t="str">
            <v>2000:3</v>
          </cell>
          <cell r="B364">
            <v>260.98635683446201</v>
          </cell>
          <cell r="C364">
            <v>270.29253185771751</v>
          </cell>
          <cell r="D364">
            <v>0.96556998834080154</v>
          </cell>
          <cell r="E364">
            <v>260.98635683446201</v>
          </cell>
          <cell r="F364">
            <v>270.29253185771751</v>
          </cell>
          <cell r="G364">
            <v>0.96556998834080154</v>
          </cell>
          <cell r="H364">
            <v>8.1</v>
          </cell>
          <cell r="I364">
            <v>7.3</v>
          </cell>
          <cell r="J364">
            <v>0.79999999999999982</v>
          </cell>
          <cell r="K364">
            <v>239.7</v>
          </cell>
          <cell r="L364">
            <v>283.89999999999998</v>
          </cell>
          <cell r="M364">
            <v>0.84431137724550898</v>
          </cell>
          <cell r="N364">
            <v>8.3000000000000007</v>
          </cell>
          <cell r="O364">
            <v>6.8</v>
          </cell>
          <cell r="P364">
            <v>1.5000000000000009</v>
          </cell>
        </row>
        <row r="365">
          <cell r="A365" t="str">
            <v>2000:4</v>
          </cell>
          <cell r="B365">
            <v>177.02978941920742</v>
          </cell>
          <cell r="C365">
            <v>198.63939385091356</v>
          </cell>
          <cell r="D365">
            <v>0.8912118889774453</v>
          </cell>
          <cell r="E365">
            <v>177.02978941920742</v>
          </cell>
          <cell r="F365">
            <v>198.63939385091356</v>
          </cell>
          <cell r="G365">
            <v>0.8912118889774453</v>
          </cell>
          <cell r="H365">
            <v>10.6</v>
          </cell>
          <cell r="I365">
            <v>9.9</v>
          </cell>
          <cell r="J365">
            <v>0.69999999999999929</v>
          </cell>
          <cell r="K365">
            <v>164.2</v>
          </cell>
          <cell r="L365">
            <v>190.3</v>
          </cell>
          <cell r="M365">
            <v>0.86284813452443498</v>
          </cell>
          <cell r="N365">
            <v>10.5</v>
          </cell>
          <cell r="O365">
            <v>9.6999999999999993</v>
          </cell>
          <cell r="P365">
            <v>0.80000000000000071</v>
          </cell>
        </row>
        <row r="366">
          <cell r="A366" t="str">
            <v>2000:5</v>
          </cell>
          <cell r="B366">
            <v>50.959703139499972</v>
          </cell>
          <cell r="C366">
            <v>94.205291641343422</v>
          </cell>
          <cell r="D366">
            <v>0.54094310682156554</v>
          </cell>
          <cell r="E366">
            <v>50.959703139499972</v>
          </cell>
          <cell r="F366">
            <v>94.205291641343422</v>
          </cell>
          <cell r="G366">
            <v>0.54094310682156554</v>
          </cell>
          <cell r="H366">
            <v>15.7</v>
          </cell>
          <cell r="I366">
            <v>13.6</v>
          </cell>
          <cell r="J366">
            <v>2.0999999999999996</v>
          </cell>
          <cell r="K366">
            <v>48.1</v>
          </cell>
          <cell r="L366">
            <v>95</v>
          </cell>
          <cell r="M366">
            <v>0.50631578947368427</v>
          </cell>
          <cell r="N366">
            <v>15.7</v>
          </cell>
          <cell r="O366">
            <v>13.3</v>
          </cell>
          <cell r="P366">
            <v>2.3999999999999986</v>
          </cell>
        </row>
        <row r="367">
          <cell r="A367" t="str">
            <v>2000:6</v>
          </cell>
          <cell r="B367">
            <v>19.505617961668293</v>
          </cell>
          <cell r="C367">
            <v>33.639009300779129</v>
          </cell>
          <cell r="D367">
            <v>0.57985114208510635</v>
          </cell>
          <cell r="E367">
            <v>0</v>
          </cell>
          <cell r="F367">
            <v>0</v>
          </cell>
          <cell r="G367">
            <v>1</v>
          </cell>
          <cell r="H367">
            <v>18.399999999999999</v>
          </cell>
          <cell r="I367">
            <v>16.8</v>
          </cell>
          <cell r="J367">
            <v>1.5999999999999979</v>
          </cell>
          <cell r="K367">
            <v>14.3</v>
          </cell>
          <cell r="L367">
            <v>31.5</v>
          </cell>
          <cell r="M367">
            <v>0.45396825396825397</v>
          </cell>
          <cell r="N367">
            <v>18</v>
          </cell>
          <cell r="O367">
            <v>16.399999999999999</v>
          </cell>
          <cell r="P367">
            <v>1.6000000000000014</v>
          </cell>
        </row>
        <row r="368">
          <cell r="A368" t="str">
            <v>2000:7</v>
          </cell>
          <cell r="B368">
            <v>19.919154593183908</v>
          </cell>
          <cell r="C368">
            <v>9.8992241828118033</v>
          </cell>
          <cell r="D368">
            <v>2.012193503786881</v>
          </cell>
          <cell r="E368">
            <v>0</v>
          </cell>
          <cell r="F368">
            <v>0</v>
          </cell>
          <cell r="G368">
            <v>1</v>
          </cell>
          <cell r="H368">
            <v>18</v>
          </cell>
          <cell r="I368">
            <v>19.2</v>
          </cell>
          <cell r="J368">
            <v>-1.1999999999999993</v>
          </cell>
          <cell r="K368">
            <v>13.7</v>
          </cell>
          <cell r="L368">
            <v>8.9</v>
          </cell>
          <cell r="M368">
            <v>1.539325842696629</v>
          </cell>
          <cell r="N368">
            <v>17.399999999999999</v>
          </cell>
          <cell r="O368">
            <v>18.399999999999999</v>
          </cell>
          <cell r="P368">
            <v>-1</v>
          </cell>
        </row>
        <row r="369">
          <cell r="A369" t="str">
            <v>2000:8</v>
          </cell>
          <cell r="B369">
            <v>2.1097759123434607</v>
          </cell>
          <cell r="C369">
            <v>9.4425505166936539</v>
          </cell>
          <cell r="D369">
            <v>0.22343284355360876</v>
          </cell>
          <cell r="E369">
            <v>0</v>
          </cell>
          <cell r="F369">
            <v>0</v>
          </cell>
          <cell r="G369">
            <v>1</v>
          </cell>
          <cell r="H369">
            <v>20.2</v>
          </cell>
          <cell r="I369">
            <v>18.899999999999999</v>
          </cell>
          <cell r="J369">
            <v>1.3000000000000007</v>
          </cell>
          <cell r="K369">
            <v>0</v>
          </cell>
          <cell r="L369">
            <v>9.1</v>
          </cell>
          <cell r="M369">
            <v>0</v>
          </cell>
          <cell r="N369">
            <v>19.7</v>
          </cell>
          <cell r="O369">
            <v>18.2</v>
          </cell>
          <cell r="P369">
            <v>1.5</v>
          </cell>
        </row>
        <row r="370">
          <cell r="A370" t="str">
            <v>2000:9</v>
          </cell>
          <cell r="B370">
            <v>22.96303356320692</v>
          </cell>
          <cell r="C370">
            <v>43.697695496746512</v>
          </cell>
          <cell r="D370">
            <v>0.52549758750817011</v>
          </cell>
          <cell r="E370">
            <v>0</v>
          </cell>
          <cell r="F370">
            <v>0</v>
          </cell>
          <cell r="G370">
            <v>1</v>
          </cell>
          <cell r="H370">
            <v>17.2</v>
          </cell>
          <cell r="I370">
            <v>16.5</v>
          </cell>
          <cell r="J370">
            <v>0.69999999999999929</v>
          </cell>
          <cell r="K370">
            <v>11.2</v>
          </cell>
          <cell r="L370">
            <v>39.4</v>
          </cell>
          <cell r="M370">
            <v>0.28426395939086296</v>
          </cell>
          <cell r="N370">
            <v>16.8</v>
          </cell>
          <cell r="O370">
            <v>15.7</v>
          </cell>
          <cell r="P370">
            <v>1.1000000000000014</v>
          </cell>
        </row>
        <row r="371">
          <cell r="A371" t="str">
            <v>2000:10</v>
          </cell>
          <cell r="B371">
            <v>127.43592197034795</v>
          </cell>
          <cell r="C371">
            <v>132.10004667845612</v>
          </cell>
          <cell r="D371">
            <v>0.96469248251318873</v>
          </cell>
          <cell r="E371">
            <v>127.43592197034795</v>
          </cell>
          <cell r="F371">
            <v>132.10004667845612</v>
          </cell>
          <cell r="G371">
            <v>0.96469248251318873</v>
          </cell>
          <cell r="H371">
            <v>12.5</v>
          </cell>
          <cell r="I371">
            <v>12.6</v>
          </cell>
          <cell r="J371">
            <v>-9.9999999999999645E-2</v>
          </cell>
          <cell r="K371">
            <v>117.3</v>
          </cell>
          <cell r="L371">
            <v>133.80000000000001</v>
          </cell>
          <cell r="M371">
            <v>0.87668161434977565</v>
          </cell>
          <cell r="N371">
            <v>12.2</v>
          </cell>
          <cell r="O371">
            <v>11.8</v>
          </cell>
          <cell r="P371">
            <v>0.39999999999999858</v>
          </cell>
        </row>
        <row r="372">
          <cell r="A372" t="str">
            <v>2000:11</v>
          </cell>
          <cell r="B372">
            <v>237.70889732621683</v>
          </cell>
          <cell r="C372">
            <v>277.9065874341735</v>
          </cell>
          <cell r="D372">
            <v>0.85535538945265877</v>
          </cell>
          <cell r="E372">
            <v>237.70889732621683</v>
          </cell>
          <cell r="F372">
            <v>277.9065874341735</v>
          </cell>
          <cell r="G372">
            <v>0.85535538945265877</v>
          </cell>
          <cell r="H372">
            <v>8.8000000000000007</v>
          </cell>
          <cell r="I372">
            <v>7.6</v>
          </cell>
          <cell r="J372">
            <v>1.2000000000000011</v>
          </cell>
          <cell r="K372">
            <v>222</v>
          </cell>
          <cell r="L372">
            <v>272.89999999999998</v>
          </cell>
          <cell r="M372">
            <v>0.81348479296445586</v>
          </cell>
          <cell r="N372">
            <v>8.6</v>
          </cell>
          <cell r="O372">
            <v>6.9</v>
          </cell>
          <cell r="P372">
            <v>1.6999999999999993</v>
          </cell>
        </row>
        <row r="373">
          <cell r="A373" t="str">
            <v>2000:12</v>
          </cell>
          <cell r="B373">
            <v>279.89764691598259</v>
          </cell>
          <cell r="C373">
            <v>363.68818352813111</v>
          </cell>
          <cell r="D373">
            <v>0.76960885613797414</v>
          </cell>
          <cell r="E373">
            <v>279.89764691598259</v>
          </cell>
          <cell r="F373">
            <v>363.68818352813111</v>
          </cell>
          <cell r="G373">
            <v>0.76960885613797414</v>
          </cell>
          <cell r="H373">
            <v>7.7</v>
          </cell>
          <cell r="I373">
            <v>4.8</v>
          </cell>
          <cell r="J373">
            <v>2.9000000000000004</v>
          </cell>
          <cell r="K373">
            <v>270.7</v>
          </cell>
          <cell r="L373">
            <v>363.6</v>
          </cell>
          <cell r="M373">
            <v>0.7444994499449944</v>
          </cell>
          <cell r="N373">
            <v>7.3</v>
          </cell>
          <cell r="O373">
            <v>4.3</v>
          </cell>
          <cell r="P373">
            <v>3</v>
          </cell>
        </row>
        <row r="374">
          <cell r="A374" t="str">
            <v>2001:1</v>
          </cell>
          <cell r="B374">
            <v>343.19059614587849</v>
          </cell>
          <cell r="C374">
            <v>392.91081774346333</v>
          </cell>
          <cell r="D374">
            <v>0.87345672515932649</v>
          </cell>
          <cell r="E374">
            <v>343.19059614587849</v>
          </cell>
          <cell r="F374">
            <v>392.91081774346333</v>
          </cell>
          <cell r="G374">
            <v>0.87345672515932649</v>
          </cell>
          <cell r="H374">
            <v>5.7</v>
          </cell>
          <cell r="I374">
            <v>4</v>
          </cell>
          <cell r="J374">
            <v>1.7000000000000002</v>
          </cell>
          <cell r="K374">
            <v>337.4</v>
          </cell>
          <cell r="L374">
            <v>388.5</v>
          </cell>
          <cell r="M374">
            <v>0.86846846846846837</v>
          </cell>
          <cell r="N374">
            <v>5.0999999999999996</v>
          </cell>
          <cell r="O374">
            <v>3.5</v>
          </cell>
          <cell r="P374">
            <v>1.5999999999999996</v>
          </cell>
        </row>
        <row r="375">
          <cell r="A375" t="str">
            <v>2001:2</v>
          </cell>
          <cell r="B375">
            <v>297.98717938607166</v>
          </cell>
          <cell r="C375">
            <v>331.22294910654443</v>
          </cell>
          <cell r="D375">
            <v>0.89965740655916382</v>
          </cell>
          <cell r="E375">
            <v>297.98717938607166</v>
          </cell>
          <cell r="F375">
            <v>331.22294910654443</v>
          </cell>
          <cell r="G375">
            <v>0.89965740655916382</v>
          </cell>
          <cell r="H375">
            <v>6</v>
          </cell>
          <cell r="I375">
            <v>5.0999999999999996</v>
          </cell>
          <cell r="J375">
            <v>0.90000000000000036</v>
          </cell>
          <cell r="K375">
            <v>284.3</v>
          </cell>
          <cell r="L375">
            <v>326.10000000000002</v>
          </cell>
          <cell r="M375">
            <v>0.87181846059490953</v>
          </cell>
          <cell r="N375">
            <v>5.8</v>
          </cell>
          <cell r="O375">
            <v>4.5</v>
          </cell>
          <cell r="P375">
            <v>1.2999999999999998</v>
          </cell>
        </row>
        <row r="376">
          <cell r="A376" t="str">
            <v>2001:3</v>
          </cell>
          <cell r="B376">
            <v>216.69063608972871</v>
          </cell>
          <cell r="C376">
            <v>270.29253185771751</v>
          </cell>
          <cell r="D376">
            <v>0.80168932008744909</v>
          </cell>
          <cell r="E376">
            <v>216.69063608972871</v>
          </cell>
          <cell r="F376">
            <v>270.29253185771751</v>
          </cell>
          <cell r="G376">
            <v>0.80168932008744909</v>
          </cell>
          <cell r="H376">
            <v>9.6</v>
          </cell>
          <cell r="I376">
            <v>7.3</v>
          </cell>
          <cell r="J376">
            <v>2.2999999999999998</v>
          </cell>
          <cell r="K376">
            <v>220.6</v>
          </cell>
          <cell r="L376">
            <v>283.89999999999998</v>
          </cell>
          <cell r="M376">
            <v>0.77703416696019734</v>
          </cell>
          <cell r="N376">
            <v>8.9</v>
          </cell>
          <cell r="O376">
            <v>6.8</v>
          </cell>
          <cell r="P376">
            <v>2.1000000000000005</v>
          </cell>
        </row>
        <row r="377">
          <cell r="A377" t="str">
            <v>2001:4</v>
          </cell>
          <cell r="B377">
            <v>208.67740613613887</v>
          </cell>
          <cell r="C377">
            <v>198.63939385091356</v>
          </cell>
          <cell r="D377">
            <v>1.0505338447254788</v>
          </cell>
          <cell r="E377">
            <v>208.67740613613887</v>
          </cell>
          <cell r="F377">
            <v>198.63939385091356</v>
          </cell>
          <cell r="G377">
            <v>1.0505338447254788</v>
          </cell>
          <cell r="H377">
            <v>9.6</v>
          </cell>
          <cell r="I377">
            <v>9.9</v>
          </cell>
          <cell r="J377">
            <v>-0.30000000000000071</v>
          </cell>
          <cell r="K377">
            <v>196.5</v>
          </cell>
          <cell r="L377">
            <v>190.3</v>
          </cell>
          <cell r="M377">
            <v>1.0325801366263794</v>
          </cell>
          <cell r="N377">
            <v>9.5</v>
          </cell>
          <cell r="O377">
            <v>9.6999999999999993</v>
          </cell>
          <cell r="P377">
            <v>-0.19999999999999929</v>
          </cell>
        </row>
        <row r="378">
          <cell r="A378" t="str">
            <v>2001:5</v>
          </cell>
          <cell r="B378">
            <v>65.331636744309208</v>
          </cell>
          <cell r="C378">
            <v>94.205291641343422</v>
          </cell>
          <cell r="D378">
            <v>0.69350283414055514</v>
          </cell>
          <cell r="E378">
            <v>65.331636744309208</v>
          </cell>
          <cell r="F378">
            <v>94.205291641343422</v>
          </cell>
          <cell r="G378">
            <v>0.69350283414055514</v>
          </cell>
          <cell r="H378">
            <v>15.5</v>
          </cell>
          <cell r="I378">
            <v>13.6</v>
          </cell>
          <cell r="J378">
            <v>1.9000000000000004</v>
          </cell>
          <cell r="K378">
            <v>52.5</v>
          </cell>
          <cell r="L378">
            <v>95</v>
          </cell>
          <cell r="M378">
            <v>0.55263157894736847</v>
          </cell>
          <cell r="N378">
            <v>15.8</v>
          </cell>
          <cell r="O378">
            <v>13.3</v>
          </cell>
          <cell r="P378">
            <v>2.5</v>
          </cell>
        </row>
        <row r="379">
          <cell r="A379" t="str">
            <v>2001:6</v>
          </cell>
          <cell r="B379">
            <v>32.899521953737789</v>
          </cell>
          <cell r="C379">
            <v>33.639009300779129</v>
          </cell>
          <cell r="D379">
            <v>0.97801697010666089</v>
          </cell>
          <cell r="E379">
            <v>0</v>
          </cell>
          <cell r="F379">
            <v>0</v>
          </cell>
          <cell r="G379">
            <v>1</v>
          </cell>
          <cell r="H379">
            <v>17.5</v>
          </cell>
          <cell r="I379">
            <v>16.8</v>
          </cell>
          <cell r="J379">
            <v>0.69999999999999929</v>
          </cell>
          <cell r="K379">
            <v>18.3</v>
          </cell>
          <cell r="L379">
            <v>31.5</v>
          </cell>
          <cell r="M379">
            <v>0.580952380952381</v>
          </cell>
          <cell r="N379">
            <v>17.600000000000001</v>
          </cell>
          <cell r="O379">
            <v>16.399999999999999</v>
          </cell>
          <cell r="P379">
            <v>1.2000000000000028</v>
          </cell>
        </row>
        <row r="380">
          <cell r="A380" t="str">
            <v>2001:7</v>
          </cell>
          <cell r="B380">
            <v>7.9739221188482698</v>
          </cell>
          <cell r="C380">
            <v>9.8992241828118033</v>
          </cell>
          <cell r="D380">
            <v>0.80550980274732342</v>
          </cell>
          <cell r="E380">
            <v>0</v>
          </cell>
          <cell r="F380">
            <v>0</v>
          </cell>
          <cell r="G380">
            <v>1</v>
          </cell>
          <cell r="H380">
            <v>19.899999999999999</v>
          </cell>
          <cell r="I380">
            <v>19.2</v>
          </cell>
          <cell r="J380">
            <v>0.69999999999999929</v>
          </cell>
          <cell r="K380">
            <v>4.8</v>
          </cell>
          <cell r="L380">
            <v>8.9</v>
          </cell>
          <cell r="M380">
            <v>0.5393258426966292</v>
          </cell>
          <cell r="N380">
            <v>19.899999999999999</v>
          </cell>
          <cell r="O380">
            <v>18.399999999999999</v>
          </cell>
          <cell r="P380">
            <v>1.5</v>
          </cell>
        </row>
        <row r="381">
          <cell r="A381" t="str">
            <v>2001:8</v>
          </cell>
          <cell r="B381">
            <v>2.557363099244264</v>
          </cell>
          <cell r="C381">
            <v>9.4425505166936539</v>
          </cell>
          <cell r="D381">
            <v>0.27083393355672875</v>
          </cell>
          <cell r="E381">
            <v>0</v>
          </cell>
          <cell r="F381">
            <v>0</v>
          </cell>
          <cell r="G381">
            <v>1</v>
          </cell>
          <cell r="H381">
            <v>20.5</v>
          </cell>
          <cell r="I381">
            <v>18.899999999999999</v>
          </cell>
          <cell r="J381">
            <v>1.6000000000000014</v>
          </cell>
          <cell r="K381">
            <v>0.3</v>
          </cell>
          <cell r="L381">
            <v>9.1</v>
          </cell>
          <cell r="M381">
            <v>3.2967032967032968E-2</v>
          </cell>
          <cell r="N381">
            <v>20.2</v>
          </cell>
          <cell r="O381">
            <v>18.2</v>
          </cell>
          <cell r="P381">
            <v>2</v>
          </cell>
        </row>
        <row r="382">
          <cell r="A382" t="str">
            <v>2001:9</v>
          </cell>
          <cell r="B382">
            <v>70.703950961915481</v>
          </cell>
          <cell r="C382">
            <v>43.697695496746512</v>
          </cell>
          <cell r="D382">
            <v>1.6180247072109262</v>
          </cell>
          <cell r="E382">
            <v>0</v>
          </cell>
          <cell r="F382">
            <v>0</v>
          </cell>
          <cell r="G382">
            <v>1</v>
          </cell>
          <cell r="H382">
            <v>14.6</v>
          </cell>
          <cell r="I382">
            <v>16.5</v>
          </cell>
          <cell r="J382">
            <v>-1.9000000000000004</v>
          </cell>
          <cell r="K382">
            <v>62.2</v>
          </cell>
          <cell r="L382">
            <v>39.4</v>
          </cell>
          <cell r="M382">
            <v>1.5786802030456855</v>
          </cell>
          <cell r="N382">
            <v>13.9</v>
          </cell>
          <cell r="O382">
            <v>15.7</v>
          </cell>
          <cell r="P382">
            <v>-1.7999999999999989</v>
          </cell>
        </row>
        <row r="383">
          <cell r="A383" t="str">
            <v>2001:10</v>
          </cell>
          <cell r="B383">
            <v>50.907607538620972</v>
          </cell>
          <cell r="C383">
            <v>132.10004667845612</v>
          </cell>
          <cell r="D383">
            <v>0.38537160900885109</v>
          </cell>
          <cell r="E383">
            <v>50.907607538620972</v>
          </cell>
          <cell r="F383">
            <v>132.10004667845612</v>
          </cell>
          <cell r="G383">
            <v>0.38537160900885109</v>
          </cell>
          <cell r="H383">
            <v>15.3</v>
          </cell>
          <cell r="I383">
            <v>12.6</v>
          </cell>
          <cell r="J383">
            <v>2.7000000000000011</v>
          </cell>
          <cell r="K383">
            <v>36.799999999999997</v>
          </cell>
          <cell r="L383">
            <v>133.80000000000001</v>
          </cell>
          <cell r="M383">
            <v>0.27503736920777277</v>
          </cell>
          <cell r="N383">
            <v>15.2</v>
          </cell>
          <cell r="O383">
            <v>11.8</v>
          </cell>
          <cell r="P383">
            <v>3.3999999999999986</v>
          </cell>
        </row>
        <row r="384">
          <cell r="A384" t="str">
            <v>2001:11</v>
          </cell>
          <cell r="B384">
            <v>307.38346573073306</v>
          </cell>
          <cell r="C384">
            <v>277.9065874341735</v>
          </cell>
          <cell r="D384">
            <v>1.1060675767663897</v>
          </cell>
          <cell r="E384">
            <v>307.38346573073306</v>
          </cell>
          <cell r="F384">
            <v>277.9065874341735</v>
          </cell>
          <cell r="G384">
            <v>1.1060675767663897</v>
          </cell>
          <cell r="H384">
            <v>6.6</v>
          </cell>
          <cell r="I384">
            <v>7.6</v>
          </cell>
          <cell r="J384">
            <v>-1</v>
          </cell>
          <cell r="K384">
            <v>278.3</v>
          </cell>
          <cell r="L384">
            <v>272.89999999999998</v>
          </cell>
          <cell r="M384">
            <v>1.0197874679369734</v>
          </cell>
          <cell r="N384">
            <v>6.7</v>
          </cell>
          <cell r="O384">
            <v>6.9</v>
          </cell>
          <cell r="P384">
            <v>-0.20000000000000018</v>
          </cell>
        </row>
        <row r="385">
          <cell r="A385" t="str">
            <v>2001:12</v>
          </cell>
          <cell r="B385">
            <v>428.73421624003873</v>
          </cell>
          <cell r="C385">
            <v>363.68818352813111</v>
          </cell>
          <cell r="D385">
            <v>1.1788511028345696</v>
          </cell>
          <cell r="E385">
            <v>428.73421624003873</v>
          </cell>
          <cell r="F385">
            <v>363.68818352813111</v>
          </cell>
          <cell r="G385">
            <v>1.1788511028345696</v>
          </cell>
          <cell r="H385">
            <v>3.1</v>
          </cell>
          <cell r="I385">
            <v>4.8</v>
          </cell>
          <cell r="J385">
            <v>-1.6999999999999997</v>
          </cell>
          <cell r="K385">
            <v>392.8</v>
          </cell>
          <cell r="L385">
            <v>363.6</v>
          </cell>
          <cell r="M385">
            <v>1.0803080308030804</v>
          </cell>
          <cell r="N385">
            <v>3.3</v>
          </cell>
          <cell r="O385">
            <v>4.3</v>
          </cell>
          <cell r="P385">
            <v>-1</v>
          </cell>
        </row>
        <row r="386">
          <cell r="A386" t="str">
            <v>2002:1</v>
          </cell>
          <cell r="B386">
            <v>356.36973896925912</v>
          </cell>
          <cell r="C386">
            <v>392.91081774346333</v>
          </cell>
          <cell r="D386">
            <v>0.90699905137744929</v>
          </cell>
          <cell r="E386">
            <v>356.36973896925912</v>
          </cell>
          <cell r="F386">
            <v>392.91081774346333</v>
          </cell>
          <cell r="G386">
            <v>0.90699905137744929</v>
          </cell>
          <cell r="H386">
            <v>5.2</v>
          </cell>
          <cell r="I386">
            <v>4</v>
          </cell>
          <cell r="J386">
            <v>1.2000000000000002</v>
          </cell>
          <cell r="K386">
            <v>323.5</v>
          </cell>
          <cell r="L386">
            <v>388.5</v>
          </cell>
          <cell r="M386">
            <v>0.83268983268983265</v>
          </cell>
          <cell r="N386">
            <v>5.6</v>
          </cell>
          <cell r="O386">
            <v>3.5</v>
          </cell>
          <cell r="P386">
            <v>2.0999999999999996</v>
          </cell>
        </row>
        <row r="387">
          <cell r="A387" t="str">
            <v>2002:2</v>
          </cell>
          <cell r="B387">
            <v>242.19541402323154</v>
          </cell>
          <cell r="C387">
            <v>331.22294910654443</v>
          </cell>
          <cell r="D387">
            <v>0.7312156801832127</v>
          </cell>
          <cell r="E387">
            <v>242.19541402323154</v>
          </cell>
          <cell r="F387">
            <v>331.22294910654443</v>
          </cell>
          <cell r="G387">
            <v>0.7312156801832127</v>
          </cell>
          <cell r="H387">
            <v>8</v>
          </cell>
          <cell r="I387">
            <v>5.0999999999999996</v>
          </cell>
          <cell r="J387">
            <v>2.9000000000000004</v>
          </cell>
          <cell r="K387">
            <v>215.2</v>
          </cell>
          <cell r="L387">
            <v>326.10000000000002</v>
          </cell>
          <cell r="M387">
            <v>0.65992026985587238</v>
          </cell>
          <cell r="N387">
            <v>8.3000000000000007</v>
          </cell>
          <cell r="O387">
            <v>4.5</v>
          </cell>
          <cell r="P387">
            <v>3.8000000000000007</v>
          </cell>
        </row>
        <row r="388">
          <cell r="A388" t="str">
            <v>2002:3</v>
          </cell>
          <cell r="B388">
            <v>228.86463836200565</v>
          </cell>
          <cell r="C388">
            <v>270.29253185771751</v>
          </cell>
          <cell r="D388">
            <v>0.84672941863773143</v>
          </cell>
          <cell r="E388">
            <v>228.86463836200565</v>
          </cell>
          <cell r="F388">
            <v>270.29253185771751</v>
          </cell>
          <cell r="G388">
            <v>0.84672941863773143</v>
          </cell>
          <cell r="H388">
            <v>9.1999999999999993</v>
          </cell>
          <cell r="I388">
            <v>7.3</v>
          </cell>
          <cell r="J388">
            <v>1.8999999999999995</v>
          </cell>
          <cell r="K388">
            <v>213.9</v>
          </cell>
          <cell r="L388">
            <v>283.89999999999998</v>
          </cell>
          <cell r="M388">
            <v>0.75343430785487853</v>
          </cell>
          <cell r="N388">
            <v>9.1</v>
          </cell>
          <cell r="O388">
            <v>6.8</v>
          </cell>
          <cell r="P388">
            <v>2.2999999999999998</v>
          </cell>
        </row>
        <row r="389">
          <cell r="A389" t="str">
            <v>2002:4</v>
          </cell>
          <cell r="B389">
            <v>165.07854259673391</v>
          </cell>
          <cell r="C389">
            <v>198.63939385091356</v>
          </cell>
          <cell r="D389">
            <v>0.83104634683204703</v>
          </cell>
          <cell r="E389">
            <v>165.07854259673391</v>
          </cell>
          <cell r="F389">
            <v>198.63939385091356</v>
          </cell>
          <cell r="G389">
            <v>0.83104634683204703</v>
          </cell>
          <cell r="H389">
            <v>11.1</v>
          </cell>
          <cell r="I389">
            <v>9.9</v>
          </cell>
          <cell r="J389">
            <v>1.1999999999999993</v>
          </cell>
          <cell r="K389">
            <v>149.1</v>
          </cell>
          <cell r="L389">
            <v>190.3</v>
          </cell>
          <cell r="M389">
            <v>0.78349973725696265</v>
          </cell>
          <cell r="N389">
            <v>11</v>
          </cell>
          <cell r="O389">
            <v>9.6999999999999993</v>
          </cell>
          <cell r="P389">
            <v>1.3000000000000007</v>
          </cell>
        </row>
        <row r="390">
          <cell r="A390" t="str">
            <v>2002:5</v>
          </cell>
          <cell r="B390">
            <v>95.535594820227018</v>
          </cell>
          <cell r="C390">
            <v>94.205291641343422</v>
          </cell>
          <cell r="D390">
            <v>1.0141213211668438</v>
          </cell>
          <cell r="E390">
            <v>95.535594820227018</v>
          </cell>
          <cell r="F390">
            <v>94.205291641343422</v>
          </cell>
          <cell r="G390">
            <v>1.0141213211668438</v>
          </cell>
          <cell r="H390">
            <v>13.9</v>
          </cell>
          <cell r="I390">
            <v>13.6</v>
          </cell>
          <cell r="J390">
            <v>0.30000000000000071</v>
          </cell>
          <cell r="K390">
            <v>73.3</v>
          </cell>
          <cell r="L390">
            <v>95</v>
          </cell>
          <cell r="M390">
            <v>0.77157894736842103</v>
          </cell>
          <cell r="N390">
            <v>14.1</v>
          </cell>
          <cell r="O390">
            <v>13.3</v>
          </cell>
          <cell r="P390">
            <v>0.79999999999999893</v>
          </cell>
        </row>
        <row r="391">
          <cell r="A391" t="str">
            <v>2002:6</v>
          </cell>
          <cell r="B391">
            <v>19.442447946496138</v>
          </cell>
          <cell r="C391">
            <v>33.639009300779129</v>
          </cell>
          <cell r="D391">
            <v>0.57797326231143853</v>
          </cell>
          <cell r="E391">
            <v>0</v>
          </cell>
          <cell r="F391">
            <v>0</v>
          </cell>
          <cell r="G391">
            <v>1</v>
          </cell>
          <cell r="H391">
            <v>18.5</v>
          </cell>
          <cell r="I391">
            <v>16.8</v>
          </cell>
          <cell r="J391">
            <v>1.6999999999999993</v>
          </cell>
          <cell r="K391">
            <v>5.9</v>
          </cell>
          <cell r="L391">
            <v>31.5</v>
          </cell>
          <cell r="M391">
            <v>0.1873015873015873</v>
          </cell>
          <cell r="N391">
            <v>18.399999999999999</v>
          </cell>
          <cell r="O391">
            <v>16.399999999999999</v>
          </cell>
          <cell r="P391">
            <v>2</v>
          </cell>
        </row>
        <row r="392">
          <cell r="A392" t="str">
            <v>2002:7</v>
          </cell>
          <cell r="B392">
            <v>8.769351114294917</v>
          </cell>
          <cell r="C392">
            <v>9.8992241828118033</v>
          </cell>
          <cell r="D392">
            <v>0.88586246278989167</v>
          </cell>
          <cell r="E392">
            <v>0</v>
          </cell>
          <cell r="F392">
            <v>0</v>
          </cell>
          <cell r="G392">
            <v>1</v>
          </cell>
          <cell r="H392">
            <v>19</v>
          </cell>
          <cell r="I392">
            <v>19.2</v>
          </cell>
          <cell r="J392">
            <v>-0.19999999999999929</v>
          </cell>
          <cell r="K392">
            <v>2.5</v>
          </cell>
          <cell r="L392">
            <v>8.9</v>
          </cell>
          <cell r="M392">
            <v>0.28089887640449435</v>
          </cell>
          <cell r="N392">
            <v>18.899999999999999</v>
          </cell>
          <cell r="O392">
            <v>18.399999999999999</v>
          </cell>
          <cell r="P392">
            <v>0.5</v>
          </cell>
        </row>
        <row r="393">
          <cell r="A393" t="str">
            <v>2002:8</v>
          </cell>
          <cell r="B393">
            <v>3.5925493043683097</v>
          </cell>
          <cell r="C393">
            <v>9.4425505166936539</v>
          </cell>
          <cell r="D393">
            <v>0.38046386916511354</v>
          </cell>
          <cell r="E393">
            <v>0</v>
          </cell>
          <cell r="F393">
            <v>0</v>
          </cell>
          <cell r="G393">
            <v>1</v>
          </cell>
          <cell r="H393">
            <v>19</v>
          </cell>
          <cell r="I393">
            <v>18.899999999999999</v>
          </cell>
          <cell r="J393">
            <v>0.10000000000000142</v>
          </cell>
          <cell r="K393">
            <v>0</v>
          </cell>
          <cell r="L393">
            <v>9.1</v>
          </cell>
          <cell r="M393">
            <v>0</v>
          </cell>
          <cell r="N393">
            <v>19.100000000000001</v>
          </cell>
          <cell r="O393">
            <v>18.2</v>
          </cell>
          <cell r="P393">
            <v>0.90000000000000213</v>
          </cell>
        </row>
        <row r="394">
          <cell r="A394" t="str">
            <v>2002:9</v>
          </cell>
          <cell r="B394">
            <v>47.063553052847752</v>
          </cell>
          <cell r="C394">
            <v>43.697695496746512</v>
          </cell>
          <cell r="D394">
            <v>1.0770259739750314</v>
          </cell>
          <cell r="E394">
            <v>0</v>
          </cell>
          <cell r="F394">
            <v>0</v>
          </cell>
          <cell r="G394">
            <v>1</v>
          </cell>
          <cell r="H394">
            <v>15.7</v>
          </cell>
          <cell r="I394">
            <v>16.5</v>
          </cell>
          <cell r="J394">
            <v>-0.80000000000000071</v>
          </cell>
          <cell r="K394">
            <v>38.299999999999997</v>
          </cell>
          <cell r="L394">
            <v>39.4</v>
          </cell>
          <cell r="M394">
            <v>0.97208121827411165</v>
          </cell>
          <cell r="N394">
            <v>15.4</v>
          </cell>
          <cell r="O394">
            <v>15.7</v>
          </cell>
          <cell r="P394">
            <v>-0.29999999999999893</v>
          </cell>
        </row>
        <row r="395">
          <cell r="A395" t="str">
            <v>2002:10</v>
          </cell>
          <cell r="B395">
            <v>122.66286147714746</v>
          </cell>
          <cell r="C395">
            <v>132.10004667845612</v>
          </cell>
          <cell r="D395">
            <v>0.92856031895068392</v>
          </cell>
          <cell r="E395">
            <v>122.66286147714746</v>
          </cell>
          <cell r="F395">
            <v>132.10004667845612</v>
          </cell>
          <cell r="G395">
            <v>0.92856031895068392</v>
          </cell>
          <cell r="H395">
            <v>12.7</v>
          </cell>
          <cell r="I395">
            <v>12.6</v>
          </cell>
          <cell r="J395">
            <v>9.9999999999999645E-2</v>
          </cell>
          <cell r="K395">
            <v>118.1</v>
          </cell>
          <cell r="L395">
            <v>133.80000000000001</v>
          </cell>
          <cell r="M395">
            <v>0.88266068759342287</v>
          </cell>
          <cell r="N395">
            <v>12.2</v>
          </cell>
          <cell r="O395">
            <v>11.8</v>
          </cell>
          <cell r="P395">
            <v>0.39999999999999858</v>
          </cell>
        </row>
        <row r="396">
          <cell r="A396" t="str">
            <v>2002:11</v>
          </cell>
          <cell r="B396">
            <v>209.22881985228753</v>
          </cell>
          <cell r="C396">
            <v>277.9065874341735</v>
          </cell>
          <cell r="D396">
            <v>0.75287463238649077</v>
          </cell>
          <cell r="E396">
            <v>209.22881985228753</v>
          </cell>
          <cell r="F396">
            <v>277.9065874341735</v>
          </cell>
          <cell r="G396">
            <v>0.75287463238649077</v>
          </cell>
          <cell r="H396">
            <v>9.6999999999999993</v>
          </cell>
          <cell r="I396">
            <v>7.6</v>
          </cell>
          <cell r="J396">
            <v>2.0999999999999996</v>
          </cell>
          <cell r="K396">
            <v>198</v>
          </cell>
          <cell r="L396">
            <v>272.89999999999998</v>
          </cell>
          <cell r="M396">
            <v>0.72554049102235252</v>
          </cell>
          <cell r="N396">
            <v>9.4</v>
          </cell>
          <cell r="O396">
            <v>6.9</v>
          </cell>
          <cell r="P396">
            <v>2.5</v>
          </cell>
        </row>
        <row r="397">
          <cell r="A397" t="str">
            <v>2002:12</v>
          </cell>
          <cell r="B397">
            <v>300.26260020887457</v>
          </cell>
          <cell r="C397">
            <v>363.68818352813111</v>
          </cell>
          <cell r="D397">
            <v>0.82560449805114278</v>
          </cell>
          <cell r="E397">
            <v>300.26260020887457</v>
          </cell>
          <cell r="F397">
            <v>363.68818352813111</v>
          </cell>
          <cell r="G397">
            <v>0.82560449805114278</v>
          </cell>
          <cell r="H397">
            <v>7.2</v>
          </cell>
          <cell r="I397">
            <v>4.8</v>
          </cell>
          <cell r="J397">
            <v>2.4000000000000004</v>
          </cell>
          <cell r="K397">
            <v>280.89999999999998</v>
          </cell>
          <cell r="L397">
            <v>363.6</v>
          </cell>
          <cell r="M397">
            <v>0.7725522552255224</v>
          </cell>
          <cell r="N397">
            <v>6.9</v>
          </cell>
          <cell r="O397">
            <v>4.3</v>
          </cell>
          <cell r="P397">
            <v>2.6000000000000005</v>
          </cell>
        </row>
        <row r="398">
          <cell r="A398" t="str">
            <v>2003:1</v>
          </cell>
          <cell r="B398">
            <v>422.87648282048752</v>
          </cell>
          <cell r="C398">
            <v>392.91081774346333</v>
          </cell>
          <cell r="D398">
            <v>1.0762658184091769</v>
          </cell>
          <cell r="E398">
            <v>422.87648282048752</v>
          </cell>
          <cell r="F398">
            <v>392.91081774346333</v>
          </cell>
          <cell r="G398">
            <v>1.0762658184091769</v>
          </cell>
          <cell r="H398">
            <v>3.4</v>
          </cell>
          <cell r="I398">
            <v>4</v>
          </cell>
          <cell r="J398">
            <v>-0.60000000000000009</v>
          </cell>
          <cell r="K398">
            <v>396.8</v>
          </cell>
          <cell r="L398">
            <v>388.5</v>
          </cell>
          <cell r="M398">
            <v>1.0213642213642213</v>
          </cell>
          <cell r="N398">
            <v>3.2</v>
          </cell>
          <cell r="O398">
            <v>3.5</v>
          </cell>
          <cell r="P398">
            <v>-0.29999999999999982</v>
          </cell>
        </row>
        <row r="399">
          <cell r="A399" t="str">
            <v>2003:2</v>
          </cell>
          <cell r="B399">
            <v>360.2318752479456</v>
          </cell>
          <cell r="C399">
            <v>331.22294910654443</v>
          </cell>
          <cell r="D399">
            <v>1.0875812688089734</v>
          </cell>
          <cell r="E399">
            <v>360.2318752479456</v>
          </cell>
          <cell r="F399">
            <v>331.22294910654443</v>
          </cell>
          <cell r="G399">
            <v>1.0875812688089734</v>
          </cell>
          <cell r="H399">
            <v>2.8</v>
          </cell>
          <cell r="I399">
            <v>5.0999999999999996</v>
          </cell>
          <cell r="J399">
            <v>-2.2999999999999998</v>
          </cell>
          <cell r="K399">
            <v>347</v>
          </cell>
          <cell r="L399">
            <v>326.10000000000002</v>
          </cell>
          <cell r="M399">
            <v>1.0640907697025452</v>
          </cell>
          <cell r="N399">
            <v>3.6</v>
          </cell>
          <cell r="O399">
            <v>4.5</v>
          </cell>
          <cell r="P399">
            <v>-0.89999999999999991</v>
          </cell>
        </row>
        <row r="400">
          <cell r="A400" t="str">
            <v>2003:3</v>
          </cell>
          <cell r="B400">
            <v>208.18476415663835</v>
          </cell>
          <cell r="C400">
            <v>270.29253185771751</v>
          </cell>
          <cell r="D400">
            <v>0.77022018598067377</v>
          </cell>
          <cell r="E400">
            <v>208.18476415663835</v>
          </cell>
          <cell r="F400">
            <v>270.29253185771751</v>
          </cell>
          <cell r="G400">
            <v>0.77022018598067377</v>
          </cell>
          <cell r="H400">
            <v>9.6999999999999993</v>
          </cell>
          <cell r="I400">
            <v>7.3</v>
          </cell>
          <cell r="J400">
            <v>2.3999999999999995</v>
          </cell>
          <cell r="K400">
            <v>183</v>
          </cell>
          <cell r="L400">
            <v>283.89999999999998</v>
          </cell>
          <cell r="M400">
            <v>0.64459316660796062</v>
          </cell>
          <cell r="N400">
            <v>10.1</v>
          </cell>
          <cell r="O400">
            <v>6.8</v>
          </cell>
          <cell r="P400">
            <v>3.3</v>
          </cell>
        </row>
        <row r="401">
          <cell r="A401" t="str">
            <v>2003:4</v>
          </cell>
          <cell r="B401">
            <v>152.87052105923271</v>
          </cell>
          <cell r="C401">
            <v>198.63939385091356</v>
          </cell>
          <cell r="D401">
            <v>0.76958813705386087</v>
          </cell>
          <cell r="E401">
            <v>152.87052105923271</v>
          </cell>
          <cell r="F401">
            <v>198.63939385091356</v>
          </cell>
          <cell r="G401">
            <v>0.76958813705386087</v>
          </cell>
          <cell r="H401">
            <v>11.6</v>
          </cell>
          <cell r="I401">
            <v>9.9</v>
          </cell>
          <cell r="J401">
            <v>1.6999999999999993</v>
          </cell>
          <cell r="K401">
            <v>142</v>
          </cell>
          <cell r="L401">
            <v>190.3</v>
          </cell>
          <cell r="M401">
            <v>0.74619022595901208</v>
          </cell>
          <cell r="N401">
            <v>11.5</v>
          </cell>
          <cell r="O401">
            <v>9.6999999999999993</v>
          </cell>
          <cell r="P401">
            <v>1.8000000000000007</v>
          </cell>
        </row>
        <row r="402">
          <cell r="A402" t="str">
            <v>2003:5</v>
          </cell>
          <cell r="B402">
            <v>73.531475106246518</v>
          </cell>
          <cell r="C402">
            <v>94.205291641343422</v>
          </cell>
          <cell r="D402">
            <v>0.78054506095256448</v>
          </cell>
          <cell r="E402">
            <v>73.531475106246518</v>
          </cell>
          <cell r="F402">
            <v>94.205291641343422</v>
          </cell>
          <cell r="G402">
            <v>0.78054506095256448</v>
          </cell>
          <cell r="H402">
            <v>15.2</v>
          </cell>
          <cell r="I402">
            <v>13.6</v>
          </cell>
          <cell r="J402">
            <v>1.5999999999999996</v>
          </cell>
          <cell r="K402">
            <v>49.9</v>
          </cell>
          <cell r="L402">
            <v>95</v>
          </cell>
          <cell r="M402">
            <v>0.52526315789473688</v>
          </cell>
          <cell r="N402">
            <v>15.2</v>
          </cell>
          <cell r="O402">
            <v>13.3</v>
          </cell>
          <cell r="P402">
            <v>1.8999999999999986</v>
          </cell>
        </row>
        <row r="403">
          <cell r="A403" t="str">
            <v>2003:6</v>
          </cell>
          <cell r="B403">
            <v>0.66227624322232359</v>
          </cell>
          <cell r="C403">
            <v>33.639009300779129</v>
          </cell>
          <cell r="D403">
            <v>1.968774518002777E-2</v>
          </cell>
          <cell r="E403">
            <v>0</v>
          </cell>
          <cell r="F403">
            <v>0</v>
          </cell>
          <cell r="G403">
            <v>1</v>
          </cell>
          <cell r="H403">
            <v>21.5</v>
          </cell>
          <cell r="I403">
            <v>16.8</v>
          </cell>
          <cell r="J403">
            <v>4.6999999999999993</v>
          </cell>
          <cell r="K403">
            <v>0</v>
          </cell>
          <cell r="L403">
            <v>31.5</v>
          </cell>
          <cell r="M403">
            <v>0</v>
          </cell>
          <cell r="N403">
            <v>20.9</v>
          </cell>
          <cell r="O403">
            <v>16.399999999999999</v>
          </cell>
          <cell r="P403">
            <v>4.5</v>
          </cell>
        </row>
        <row r="404">
          <cell r="A404" t="str">
            <v>2003:7</v>
          </cell>
          <cell r="B404">
            <v>1.2365672973429978</v>
          </cell>
          <cell r="C404">
            <v>9.8992241828118033</v>
          </cell>
          <cell r="D404">
            <v>0.12491557666610593</v>
          </cell>
          <cell r="E404">
            <v>0</v>
          </cell>
          <cell r="F404">
            <v>0</v>
          </cell>
          <cell r="G404">
            <v>1</v>
          </cell>
          <cell r="H404">
            <v>21.3</v>
          </cell>
          <cell r="I404">
            <v>19.2</v>
          </cell>
          <cell r="J404">
            <v>2.1000000000000014</v>
          </cell>
          <cell r="K404">
            <v>0</v>
          </cell>
          <cell r="L404">
            <v>8.9</v>
          </cell>
          <cell r="M404">
            <v>0</v>
          </cell>
          <cell r="N404">
            <v>21</v>
          </cell>
          <cell r="O404">
            <v>18.399999999999999</v>
          </cell>
          <cell r="P404">
            <v>2.6000000000000014</v>
          </cell>
        </row>
        <row r="405">
          <cell r="A405" t="str">
            <v>2003:8</v>
          </cell>
          <cell r="B405">
            <v>2.472302136789637</v>
          </cell>
          <cell r="C405">
            <v>9.4425505166936539</v>
          </cell>
          <cell r="D405">
            <v>0.26182567225018388</v>
          </cell>
          <cell r="E405">
            <v>0</v>
          </cell>
          <cell r="F405">
            <v>0</v>
          </cell>
          <cell r="G405">
            <v>1</v>
          </cell>
          <cell r="H405">
            <v>23.8</v>
          </cell>
          <cell r="I405">
            <v>18.899999999999999</v>
          </cell>
          <cell r="J405">
            <v>4.9000000000000021</v>
          </cell>
          <cell r="K405">
            <v>2.6</v>
          </cell>
          <cell r="L405">
            <v>9.1</v>
          </cell>
          <cell r="M405">
            <v>0.28571428571428575</v>
          </cell>
          <cell r="N405">
            <v>23.3</v>
          </cell>
          <cell r="O405">
            <v>18.2</v>
          </cell>
          <cell r="P405">
            <v>5.1000000000000014</v>
          </cell>
        </row>
        <row r="406">
          <cell r="A406" t="str">
            <v>2003:9</v>
          </cell>
          <cell r="B406">
            <v>29.989080426761536</v>
          </cell>
          <cell r="C406">
            <v>43.697695496746512</v>
          </cell>
          <cell r="D406">
            <v>0.68628517101077691</v>
          </cell>
          <cell r="E406">
            <v>0</v>
          </cell>
          <cell r="F406">
            <v>0</v>
          </cell>
          <cell r="G406">
            <v>1</v>
          </cell>
          <cell r="H406">
            <v>16.899999999999999</v>
          </cell>
          <cell r="I406">
            <v>16.5</v>
          </cell>
          <cell r="J406">
            <v>0.39999999999999858</v>
          </cell>
          <cell r="K406">
            <v>28.4</v>
          </cell>
          <cell r="L406">
            <v>39.4</v>
          </cell>
          <cell r="M406">
            <v>0.72081218274111669</v>
          </cell>
          <cell r="N406">
            <v>16.3</v>
          </cell>
          <cell r="O406">
            <v>15.7</v>
          </cell>
          <cell r="P406">
            <v>0.60000000000000142</v>
          </cell>
        </row>
        <row r="407">
          <cell r="A407" t="str">
            <v>2003:10</v>
          </cell>
          <cell r="B407">
            <v>195.2831158074311</v>
          </cell>
          <cell r="C407">
            <v>132.10004667845612</v>
          </cell>
          <cell r="D407">
            <v>1.47829709918853</v>
          </cell>
          <cell r="E407">
            <v>195.2831158074311</v>
          </cell>
          <cell r="F407">
            <v>132.10004667845612</v>
          </cell>
          <cell r="G407">
            <v>1.47829709918853</v>
          </cell>
          <cell r="H407">
            <v>10.6</v>
          </cell>
          <cell r="I407">
            <v>12.6</v>
          </cell>
          <cell r="J407">
            <v>-2</v>
          </cell>
          <cell r="K407">
            <v>202.8</v>
          </cell>
          <cell r="L407">
            <v>133.80000000000001</v>
          </cell>
          <cell r="M407">
            <v>1.5156950672645739</v>
          </cell>
          <cell r="N407">
            <v>9.5</v>
          </cell>
          <cell r="O407">
            <v>11.8</v>
          </cell>
          <cell r="P407">
            <v>-2.3000000000000007</v>
          </cell>
        </row>
        <row r="408">
          <cell r="A408" t="str">
            <v>2003:11</v>
          </cell>
          <cell r="B408">
            <v>229.22881890044999</v>
          </cell>
          <cell r="C408">
            <v>277.9065874341735</v>
          </cell>
          <cell r="D408">
            <v>0.82484125697360955</v>
          </cell>
          <cell r="E408">
            <v>229.22881890044999</v>
          </cell>
          <cell r="F408">
            <v>277.9065874341735</v>
          </cell>
          <cell r="G408">
            <v>0.82484125697360955</v>
          </cell>
          <cell r="H408">
            <v>9.1</v>
          </cell>
          <cell r="I408">
            <v>7.6</v>
          </cell>
          <cell r="J408">
            <v>1.5</v>
          </cell>
          <cell r="K408">
            <v>221.2</v>
          </cell>
          <cell r="L408">
            <v>272.89999999999998</v>
          </cell>
          <cell r="M408">
            <v>0.81055331623305238</v>
          </cell>
          <cell r="N408">
            <v>8.6</v>
          </cell>
          <cell r="O408">
            <v>6.9</v>
          </cell>
          <cell r="P408">
            <v>1.6999999999999993</v>
          </cell>
        </row>
        <row r="409">
          <cell r="A409" t="str">
            <v>2003:12</v>
          </cell>
          <cell r="B409">
            <v>352.73982429029371</v>
          </cell>
          <cell r="C409">
            <v>363.68818352813111</v>
          </cell>
          <cell r="D409">
            <v>0.96989630201446853</v>
          </cell>
          <cell r="E409">
            <v>352.73982429029371</v>
          </cell>
          <cell r="F409">
            <v>363.68818352813111</v>
          </cell>
          <cell r="G409">
            <v>0.96989630201446853</v>
          </cell>
          <cell r="H409">
            <v>5.5</v>
          </cell>
          <cell r="I409">
            <v>4.8</v>
          </cell>
          <cell r="J409">
            <v>0.70000000000000018</v>
          </cell>
          <cell r="K409">
            <v>338.1</v>
          </cell>
          <cell r="L409">
            <v>363.6</v>
          </cell>
          <cell r="M409">
            <v>0.92986798679867988</v>
          </cell>
          <cell r="N409">
            <v>5.0999999999999996</v>
          </cell>
          <cell r="O409">
            <v>4.3</v>
          </cell>
          <cell r="P409">
            <v>0.79999999999999982</v>
          </cell>
        </row>
        <row r="410">
          <cell r="A410" t="str">
            <v>2004:1</v>
          </cell>
          <cell r="B410">
            <v>366.59887424885795</v>
          </cell>
          <cell r="C410">
            <v>392.91081774346333</v>
          </cell>
          <cell r="D410">
            <v>0.9330332932910369</v>
          </cell>
          <cell r="E410">
            <v>366.59887424885795</v>
          </cell>
          <cell r="F410">
            <v>392.91081774346333</v>
          </cell>
          <cell r="G410">
            <v>0.9330332932910369</v>
          </cell>
          <cell r="H410">
            <v>5.0999999999999996</v>
          </cell>
          <cell r="I410">
            <v>4</v>
          </cell>
          <cell r="J410">
            <v>1.0999999999999996</v>
          </cell>
          <cell r="K410">
            <v>335.3</v>
          </cell>
          <cell r="L410">
            <v>388.5</v>
          </cell>
          <cell r="M410">
            <v>0.86306306306306313</v>
          </cell>
          <cell r="N410">
            <v>5.2</v>
          </cell>
          <cell r="O410">
            <v>3.5</v>
          </cell>
          <cell r="P410">
            <v>1.7000000000000002</v>
          </cell>
        </row>
        <row r="411">
          <cell r="A411" t="str">
            <v>2004:2</v>
          </cell>
          <cell r="B411">
            <v>329.03417285709907</v>
          </cell>
          <cell r="C411">
            <v>331.22294910654443</v>
          </cell>
          <cell r="D411">
            <v>0.99339183394342245</v>
          </cell>
          <cell r="E411">
            <v>329.03417285709907</v>
          </cell>
          <cell r="F411">
            <v>331.22294910654443</v>
          </cell>
          <cell r="G411">
            <v>0.99339183394342245</v>
          </cell>
          <cell r="H411">
            <v>5.0999999999999996</v>
          </cell>
          <cell r="I411">
            <v>5.0999999999999996</v>
          </cell>
          <cell r="J411">
            <v>0</v>
          </cell>
          <cell r="K411">
            <v>297.89999999999998</v>
          </cell>
          <cell r="L411">
            <v>326.10000000000002</v>
          </cell>
          <cell r="M411">
            <v>0.91352345906163746</v>
          </cell>
          <cell r="N411">
            <v>5.7</v>
          </cell>
          <cell r="O411">
            <v>4.5</v>
          </cell>
          <cell r="P411">
            <v>1.2000000000000002</v>
          </cell>
        </row>
        <row r="412">
          <cell r="A412" t="str">
            <v>2004:3</v>
          </cell>
          <cell r="B412">
            <v>296.85731185125638</v>
          </cell>
          <cell r="C412">
            <v>270.29253185771751</v>
          </cell>
          <cell r="D412">
            <v>1.0982815907304557</v>
          </cell>
          <cell r="E412">
            <v>296.85731185125638</v>
          </cell>
          <cell r="F412">
            <v>270.29253185771751</v>
          </cell>
          <cell r="G412">
            <v>1.0982815907304557</v>
          </cell>
          <cell r="H412">
            <v>7</v>
          </cell>
          <cell r="I412">
            <v>7.3</v>
          </cell>
          <cell r="J412">
            <v>-0.29999999999999982</v>
          </cell>
          <cell r="K412">
            <v>272.60000000000002</v>
          </cell>
          <cell r="L412">
            <v>283.89999999999998</v>
          </cell>
          <cell r="M412">
            <v>0.96019725255371624</v>
          </cell>
          <cell r="N412">
            <v>7.2</v>
          </cell>
          <cell r="O412">
            <v>6.8</v>
          </cell>
          <cell r="P412">
            <v>0.40000000000000036</v>
          </cell>
        </row>
        <row r="413">
          <cell r="A413" t="str">
            <v>2004:4</v>
          </cell>
          <cell r="B413">
            <v>175.60834837746319</v>
          </cell>
          <cell r="C413">
            <v>198.63939385091356</v>
          </cell>
          <cell r="D413">
            <v>0.88405600204994561</v>
          </cell>
          <cell r="E413">
            <v>175.60834837746319</v>
          </cell>
          <cell r="F413">
            <v>198.63939385091356</v>
          </cell>
          <cell r="G413">
            <v>0.88405600204994561</v>
          </cell>
          <cell r="H413">
            <v>10.6</v>
          </cell>
          <cell r="I413">
            <v>9.9</v>
          </cell>
          <cell r="J413">
            <v>0.69999999999999929</v>
          </cell>
          <cell r="K413">
            <v>146.4</v>
          </cell>
          <cell r="L413">
            <v>190.3</v>
          </cell>
          <cell r="M413">
            <v>0.76931161324224906</v>
          </cell>
          <cell r="N413">
            <v>11.1</v>
          </cell>
          <cell r="O413">
            <v>9.6999999999999993</v>
          </cell>
          <cell r="P413">
            <v>1.4000000000000004</v>
          </cell>
        </row>
        <row r="414">
          <cell r="A414" t="str">
            <v>2004:5</v>
          </cell>
          <cell r="B414">
            <v>102.9211049918577</v>
          </cell>
          <cell r="C414">
            <v>94.205291641343422</v>
          </cell>
          <cell r="D414">
            <v>1.0925193606288801</v>
          </cell>
          <cell r="E414">
            <v>102.9211049918577</v>
          </cell>
          <cell r="F414">
            <v>94.205291641343422</v>
          </cell>
          <cell r="G414">
            <v>1.0925193606288801</v>
          </cell>
          <cell r="H414">
            <v>13.7</v>
          </cell>
          <cell r="I414">
            <v>13.6</v>
          </cell>
          <cell r="J414">
            <v>9.9999999999999645E-2</v>
          </cell>
          <cell r="K414">
            <v>87.8</v>
          </cell>
          <cell r="L414">
            <v>95</v>
          </cell>
          <cell r="M414">
            <v>0.92421052631578948</v>
          </cell>
          <cell r="N414">
            <v>13.7</v>
          </cell>
          <cell r="O414">
            <v>13.3</v>
          </cell>
          <cell r="P414">
            <v>0.39999999999999858</v>
          </cell>
        </row>
        <row r="415">
          <cell r="A415" t="str">
            <v>2004:6</v>
          </cell>
          <cell r="B415">
            <v>16.537937551944136</v>
          </cell>
          <cell r="C415">
            <v>33.639009300779129</v>
          </cell>
          <cell r="D415">
            <v>0.49162974462393255</v>
          </cell>
          <cell r="E415">
            <v>0</v>
          </cell>
          <cell r="F415">
            <v>0</v>
          </cell>
          <cell r="G415">
            <v>1</v>
          </cell>
          <cell r="H415">
            <v>18.5</v>
          </cell>
          <cell r="I415">
            <v>16.8</v>
          </cell>
          <cell r="J415">
            <v>1.6999999999999993</v>
          </cell>
          <cell r="K415">
            <v>6.7</v>
          </cell>
          <cell r="L415">
            <v>31.5</v>
          </cell>
          <cell r="M415">
            <v>0.21269841269841269</v>
          </cell>
          <cell r="N415">
            <v>18.2</v>
          </cell>
          <cell r="O415">
            <v>16.399999999999999</v>
          </cell>
          <cell r="P415">
            <v>1.8000000000000007</v>
          </cell>
        </row>
        <row r="416">
          <cell r="A416" t="str">
            <v>2004:7</v>
          </cell>
          <cell r="B416">
            <v>11.429712029866847</v>
          </cell>
          <cell r="C416">
            <v>9.8992241828118033</v>
          </cell>
          <cell r="D416">
            <v>1.1546068478489917</v>
          </cell>
          <cell r="E416">
            <v>0</v>
          </cell>
          <cell r="F416">
            <v>0</v>
          </cell>
          <cell r="G416">
            <v>1</v>
          </cell>
          <cell r="H416">
            <v>19.399999999999999</v>
          </cell>
          <cell r="I416">
            <v>19.2</v>
          </cell>
          <cell r="J416">
            <v>0.19999999999999929</v>
          </cell>
          <cell r="K416">
            <v>6.8</v>
          </cell>
          <cell r="L416">
            <v>8.9</v>
          </cell>
          <cell r="M416">
            <v>0.7640449438202247</v>
          </cell>
          <cell r="N416">
            <v>19.2</v>
          </cell>
          <cell r="O416">
            <v>18.399999999999999</v>
          </cell>
          <cell r="P416">
            <v>0.80000000000000071</v>
          </cell>
        </row>
        <row r="417">
          <cell r="A417" t="str">
            <v>2004:8</v>
          </cell>
          <cell r="B417">
            <v>4.0838305578955136</v>
          </cell>
          <cell r="C417">
            <v>9.4425505166936539</v>
          </cell>
          <cell r="D417">
            <v>0.43249231769272894</v>
          </cell>
          <cell r="E417">
            <v>0</v>
          </cell>
          <cell r="F417">
            <v>0</v>
          </cell>
          <cell r="G417">
            <v>1</v>
          </cell>
          <cell r="H417">
            <v>20</v>
          </cell>
          <cell r="I417">
            <v>18.899999999999999</v>
          </cell>
          <cell r="J417">
            <v>1.1000000000000014</v>
          </cell>
          <cell r="K417">
            <v>0</v>
          </cell>
          <cell r="L417">
            <v>9.1</v>
          </cell>
          <cell r="M417">
            <v>0</v>
          </cell>
          <cell r="N417">
            <v>20.3</v>
          </cell>
          <cell r="O417">
            <v>18.2</v>
          </cell>
          <cell r="P417">
            <v>2.1000000000000014</v>
          </cell>
        </row>
        <row r="418">
          <cell r="A418" t="str">
            <v>2004:9</v>
          </cell>
          <cell r="B418">
            <v>30.938591509558663</v>
          </cell>
          <cell r="C418">
            <v>43.697695496746512</v>
          </cell>
          <cell r="D418">
            <v>0.70801425928427231</v>
          </cell>
          <cell r="E418">
            <v>0</v>
          </cell>
          <cell r="F418">
            <v>0</v>
          </cell>
          <cell r="G418">
            <v>1</v>
          </cell>
          <cell r="H418">
            <v>17.399999999999999</v>
          </cell>
          <cell r="I418">
            <v>16.5</v>
          </cell>
          <cell r="J418">
            <v>0.89999999999999858</v>
          </cell>
          <cell r="K418">
            <v>15.9</v>
          </cell>
          <cell r="L418">
            <v>39.4</v>
          </cell>
          <cell r="M418">
            <v>0.40355329949238583</v>
          </cell>
          <cell r="N418">
            <v>17.5</v>
          </cell>
          <cell r="O418">
            <v>15.7</v>
          </cell>
          <cell r="P418">
            <v>1.8000000000000007</v>
          </cell>
        </row>
        <row r="419">
          <cell r="A419" t="str">
            <v>2004:10</v>
          </cell>
          <cell r="B419">
            <v>106.23941680475004</v>
          </cell>
          <cell r="C419">
            <v>132.10004667845612</v>
          </cell>
          <cell r="D419">
            <v>0.80423451373447818</v>
          </cell>
          <cell r="E419">
            <v>106.23941680475004</v>
          </cell>
          <cell r="F419">
            <v>132.10004667845612</v>
          </cell>
          <cell r="G419">
            <v>0.80423451373447818</v>
          </cell>
          <cell r="H419">
            <v>13.6</v>
          </cell>
          <cell r="I419">
            <v>12.6</v>
          </cell>
          <cell r="J419">
            <v>1</v>
          </cell>
          <cell r="K419">
            <v>102.9</v>
          </cell>
          <cell r="L419">
            <v>133.80000000000001</v>
          </cell>
          <cell r="M419">
            <v>0.76905829596412556</v>
          </cell>
          <cell r="N419">
            <v>12.7</v>
          </cell>
          <cell r="O419">
            <v>11.8</v>
          </cell>
          <cell r="P419">
            <v>0.89999999999999858</v>
          </cell>
        </row>
        <row r="420">
          <cell r="A420" t="str">
            <v>2004:11</v>
          </cell>
          <cell r="B420">
            <v>277.27898425956488</v>
          </cell>
          <cell r="C420">
            <v>277.9065874341735</v>
          </cell>
          <cell r="D420">
            <v>0.99774167578968498</v>
          </cell>
          <cell r="E420">
            <v>277.27898425956488</v>
          </cell>
          <cell r="F420">
            <v>277.9065874341735</v>
          </cell>
          <cell r="G420">
            <v>0.99774167578968498</v>
          </cell>
          <cell r="H420">
            <v>7.6</v>
          </cell>
          <cell r="I420">
            <v>7.6</v>
          </cell>
          <cell r="J420">
            <v>0</v>
          </cell>
          <cell r="K420">
            <v>243.8</v>
          </cell>
          <cell r="L420">
            <v>272.89999999999998</v>
          </cell>
          <cell r="M420">
            <v>0.89336753389519985</v>
          </cell>
          <cell r="N420">
            <v>7.9</v>
          </cell>
          <cell r="O420">
            <v>6.9</v>
          </cell>
          <cell r="P420">
            <v>1</v>
          </cell>
        </row>
        <row r="421">
          <cell r="A421" t="str">
            <v>2004:12</v>
          </cell>
          <cell r="B421">
            <v>392.69867125627763</v>
          </cell>
          <cell r="C421">
            <v>363.68818352813111</v>
          </cell>
          <cell r="D421">
            <v>1.0797674740122607</v>
          </cell>
          <cell r="E421">
            <v>392.69867125627763</v>
          </cell>
          <cell r="F421">
            <v>363.68818352813111</v>
          </cell>
          <cell r="G421">
            <v>1.0797674740122607</v>
          </cell>
          <cell r="H421">
            <v>4.5</v>
          </cell>
          <cell r="I421">
            <v>4.8</v>
          </cell>
          <cell r="J421">
            <v>-0.29999999999999982</v>
          </cell>
          <cell r="K421">
            <v>380.4</v>
          </cell>
          <cell r="L421">
            <v>363.6</v>
          </cell>
          <cell r="M421">
            <v>1.0462046204620461</v>
          </cell>
          <cell r="N421">
            <v>3.7</v>
          </cell>
          <cell r="O421">
            <v>4.3</v>
          </cell>
          <cell r="P421">
            <v>-0.59999999999999964</v>
          </cell>
        </row>
        <row r="422">
          <cell r="A422" t="str">
            <v>2005:1</v>
          </cell>
          <cell r="B422">
            <v>367.05125007786006</v>
          </cell>
          <cell r="C422">
            <v>392.91081774346333</v>
          </cell>
          <cell r="D422">
            <v>0.93418463809645647</v>
          </cell>
          <cell r="E422">
            <v>367.05125007786006</v>
          </cell>
          <cell r="F422">
            <v>392.91081774346333</v>
          </cell>
          <cell r="G422">
            <v>0.93418463809645647</v>
          </cell>
          <cell r="H422">
            <v>4.9000000000000004</v>
          </cell>
          <cell r="I422">
            <v>4</v>
          </cell>
          <cell r="J422">
            <v>0.90000000000000036</v>
          </cell>
          <cell r="K422">
            <v>319.10000000000002</v>
          </cell>
          <cell r="L422">
            <v>388.5</v>
          </cell>
          <cell r="M422">
            <v>0.82136422136422138</v>
          </cell>
          <cell r="N422">
            <v>5.7</v>
          </cell>
          <cell r="O422">
            <v>3.5</v>
          </cell>
          <cell r="P422">
            <v>2.2000000000000002</v>
          </cell>
        </row>
        <row r="423">
          <cell r="A423" t="str">
            <v>2005:2</v>
          </cell>
          <cell r="B423">
            <v>382.49593798838799</v>
          </cell>
          <cell r="C423">
            <v>331.22294910654443</v>
          </cell>
          <cell r="D423">
            <v>1.1547990228942457</v>
          </cell>
          <cell r="E423">
            <v>382.49593798838799</v>
          </cell>
          <cell r="F423">
            <v>331.22294910654443</v>
          </cell>
          <cell r="G423">
            <v>1.1547990228942457</v>
          </cell>
          <cell r="H423">
            <v>2.9</v>
          </cell>
          <cell r="I423">
            <v>5.0999999999999996</v>
          </cell>
          <cell r="J423">
            <v>-2.1999999999999997</v>
          </cell>
          <cell r="K423">
            <v>355</v>
          </cell>
          <cell r="L423">
            <v>326.10000000000002</v>
          </cell>
          <cell r="M423">
            <v>1.088623121741797</v>
          </cell>
          <cell r="N423">
            <v>3.3</v>
          </cell>
          <cell r="O423">
            <v>4.5</v>
          </cell>
          <cell r="P423">
            <v>-1.2000000000000002</v>
          </cell>
        </row>
        <row r="424">
          <cell r="A424" t="str">
            <v>2005:3</v>
          </cell>
          <cell r="B424">
            <v>278.72544479133438</v>
          </cell>
          <cell r="C424">
            <v>270.29253185771751</v>
          </cell>
          <cell r="D424">
            <v>1.0311992080419594</v>
          </cell>
          <cell r="E424">
            <v>278.72544479133438</v>
          </cell>
          <cell r="F424">
            <v>270.29253185771751</v>
          </cell>
          <cell r="G424">
            <v>1.0311992080419594</v>
          </cell>
          <cell r="H424">
            <v>7.6</v>
          </cell>
          <cell r="I424">
            <v>7.3</v>
          </cell>
          <cell r="J424">
            <v>0.29999999999999982</v>
          </cell>
          <cell r="K424">
            <v>255.3</v>
          </cell>
          <cell r="L424">
            <v>283.89999999999998</v>
          </cell>
          <cell r="M424">
            <v>0.89926030292356474</v>
          </cell>
          <cell r="N424">
            <v>7.8</v>
          </cell>
          <cell r="O424">
            <v>6.8</v>
          </cell>
          <cell r="P424">
            <v>1</v>
          </cell>
        </row>
        <row r="425">
          <cell r="A425" t="str">
            <v>2005:4</v>
          </cell>
          <cell r="B425">
            <v>168.49988349133633</v>
          </cell>
          <cell r="C425">
            <v>198.63939385091356</v>
          </cell>
          <cell r="D425">
            <v>0.84827022588380385</v>
          </cell>
          <cell r="E425">
            <v>168.49988349133633</v>
          </cell>
          <cell r="F425">
            <v>198.63939385091356</v>
          </cell>
          <cell r="G425">
            <v>0.84827022588380385</v>
          </cell>
          <cell r="H425">
            <v>11</v>
          </cell>
          <cell r="I425">
            <v>9.9</v>
          </cell>
          <cell r="J425">
            <v>1.0999999999999996</v>
          </cell>
          <cell r="K425">
            <v>138.6</v>
          </cell>
          <cell r="L425">
            <v>190.3</v>
          </cell>
          <cell r="M425">
            <v>0.72832369942196529</v>
          </cell>
          <cell r="N425">
            <v>11.5</v>
          </cell>
          <cell r="O425">
            <v>9.6999999999999993</v>
          </cell>
          <cell r="P425">
            <v>1.8000000000000007</v>
          </cell>
        </row>
        <row r="426">
          <cell r="A426" t="str">
            <v>2005:5</v>
          </cell>
          <cell r="B426">
            <v>84.07673563757173</v>
          </cell>
          <cell r="C426">
            <v>94.205291641343422</v>
          </cell>
          <cell r="D426">
            <v>0.89248421370709263</v>
          </cell>
          <cell r="E426">
            <v>84.07673563757173</v>
          </cell>
          <cell r="F426">
            <v>94.205291641343422</v>
          </cell>
          <cell r="G426">
            <v>0.89248421370709263</v>
          </cell>
          <cell r="H426">
            <v>14.8</v>
          </cell>
          <cell r="I426">
            <v>13.6</v>
          </cell>
          <cell r="J426">
            <v>1.2000000000000011</v>
          </cell>
          <cell r="K426">
            <v>76.5</v>
          </cell>
          <cell r="L426">
            <v>95</v>
          </cell>
          <cell r="M426">
            <v>0.80526315789473679</v>
          </cell>
          <cell r="N426">
            <v>14.7</v>
          </cell>
          <cell r="O426">
            <v>13.3</v>
          </cell>
          <cell r="P426">
            <v>1.3999999999999986</v>
          </cell>
        </row>
        <row r="427">
          <cell r="A427" t="str">
            <v>2005:6</v>
          </cell>
          <cell r="B427">
            <v>22.641370352860843</v>
          </cell>
          <cell r="C427">
            <v>33.639009300779129</v>
          </cell>
          <cell r="D427">
            <v>0.67306888114378671</v>
          </cell>
          <cell r="E427">
            <v>0</v>
          </cell>
          <cell r="F427">
            <v>0</v>
          </cell>
          <cell r="G427">
            <v>1</v>
          </cell>
          <cell r="H427">
            <v>19.600000000000001</v>
          </cell>
          <cell r="I427">
            <v>16.8</v>
          </cell>
          <cell r="J427">
            <v>2.8000000000000007</v>
          </cell>
          <cell r="K427">
            <v>15.1</v>
          </cell>
          <cell r="L427">
            <v>31.5</v>
          </cell>
          <cell r="M427">
            <v>0.47936507936507933</v>
          </cell>
          <cell r="N427">
            <v>19.600000000000001</v>
          </cell>
          <cell r="O427">
            <v>16.399999999999999</v>
          </cell>
          <cell r="P427">
            <v>3.2000000000000028</v>
          </cell>
        </row>
        <row r="428">
          <cell r="A428" t="str">
            <v>2005:7</v>
          </cell>
          <cell r="B428">
            <v>5.2487790967267642</v>
          </cell>
          <cell r="C428">
            <v>9.8992241828118033</v>
          </cell>
          <cell r="D428">
            <v>0.53022125772647033</v>
          </cell>
          <cell r="E428">
            <v>0</v>
          </cell>
          <cell r="F428">
            <v>0</v>
          </cell>
          <cell r="G428">
            <v>1</v>
          </cell>
          <cell r="H428">
            <v>20.3</v>
          </cell>
          <cell r="I428">
            <v>19.2</v>
          </cell>
          <cell r="J428">
            <v>1.1000000000000014</v>
          </cell>
          <cell r="K428">
            <v>2.2000000000000002</v>
          </cell>
          <cell r="L428">
            <v>8.9</v>
          </cell>
          <cell r="M428">
            <v>0.24719101123595508</v>
          </cell>
          <cell r="N428">
            <v>20.3</v>
          </cell>
          <cell r="O428">
            <v>18.399999999999999</v>
          </cell>
          <cell r="P428">
            <v>1.9000000000000021</v>
          </cell>
        </row>
        <row r="429">
          <cell r="A429" t="str">
            <v>2005:8</v>
          </cell>
          <cell r="B429">
            <v>8.2505930357454247</v>
          </cell>
          <cell r="C429">
            <v>9.4425505166936539</v>
          </cell>
          <cell r="D429">
            <v>0.87376742344762193</v>
          </cell>
          <cell r="E429">
            <v>0</v>
          </cell>
          <cell r="F429">
            <v>0</v>
          </cell>
          <cell r="G429">
            <v>1</v>
          </cell>
          <cell r="H429">
            <v>18.899999999999999</v>
          </cell>
          <cell r="I429">
            <v>18.899999999999999</v>
          </cell>
          <cell r="J429">
            <v>0</v>
          </cell>
          <cell r="K429">
            <v>0.6</v>
          </cell>
          <cell r="L429">
            <v>9.1</v>
          </cell>
          <cell r="M429">
            <v>6.5934065934065936E-2</v>
          </cell>
          <cell r="N429">
            <v>18.600000000000001</v>
          </cell>
          <cell r="O429">
            <v>18.2</v>
          </cell>
          <cell r="P429">
            <v>0.40000000000000213</v>
          </cell>
        </row>
        <row r="430">
          <cell r="A430" t="str">
            <v>2005:9</v>
          </cell>
          <cell r="B430">
            <v>31.363308040147036</v>
          </cell>
          <cell r="C430">
            <v>43.697695496746512</v>
          </cell>
          <cell r="D430">
            <v>0.71773368557804551</v>
          </cell>
          <cell r="E430">
            <v>0</v>
          </cell>
          <cell r="F430">
            <v>0</v>
          </cell>
          <cell r="G430">
            <v>1</v>
          </cell>
          <cell r="H430">
            <v>17.2</v>
          </cell>
          <cell r="I430">
            <v>16.5</v>
          </cell>
          <cell r="J430">
            <v>0.69999999999999929</v>
          </cell>
          <cell r="K430">
            <v>21.3</v>
          </cell>
          <cell r="L430">
            <v>39.4</v>
          </cell>
          <cell r="M430">
            <v>0.54060913705583757</v>
          </cell>
          <cell r="N430">
            <v>17.7</v>
          </cell>
          <cell r="O430">
            <v>15.7</v>
          </cell>
          <cell r="P430">
            <v>2</v>
          </cell>
        </row>
        <row r="431">
          <cell r="A431" t="str">
            <v>2005:10</v>
          </cell>
          <cell r="B431">
            <v>51.592105448209921</v>
          </cell>
          <cell r="C431">
            <v>132.10004667845612</v>
          </cell>
          <cell r="D431">
            <v>0.3905532718984569</v>
          </cell>
          <cell r="E431">
            <v>51.592105448209921</v>
          </cell>
          <cell r="F431">
            <v>132.10004667845612</v>
          </cell>
          <cell r="G431">
            <v>0.3905532718984569</v>
          </cell>
          <cell r="H431">
            <v>14.9</v>
          </cell>
          <cell r="I431">
            <v>12.6</v>
          </cell>
          <cell r="J431">
            <v>2.3000000000000007</v>
          </cell>
          <cell r="K431">
            <v>38.200000000000003</v>
          </cell>
          <cell r="L431">
            <v>133.80000000000001</v>
          </cell>
          <cell r="M431">
            <v>0.28550074738415543</v>
          </cell>
          <cell r="N431">
            <v>15.4</v>
          </cell>
          <cell r="O431">
            <v>11.8</v>
          </cell>
          <cell r="P431">
            <v>3.5999999999999996</v>
          </cell>
        </row>
        <row r="432">
          <cell r="A432" t="str">
            <v>2005:11</v>
          </cell>
          <cell r="B432">
            <v>296.15745834450854</v>
          </cell>
          <cell r="C432">
            <v>277.9065874341735</v>
          </cell>
          <cell r="D432">
            <v>1.0656726818850886</v>
          </cell>
          <cell r="E432">
            <v>296.15745834450854</v>
          </cell>
          <cell r="F432">
            <v>277.9065874341735</v>
          </cell>
          <cell r="G432">
            <v>1.0656726818850886</v>
          </cell>
          <cell r="H432">
            <v>7</v>
          </cell>
          <cell r="I432">
            <v>7.6</v>
          </cell>
          <cell r="J432">
            <v>-0.59999999999999964</v>
          </cell>
          <cell r="K432">
            <v>287.5</v>
          </cell>
          <cell r="L432">
            <v>272.89999999999998</v>
          </cell>
          <cell r="M432">
            <v>1.053499450348113</v>
          </cell>
          <cell r="N432">
            <v>6.4</v>
          </cell>
          <cell r="O432">
            <v>6.9</v>
          </cell>
          <cell r="P432">
            <v>-0.5</v>
          </cell>
        </row>
        <row r="433">
          <cell r="A433" t="str">
            <v>2005:12</v>
          </cell>
          <cell r="B433">
            <v>420.38664397237829</v>
          </cell>
          <cell r="C433">
            <v>363.68818352813111</v>
          </cell>
          <cell r="D433">
            <v>1.1558985499452215</v>
          </cell>
          <cell r="E433">
            <v>420.38664397237829</v>
          </cell>
          <cell r="F433">
            <v>363.68818352813111</v>
          </cell>
          <cell r="G433">
            <v>1.1558985499452215</v>
          </cell>
          <cell r="H433">
            <v>3.4</v>
          </cell>
          <cell r="I433">
            <v>4.8</v>
          </cell>
          <cell r="J433">
            <v>-1.4</v>
          </cell>
          <cell r="K433">
            <v>366.1</v>
          </cell>
          <cell r="L433">
            <v>363.6</v>
          </cell>
          <cell r="M433">
            <v>1.0068756875687568</v>
          </cell>
          <cell r="N433">
            <v>4.2</v>
          </cell>
          <cell r="O433">
            <v>4.3</v>
          </cell>
          <cell r="P433">
            <v>-9.9999999999999645E-2</v>
          </cell>
        </row>
        <row r="434">
          <cell r="A434" t="str">
            <v>2006:1</v>
          </cell>
          <cell r="B434">
            <v>425.10967826270706</v>
          </cell>
          <cell r="C434">
            <v>392.91081774346333</v>
          </cell>
          <cell r="D434">
            <v>1.0819495393488168</v>
          </cell>
          <cell r="E434">
            <v>425.10967826270706</v>
          </cell>
          <cell r="F434">
            <v>392.91081774346333</v>
          </cell>
          <cell r="G434">
            <v>1.0819495393488168</v>
          </cell>
          <cell r="H434">
            <v>3</v>
          </cell>
          <cell r="I434">
            <v>4</v>
          </cell>
          <cell r="J434">
            <v>-1</v>
          </cell>
          <cell r="K434">
            <v>407.9</v>
          </cell>
          <cell r="L434">
            <v>388.5</v>
          </cell>
          <cell r="M434">
            <v>1.0499356499356498</v>
          </cell>
          <cell r="N434">
            <v>2.8</v>
          </cell>
          <cell r="O434">
            <v>3.5</v>
          </cell>
          <cell r="P434">
            <v>-0.70000000000000018</v>
          </cell>
        </row>
        <row r="435">
          <cell r="A435" t="str">
            <v>2006:2</v>
          </cell>
          <cell r="B435">
            <v>371.28110095637453</v>
          </cell>
          <cell r="C435">
            <v>331.22294910654443</v>
          </cell>
          <cell r="D435">
            <v>1.1209401460795054</v>
          </cell>
          <cell r="E435">
            <v>371.28110095637453</v>
          </cell>
          <cell r="F435">
            <v>331.22294910654443</v>
          </cell>
          <cell r="G435">
            <v>1.1209401460795054</v>
          </cell>
          <cell r="H435">
            <v>3.6</v>
          </cell>
          <cell r="I435">
            <v>5.0999999999999996</v>
          </cell>
          <cell r="J435">
            <v>-1.4999999999999996</v>
          </cell>
          <cell r="K435">
            <v>349.3</v>
          </cell>
          <cell r="L435">
            <v>326.10000000000002</v>
          </cell>
          <cell r="M435">
            <v>1.07114382091383</v>
          </cell>
          <cell r="N435">
            <v>3.5</v>
          </cell>
          <cell r="O435">
            <v>4.5</v>
          </cell>
          <cell r="P435">
            <v>-1</v>
          </cell>
        </row>
        <row r="436">
          <cell r="A436" t="str">
            <v>2006:3</v>
          </cell>
          <cell r="B436">
            <v>299.01717909812805</v>
          </cell>
          <cell r="C436">
            <v>270.29253185771751</v>
          </cell>
          <cell r="D436">
            <v>1.1062724413545071</v>
          </cell>
          <cell r="E436">
            <v>299.01717909812805</v>
          </cell>
          <cell r="F436">
            <v>270.29253185771751</v>
          </cell>
          <cell r="G436">
            <v>1.1062724413545071</v>
          </cell>
          <cell r="H436">
            <v>7</v>
          </cell>
          <cell r="I436">
            <v>7.3</v>
          </cell>
          <cell r="J436">
            <v>-0.29999999999999982</v>
          </cell>
          <cell r="L436">
            <v>283.89999999999998</v>
          </cell>
          <cell r="M436">
            <v>0</v>
          </cell>
          <cell r="O436">
            <v>6.8</v>
          </cell>
        </row>
        <row r="437">
          <cell r="A437" t="str">
            <v>2006:4</v>
          </cell>
          <cell r="B437">
            <v>172.82413181274023</v>
          </cell>
          <cell r="C437">
            <v>198.63939385091356</v>
          </cell>
          <cell r="D437">
            <v>0.87003956497396151</v>
          </cell>
          <cell r="E437">
            <v>172.82413181274023</v>
          </cell>
          <cell r="F437">
            <v>198.63939385091356</v>
          </cell>
          <cell r="G437">
            <v>0.87003956497396151</v>
          </cell>
          <cell r="H437">
            <v>10.8</v>
          </cell>
          <cell r="I437">
            <v>9.9</v>
          </cell>
          <cell r="J437">
            <v>0.90000000000000036</v>
          </cell>
          <cell r="L437">
            <v>190.3</v>
          </cell>
          <cell r="M437">
            <v>0</v>
          </cell>
          <cell r="O437">
            <v>9.6999999999999993</v>
          </cell>
        </row>
        <row r="438">
          <cell r="A438" t="str">
            <v>2006:5</v>
          </cell>
          <cell r="B438">
            <v>69.934028884421721</v>
          </cell>
          <cell r="C438">
            <v>94.205291641343422</v>
          </cell>
          <cell r="D438">
            <v>0.74235775576889262</v>
          </cell>
          <cell r="E438">
            <v>69.934028884421721</v>
          </cell>
          <cell r="F438">
            <v>94.205291641343422</v>
          </cell>
          <cell r="G438">
            <v>0.74235775576889262</v>
          </cell>
          <cell r="H438">
            <v>14.8</v>
          </cell>
          <cell r="I438">
            <v>13.6</v>
          </cell>
          <cell r="J438">
            <v>1.2000000000000011</v>
          </cell>
          <cell r="L438">
            <v>95</v>
          </cell>
          <cell r="M438">
            <v>0</v>
          </cell>
          <cell r="O438">
            <v>13.3</v>
          </cell>
        </row>
        <row r="439">
          <cell r="A439" t="str">
            <v>2006:6</v>
          </cell>
          <cell r="B439">
            <v>21.93948866505994</v>
          </cell>
          <cell r="C439">
            <v>33.639009300779129</v>
          </cell>
          <cell r="D439">
            <v>0.65220376940624669</v>
          </cell>
          <cell r="E439">
            <v>0</v>
          </cell>
          <cell r="F439">
            <v>0</v>
          </cell>
          <cell r="G439">
            <v>1</v>
          </cell>
          <cell r="H439">
            <v>19.100000000000001</v>
          </cell>
          <cell r="I439">
            <v>16.8</v>
          </cell>
          <cell r="J439">
            <v>2.3000000000000007</v>
          </cell>
          <cell r="L439">
            <v>31.5</v>
          </cell>
          <cell r="M439">
            <v>0</v>
          </cell>
          <cell r="O439">
            <v>16.399999999999999</v>
          </cell>
        </row>
        <row r="440">
          <cell r="A440" t="str">
            <v>2006:7</v>
          </cell>
          <cell r="B440">
            <v>6.6834210849426062E-2</v>
          </cell>
          <cell r="C440">
            <v>9.8992241828118033</v>
          </cell>
          <cell r="D440">
            <v>6.7514594694674636E-3</v>
          </cell>
          <cell r="E440">
            <v>0</v>
          </cell>
          <cell r="F440">
            <v>0</v>
          </cell>
          <cell r="G440">
            <v>1</v>
          </cell>
          <cell r="H440">
            <v>23.6</v>
          </cell>
          <cell r="I440">
            <v>19.2</v>
          </cell>
          <cell r="J440">
            <v>4.4000000000000021</v>
          </cell>
          <cell r="L440">
            <v>8.9</v>
          </cell>
          <cell r="M440">
            <v>0</v>
          </cell>
          <cell r="O440">
            <v>18.399999999999999</v>
          </cell>
        </row>
        <row r="441">
          <cell r="A441" t="str">
            <v>2006:8</v>
          </cell>
          <cell r="B441">
            <v>11.247106272309759</v>
          </cell>
          <cell r="C441">
            <v>9.4425505166936539</v>
          </cell>
          <cell r="D441">
            <v>1.1911089331664997</v>
          </cell>
          <cell r="E441">
            <v>0</v>
          </cell>
          <cell r="F441">
            <v>0</v>
          </cell>
          <cell r="G441">
            <v>1</v>
          </cell>
          <cell r="H441">
            <v>18</v>
          </cell>
          <cell r="I441">
            <v>18.899999999999999</v>
          </cell>
          <cell r="J441">
            <v>-0.89999999999999858</v>
          </cell>
          <cell r="L441">
            <v>9.1</v>
          </cell>
          <cell r="M441">
            <v>0</v>
          </cell>
          <cell r="O441">
            <v>18.2</v>
          </cell>
        </row>
        <row r="442">
          <cell r="A442" t="str">
            <v>2006:9</v>
          </cell>
          <cell r="B442">
            <v>5.7331822745651175</v>
          </cell>
          <cell r="C442">
            <v>43.697695496746512</v>
          </cell>
          <cell r="D442">
            <v>0.13120102122987193</v>
          </cell>
          <cell r="E442">
            <v>0</v>
          </cell>
          <cell r="F442">
            <v>0</v>
          </cell>
          <cell r="G442">
            <v>1</v>
          </cell>
          <cell r="H442">
            <v>18.8</v>
          </cell>
          <cell r="I442">
            <v>16.5</v>
          </cell>
          <cell r="J442">
            <v>2.3000000000000007</v>
          </cell>
          <cell r="L442">
            <v>39.4</v>
          </cell>
          <cell r="M442">
            <v>0</v>
          </cell>
          <cell r="O442">
            <v>15.7</v>
          </cell>
        </row>
        <row r="443">
          <cell r="A443" t="str">
            <v>2006:10</v>
          </cell>
          <cell r="B443">
            <v>52.587454194531489</v>
          </cell>
          <cell r="C443">
            <v>132.10004667845612</v>
          </cell>
          <cell r="D443">
            <v>0.39808808185007138</v>
          </cell>
          <cell r="E443">
            <v>52.587454194531489</v>
          </cell>
          <cell r="F443">
            <v>132.10004667845612</v>
          </cell>
          <cell r="G443">
            <v>0.39808808185007138</v>
          </cell>
          <cell r="H443">
            <v>15.2</v>
          </cell>
          <cell r="I443">
            <v>12.6</v>
          </cell>
          <cell r="J443">
            <v>2.5999999999999996</v>
          </cell>
          <cell r="L443">
            <v>133.80000000000001</v>
          </cell>
          <cell r="M443">
            <v>0</v>
          </cell>
          <cell r="O443">
            <v>11.8</v>
          </cell>
        </row>
        <row r="444">
          <cell r="A444" t="str">
            <v>2006:11</v>
          </cell>
          <cell r="B444">
            <v>205.91400651965932</v>
          </cell>
          <cell r="C444">
            <v>277.9065874341735</v>
          </cell>
          <cell r="D444">
            <v>0.74094683548454299</v>
          </cell>
          <cell r="E444">
            <v>205.91400651965932</v>
          </cell>
          <cell r="F444">
            <v>277.9065874341735</v>
          </cell>
          <cell r="G444">
            <v>0.74094683548454299</v>
          </cell>
          <cell r="H444">
            <v>9.9</v>
          </cell>
          <cell r="I444">
            <v>7.6</v>
          </cell>
          <cell r="J444">
            <v>2.3000000000000007</v>
          </cell>
          <cell r="L444">
            <v>272.89999999999998</v>
          </cell>
          <cell r="M444">
            <v>0</v>
          </cell>
          <cell r="O444">
            <v>6.9</v>
          </cell>
        </row>
        <row r="445">
          <cell r="A445" t="str">
            <v>2006:12</v>
          </cell>
          <cell r="B445">
            <v>350.90736130493673</v>
          </cell>
          <cell r="C445">
            <v>363.68818352813111</v>
          </cell>
          <cell r="D445">
            <v>0.96485774682254477</v>
          </cell>
          <cell r="E445">
            <v>350.90736130493673</v>
          </cell>
          <cell r="F445">
            <v>363.68818352813111</v>
          </cell>
          <cell r="G445">
            <v>0.96485774682254477</v>
          </cell>
          <cell r="H445">
            <v>5.6</v>
          </cell>
          <cell r="I445">
            <v>4.8</v>
          </cell>
          <cell r="J445">
            <v>0.79999999999999982</v>
          </cell>
          <cell r="L445">
            <v>363.6</v>
          </cell>
          <cell r="M445">
            <v>0</v>
          </cell>
          <cell r="O445">
            <v>4.3</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sheetData sheetId="2" refreshError="1"/>
      <sheetData sheetId="3"/>
      <sheetData sheetId="4" refreshError="1"/>
      <sheetData sheetId="5"/>
      <sheetData sheetId="6" refreshError="1"/>
      <sheetData sheetId="7"/>
      <sheetData sheetId="8"/>
      <sheetData sheetId="9" refreshError="1"/>
      <sheetData sheetId="10"/>
      <sheetData sheetId="11"/>
      <sheetData sheetId="12" refreshError="1"/>
      <sheetData sheetId="13" refreshError="1"/>
      <sheetData sheetId="14"/>
      <sheetData sheetId="15" refreshError="1"/>
      <sheetData sheetId="16">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sheetData sheetId="19"/>
      <sheetData sheetId="20" refreshError="1"/>
      <sheetData sheetId="21"/>
      <sheetData sheetId="22" refreshError="1"/>
      <sheetData sheetId="23"/>
      <sheetData sheetId="24" refreshError="1"/>
      <sheetData sheetId="25"/>
      <sheetData sheetId="26" refreshError="1"/>
      <sheetData sheetId="27" refreshError="1"/>
      <sheetData sheetId="28" refreshError="1"/>
      <sheetData sheetId="29"/>
      <sheetData sheetId="30" refreshError="1"/>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sheetData sheetId="2" refreshError="1"/>
      <sheetData sheetId="3"/>
      <sheetData sheetId="4" refreshError="1"/>
      <sheetData sheetId="5"/>
      <sheetData sheetId="6" refreshError="1"/>
      <sheetData sheetId="7"/>
      <sheetData sheetId="8"/>
      <sheetData sheetId="9" refreshError="1"/>
      <sheetData sheetId="10"/>
      <sheetData sheetId="11"/>
      <sheetData sheetId="12" refreshError="1"/>
      <sheetData sheetId="13" refreshError="1"/>
      <sheetData sheetId="14"/>
      <sheetData sheetId="15" refreshError="1"/>
      <sheetData sheetId="16">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sheetData sheetId="19"/>
      <sheetData sheetId="20" refreshError="1"/>
      <sheetData sheetId="21"/>
      <sheetData sheetId="22" refreshError="1"/>
      <sheetData sheetId="23"/>
      <sheetData sheetId="24" refreshError="1"/>
      <sheetData sheetId="25"/>
      <sheetData sheetId="26" refreshError="1"/>
      <sheetData sheetId="27" refreshError="1"/>
      <sheetData sheetId="28" refreshError="1"/>
      <sheetData sheetId="29"/>
      <sheetData sheetId="30" refreshError="1"/>
      <sheetData sheetId="31"/>
      <sheetData sheetId="32"/>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_G6"/>
      <sheetName val="P2_G7-G8"/>
      <sheetName val="Q.ELE FE"/>
      <sheetName val="Q.ELE DOM"/>
      <sheetName val="Métro+Mayotte"/>
      <sheetName val="DOM hors Mayotte"/>
    </sheetNames>
    <sheetDataSet>
      <sheetData sheetId="0">
        <row r="17">
          <cell r="H17">
            <v>2011</v>
          </cell>
        </row>
        <row r="18">
          <cell r="H18">
            <v>2012</v>
          </cell>
        </row>
        <row r="19">
          <cell r="H19">
            <v>2013</v>
          </cell>
        </row>
        <row r="20">
          <cell r="H20">
            <v>2014</v>
          </cell>
        </row>
        <row r="21">
          <cell r="H21">
            <v>2015</v>
          </cell>
        </row>
        <row r="22">
          <cell r="H22">
            <v>2016</v>
          </cell>
        </row>
        <row r="23">
          <cell r="H23">
            <v>2017</v>
          </cell>
        </row>
        <row r="24">
          <cell r="H24">
            <v>2018</v>
          </cell>
        </row>
        <row r="25">
          <cell r="H25">
            <v>2019</v>
          </cell>
        </row>
        <row r="26">
          <cell r="H26">
            <v>2020</v>
          </cell>
        </row>
        <row r="27">
          <cell r="H27">
            <v>2021</v>
          </cell>
        </row>
      </sheetData>
      <sheetData sheetId="1">
        <row r="4">
          <cell r="M4">
            <v>1.6659600000286099</v>
          </cell>
        </row>
      </sheetData>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_G1"/>
      <sheetName val="P1_G2-G3"/>
      <sheetName val="P1_G4-G5"/>
      <sheetName val="P1_carte1"/>
      <sheetName val="P1_carte2"/>
      <sheetName val="P1_G6"/>
      <sheetName val="P1_G7"/>
      <sheetName val="P1_G8"/>
      <sheetName val="P1_G9"/>
      <sheetName val="P1_G10"/>
      <sheetName val="P1_G11"/>
      <sheetName val="P1_T1"/>
      <sheetName val="P1_G12"/>
      <sheetName val="P1_T2-G13"/>
      <sheetName val="P1_G14-G15"/>
      <sheetName val="P1_G16-G17"/>
      <sheetName val="P1_G18-G19"/>
      <sheetName val="P1_G20"/>
      <sheetName val="P1_G21"/>
      <sheetName val="P2_G1-G2"/>
      <sheetName val="P2_carte1"/>
      <sheetName val="P2_G3"/>
      <sheetName val="P2_G4-G5"/>
      <sheetName val="P2_carte2"/>
      <sheetName val="P2_G6"/>
      <sheetName val="P2_G7-G8"/>
      <sheetName val="P2_carte3"/>
      <sheetName val="P2_G9"/>
      <sheetName val="P2_G10-G11"/>
      <sheetName val="P2_carte4"/>
      <sheetName val="P2_G12"/>
      <sheetName val="P2_G13-G14"/>
      <sheetName val="P2_G15"/>
      <sheetName val="P2_G16-G17"/>
      <sheetName val="P2_G18"/>
      <sheetName val="P2_G19-G20"/>
      <sheetName val="P2_carte5"/>
      <sheetName val="P2_G21-G22"/>
      <sheetName val="P2_G23"/>
      <sheetName val="P2_G24-G25"/>
      <sheetName val="P2_carte6"/>
      <sheetName val="P2_G26"/>
      <sheetName val="P2_G27-G28"/>
      <sheetName val="P2_carte7"/>
      <sheetName val="P2_G29-G30"/>
      <sheetName val="P2_G31-G32"/>
      <sheetName val="P3_carte1"/>
      <sheetName val="P3_carte2"/>
      <sheetName val="P3_carte3"/>
      <sheetName val="P3_carte4"/>
      <sheetName val="P3_carte5"/>
      <sheetName val="P3_T1"/>
      <sheetName val="P3_G1"/>
      <sheetName val="P3_G2 (à supprimer)"/>
      <sheetName val="P3_G3 (à supprimer)"/>
      <sheetName val="Données clé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2">
          <cell r="O42">
            <v>2003</v>
          </cell>
          <cell r="P42">
            <v>2004</v>
          </cell>
          <cell r="Q42">
            <v>2005</v>
          </cell>
          <cell r="R42">
            <v>2006</v>
          </cell>
          <cell r="S42">
            <v>2007</v>
          </cell>
          <cell r="T42">
            <v>2008</v>
          </cell>
          <cell r="U42">
            <v>2009</v>
          </cell>
          <cell r="V42">
            <v>2010</v>
          </cell>
          <cell r="W42">
            <v>2011</v>
          </cell>
          <cell r="X42">
            <v>2012</v>
          </cell>
        </row>
        <row r="43">
          <cell r="N43" t="str">
            <v>Cuisinières</v>
          </cell>
          <cell r="O43">
            <v>10.63</v>
          </cell>
          <cell r="P43">
            <v>10.48</v>
          </cell>
          <cell r="Q43">
            <v>10.715</v>
          </cell>
          <cell r="R43">
            <v>13.657999999999999</v>
          </cell>
          <cell r="S43">
            <v>11.298999999999999</v>
          </cell>
          <cell r="T43">
            <v>11.2</v>
          </cell>
          <cell r="U43">
            <v>9.8699999999999992</v>
          </cell>
          <cell r="V43">
            <v>7.7</v>
          </cell>
          <cell r="W43">
            <v>7.35</v>
          </cell>
          <cell r="X43">
            <v>6.6150000000000002</v>
          </cell>
        </row>
        <row r="44">
          <cell r="N44" t="str">
            <v>Chaudières</v>
          </cell>
          <cell r="O44">
            <v>8.06</v>
          </cell>
          <cell r="P44">
            <v>8.8000000000000007</v>
          </cell>
          <cell r="Q44">
            <v>18.545000000000002</v>
          </cell>
          <cell r="R44">
            <v>28.414000000000001</v>
          </cell>
          <cell r="S44">
            <v>15.042999999999999</v>
          </cell>
          <cell r="T44">
            <v>27.07</v>
          </cell>
          <cell r="U44">
            <v>20.9</v>
          </cell>
          <cell r="V44">
            <v>17.34</v>
          </cell>
          <cell r="W44">
            <v>16.97</v>
          </cell>
          <cell r="X44">
            <v>19.36</v>
          </cell>
        </row>
        <row r="45">
          <cell r="N45" t="str">
            <v>Poêles</v>
          </cell>
          <cell r="O45">
            <v>76.099999999999994</v>
          </cell>
          <cell r="P45">
            <v>83</v>
          </cell>
          <cell r="Q45">
            <v>127.075</v>
          </cell>
          <cell r="R45">
            <v>205.49199999999999</v>
          </cell>
          <cell r="S45">
            <v>188.40600000000001</v>
          </cell>
          <cell r="T45">
            <v>217.04</v>
          </cell>
          <cell r="U45">
            <v>254.67</v>
          </cell>
          <cell r="V45">
            <v>258.77</v>
          </cell>
          <cell r="W45">
            <v>263.28500000000003</v>
          </cell>
          <cell r="X45">
            <v>306.64999999999998</v>
          </cell>
        </row>
        <row r="46">
          <cell r="N46" t="str">
            <v>Foyers inserts</v>
          </cell>
          <cell r="O46">
            <v>242.7</v>
          </cell>
          <cell r="P46">
            <v>221.8</v>
          </cell>
          <cell r="Q46">
            <v>253.4</v>
          </cell>
          <cell r="R46">
            <v>281.565</v>
          </cell>
          <cell r="S46">
            <v>217.50200000000001</v>
          </cell>
          <cell r="T46">
            <v>237.79</v>
          </cell>
          <cell r="U46">
            <v>194.2</v>
          </cell>
          <cell r="V46">
            <v>180</v>
          </cell>
          <cell r="W46">
            <v>179.75</v>
          </cell>
          <cell r="X46">
            <v>156.6</v>
          </cell>
        </row>
      </sheetData>
      <sheetData sheetId="34"/>
      <sheetData sheetId="35">
        <row r="6">
          <cell r="B6">
            <v>2013</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primaire"/>
      <sheetName val="Production primaire"/>
      <sheetName val="Bois-énergie"/>
      <sheetName val="Import REN"/>
    </sheetNames>
    <sheetDataSet>
      <sheetData sheetId="0">
        <row r="7">
          <cell r="A7" t="str">
            <v>Consommation primaire pour production de chaleur : 4</v>
          </cell>
        </row>
      </sheetData>
      <sheetData sheetId="1">
        <row r="6">
          <cell r="U6">
            <v>103.80277777777778</v>
          </cell>
        </row>
      </sheetData>
      <sheetData sheetId="2">
        <row r="7">
          <cell r="B7">
            <v>1718.9136212745693</v>
          </cell>
        </row>
        <row r="101">
          <cell r="B101">
            <v>43.871557145933281</v>
          </cell>
          <cell r="C101">
            <v>72.124484654717591</v>
          </cell>
          <cell r="D101">
            <v>69.565717963305488</v>
          </cell>
          <cell r="E101">
            <v>79.102383513115171</v>
          </cell>
          <cell r="F101">
            <v>82.293697385263741</v>
          </cell>
          <cell r="G101">
            <v>105.44083540719936</v>
          </cell>
          <cell r="H101">
            <v>128.44382653613656</v>
          </cell>
          <cell r="I101">
            <v>112.52899403518794</v>
          </cell>
          <cell r="J101">
            <v>154.164627</v>
          </cell>
        </row>
        <row r="102">
          <cell r="B102">
            <v>67.375364520780707</v>
          </cell>
          <cell r="C102">
            <v>54.778544792462377</v>
          </cell>
          <cell r="D102">
            <v>70.985940153974582</v>
          </cell>
          <cell r="E102">
            <v>66.431101067941086</v>
          </cell>
          <cell r="F102">
            <v>70.601817867430455</v>
          </cell>
          <cell r="G102">
            <v>75.202841284475397</v>
          </cell>
          <cell r="H102">
            <v>55.623837349052785</v>
          </cell>
          <cell r="I102">
            <v>41.315488157741662</v>
          </cell>
          <cell r="J102">
            <v>52.256082999999997</v>
          </cell>
        </row>
        <row r="103">
          <cell r="B103">
            <v>1.043152871</v>
          </cell>
          <cell r="C103">
            <v>1.5189646262000001</v>
          </cell>
          <cell r="D103">
            <v>1.4995320634000002</v>
          </cell>
          <cell r="E103">
            <v>2.0158991332</v>
          </cell>
          <cell r="F103">
            <v>2.313107451</v>
          </cell>
          <cell r="G103">
            <v>2.4886298576000003</v>
          </cell>
          <cell r="H103">
            <v>2.7495458651999996</v>
          </cell>
          <cell r="I103">
            <v>2.6554512858000003</v>
          </cell>
          <cell r="J103">
            <v>3.848174148</v>
          </cell>
        </row>
        <row r="104">
          <cell r="B104">
            <v>2.5308188858</v>
          </cell>
          <cell r="C104">
            <v>2.1802516707999997</v>
          </cell>
          <cell r="D104">
            <v>2.6162314296</v>
          </cell>
          <cell r="E104">
            <v>2.3756986497999995</v>
          </cell>
          <cell r="F104">
            <v>2.4715427875999998</v>
          </cell>
          <cell r="G104">
            <v>2.6850648368000001</v>
          </cell>
          <cell r="H104">
            <v>2.2834973975999997</v>
          </cell>
          <cell r="I104">
            <v>1.9452892956000001</v>
          </cell>
          <cell r="J104">
            <v>2.1495860695999998</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primaire"/>
      <sheetName val="Production primaire"/>
      <sheetName val="Bois-énergie"/>
      <sheetName val="Import REN"/>
    </sheetNames>
    <sheetDataSet>
      <sheetData sheetId="0">
        <row r="7">
          <cell r="A7" t="str">
            <v>Consommation primaire pour production de chaleur : 103,8</v>
          </cell>
        </row>
      </sheetData>
      <sheetData sheetId="1">
        <row r="6">
          <cell r="P6">
            <v>112.57527777777779</v>
          </cell>
        </row>
      </sheetData>
      <sheetData sheetId="2">
        <row r="7">
          <cell r="B7">
            <v>1698.0594783089787</v>
          </cell>
        </row>
        <row r="100">
          <cell r="B100">
            <v>2013</v>
          </cell>
          <cell r="C100">
            <v>2014</v>
          </cell>
          <cell r="D100">
            <v>2015</v>
          </cell>
          <cell r="E100">
            <v>2016</v>
          </cell>
          <cell r="F100">
            <v>2017</v>
          </cell>
          <cell r="G100">
            <v>2018</v>
          </cell>
          <cell r="H100">
            <v>2019</v>
          </cell>
          <cell r="I100">
            <v>2020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ransport Target"/>
      <sheetName val="Heat Pumps"/>
      <sheetName val="Statistical Transfers"/>
      <sheetName val="Overall Target"/>
      <sheetName val="NREAP tables"/>
      <sheetName val="T_Coal"/>
      <sheetName val="T_Oil"/>
      <sheetName val="T_Gas"/>
      <sheetName val="T_El.&amp;H."/>
      <sheetName val="T_R&amp;W"/>
      <sheetName val="debug"/>
    </sheetNames>
    <sheetDataSet>
      <sheetData sheetId="0" refreshError="1"/>
      <sheetData sheetId="1">
        <row r="116">
          <cell r="B116" t="str">
            <v>EN</v>
          </cell>
          <cell r="E116">
            <v>2020</v>
          </cell>
          <cell r="H116" t="str">
            <v>Germany</v>
          </cell>
          <cell r="L116" t="str">
            <v>Australia</v>
          </cell>
          <cell r="M116" t="str">
            <v>AUSTRALI</v>
          </cell>
          <cell r="N116" t="str">
            <v>01</v>
          </cell>
        </row>
        <row r="117">
          <cell r="E117">
            <v>2019</v>
          </cell>
          <cell r="L117" t="str">
            <v>Austria</v>
          </cell>
          <cell r="M117" t="str">
            <v>AUSTRIA</v>
          </cell>
          <cell r="N117" t="str">
            <v>02</v>
          </cell>
          <cell r="T117">
            <v>3055</v>
          </cell>
        </row>
        <row r="118">
          <cell r="E118">
            <v>2018</v>
          </cell>
          <cell r="H118" t="str">
            <v>Germany</v>
          </cell>
          <cell r="L118" t="str">
            <v>Belgium</v>
          </cell>
          <cell r="M118" t="str">
            <v>BELGIUM</v>
          </cell>
          <cell r="N118" t="str">
            <v>03</v>
          </cell>
          <cell r="T118">
            <v>10137</v>
          </cell>
        </row>
        <row r="119">
          <cell r="E119">
            <v>2017</v>
          </cell>
          <cell r="L119" t="str">
            <v>Canada</v>
          </cell>
          <cell r="M119" t="str">
            <v>CANADA</v>
          </cell>
          <cell r="N119" t="str">
            <v>04</v>
          </cell>
          <cell r="Q119">
            <v>1</v>
          </cell>
          <cell r="T119">
            <v>2171</v>
          </cell>
        </row>
        <row r="120">
          <cell r="E120">
            <v>2016</v>
          </cell>
          <cell r="H120" t="str">
            <v>GERMANY</v>
          </cell>
          <cell r="L120" t="str">
            <v>Czech Republic</v>
          </cell>
          <cell r="M120" t="str">
            <v>CZECH</v>
          </cell>
          <cell r="N120" t="str">
            <v>05</v>
          </cell>
          <cell r="T120">
            <v>33931</v>
          </cell>
        </row>
        <row r="121">
          <cell r="E121">
            <v>2015</v>
          </cell>
          <cell r="L121" t="str">
            <v>Denmark</v>
          </cell>
          <cell r="M121" t="str">
            <v>DENMARK</v>
          </cell>
          <cell r="N121" t="str">
            <v>06</v>
          </cell>
          <cell r="T121">
            <v>8965</v>
          </cell>
        </row>
        <row r="122">
          <cell r="E122">
            <v>2014</v>
          </cell>
          <cell r="L122" t="str">
            <v>Finland</v>
          </cell>
          <cell r="M122" t="str">
            <v>FINLAND</v>
          </cell>
          <cell r="N122" t="str">
            <v>07</v>
          </cell>
        </row>
        <row r="123">
          <cell r="E123">
            <v>2013</v>
          </cell>
          <cell r="L123" t="str">
            <v>France</v>
          </cell>
          <cell r="M123" t="str">
            <v>FRANCE</v>
          </cell>
          <cell r="N123" t="str">
            <v>08</v>
          </cell>
        </row>
        <row r="124">
          <cell r="E124">
            <v>2012</v>
          </cell>
          <cell r="L124" t="str">
            <v>Germany</v>
          </cell>
          <cell r="M124" t="str">
            <v>GERMANY</v>
          </cell>
          <cell r="N124" t="str">
            <v>09</v>
          </cell>
        </row>
        <row r="125">
          <cell r="E125">
            <v>2011</v>
          </cell>
          <cell r="L125" t="str">
            <v>Greece</v>
          </cell>
          <cell r="M125" t="str">
            <v>GREECE</v>
          </cell>
          <cell r="N125" t="str">
            <v>10</v>
          </cell>
        </row>
        <row r="126">
          <cell r="E126">
            <v>2010</v>
          </cell>
          <cell r="L126" t="str">
            <v>Hungary</v>
          </cell>
          <cell r="M126" t="str">
            <v>HUNGARY</v>
          </cell>
          <cell r="N126" t="str">
            <v>11</v>
          </cell>
        </row>
        <row r="127">
          <cell r="E127">
            <v>2009</v>
          </cell>
          <cell r="L127" t="str">
            <v>Iceland</v>
          </cell>
          <cell r="M127" t="str">
            <v>ICELAND</v>
          </cell>
          <cell r="N127" t="str">
            <v>12</v>
          </cell>
        </row>
        <row r="128">
          <cell r="E128">
            <v>2008</v>
          </cell>
          <cell r="L128" t="str">
            <v>Ireland</v>
          </cell>
          <cell r="M128" t="str">
            <v>IRELAND</v>
          </cell>
          <cell r="N128" t="str">
            <v>13</v>
          </cell>
        </row>
        <row r="129">
          <cell r="E129">
            <v>2007</v>
          </cell>
          <cell r="H129">
            <v>4</v>
          </cell>
          <cell r="L129" t="str">
            <v>Italy</v>
          </cell>
          <cell r="M129" t="str">
            <v>ITALY</v>
          </cell>
          <cell r="N129" t="str">
            <v>14</v>
          </cell>
        </row>
        <row r="130">
          <cell r="E130">
            <v>2006</v>
          </cell>
          <cell r="L130" t="str">
            <v>Japan</v>
          </cell>
          <cell r="M130" t="str">
            <v>JAPAN</v>
          </cell>
          <cell r="N130" t="str">
            <v>15</v>
          </cell>
        </row>
        <row r="131">
          <cell r="E131">
            <v>2005</v>
          </cell>
          <cell r="L131" t="str">
            <v>Korea</v>
          </cell>
          <cell r="M131" t="str">
            <v>KOREA</v>
          </cell>
          <cell r="N131" t="str">
            <v>16</v>
          </cell>
        </row>
        <row r="132">
          <cell r="E132">
            <v>2004</v>
          </cell>
          <cell r="L132" t="str">
            <v>Luxembourg</v>
          </cell>
          <cell r="M132" t="str">
            <v>LUXEMBOU</v>
          </cell>
          <cell r="N132" t="str">
            <v>17</v>
          </cell>
        </row>
        <row r="133">
          <cell r="E133">
            <v>2003</v>
          </cell>
          <cell r="L133" t="str">
            <v>Mexico</v>
          </cell>
          <cell r="M133" t="str">
            <v>MEXICO</v>
          </cell>
          <cell r="N133" t="str">
            <v>18</v>
          </cell>
        </row>
        <row r="134">
          <cell r="E134">
            <v>2002</v>
          </cell>
          <cell r="L134" t="str">
            <v>Netherlands</v>
          </cell>
          <cell r="M134" t="str">
            <v>NETHLAND</v>
          </cell>
          <cell r="N134" t="str">
            <v>19</v>
          </cell>
        </row>
        <row r="135">
          <cell r="E135">
            <v>2001</v>
          </cell>
          <cell r="L135" t="str">
            <v>New Zealand</v>
          </cell>
          <cell r="M135" t="str">
            <v>NZ</v>
          </cell>
          <cell r="N135" t="str">
            <v>20</v>
          </cell>
        </row>
        <row r="136">
          <cell r="E136">
            <v>2000</v>
          </cell>
          <cell r="L136" t="str">
            <v>Norway</v>
          </cell>
          <cell r="M136" t="str">
            <v>NORWAY</v>
          </cell>
          <cell r="N136" t="str">
            <v>21</v>
          </cell>
        </row>
        <row r="137">
          <cell r="E137">
            <v>1999</v>
          </cell>
          <cell r="L137" t="str">
            <v>Poland</v>
          </cell>
          <cell r="M137" t="str">
            <v>POLAND</v>
          </cell>
          <cell r="N137" t="str">
            <v>22</v>
          </cell>
        </row>
        <row r="138">
          <cell r="E138">
            <v>1998</v>
          </cell>
          <cell r="L138" t="str">
            <v>Portugal</v>
          </cell>
          <cell r="M138" t="str">
            <v>PORTUGAL</v>
          </cell>
          <cell r="N138" t="str">
            <v>23</v>
          </cell>
        </row>
        <row r="139">
          <cell r="E139">
            <v>1997</v>
          </cell>
          <cell r="L139" t="str">
            <v>Slovak Republic</v>
          </cell>
          <cell r="M139" t="str">
            <v>SLOVAKIA</v>
          </cell>
          <cell r="N139" t="str">
            <v>24</v>
          </cell>
        </row>
        <row r="140">
          <cell r="E140">
            <v>1996</v>
          </cell>
          <cell r="L140" t="str">
            <v>Spain</v>
          </cell>
          <cell r="M140" t="str">
            <v>SPAIN</v>
          </cell>
          <cell r="N140" t="str">
            <v>25</v>
          </cell>
        </row>
        <row r="141">
          <cell r="E141">
            <v>1995</v>
          </cell>
          <cell r="L141" t="str">
            <v>Sweden</v>
          </cell>
          <cell r="M141" t="str">
            <v>SWEDEN</v>
          </cell>
          <cell r="N141" t="str">
            <v>26</v>
          </cell>
        </row>
        <row r="142">
          <cell r="E142">
            <v>1994</v>
          </cell>
          <cell r="L142" t="str">
            <v>Switzerland</v>
          </cell>
          <cell r="M142" t="str">
            <v>SWITLAND</v>
          </cell>
          <cell r="N142" t="str">
            <v>27</v>
          </cell>
        </row>
        <row r="143">
          <cell r="E143">
            <v>1993</v>
          </cell>
          <cell r="L143" t="str">
            <v>Turkey</v>
          </cell>
          <cell r="M143" t="str">
            <v>TURKEY</v>
          </cell>
          <cell r="N143" t="str">
            <v>28</v>
          </cell>
        </row>
        <row r="144">
          <cell r="E144">
            <v>1992</v>
          </cell>
          <cell r="L144" t="str">
            <v>United Kingdom</v>
          </cell>
          <cell r="M144" t="str">
            <v>UK</v>
          </cell>
          <cell r="N144" t="str">
            <v>29</v>
          </cell>
        </row>
        <row r="145">
          <cell r="E145">
            <v>1991</v>
          </cell>
          <cell r="L145" t="str">
            <v>United States</v>
          </cell>
          <cell r="M145" t="str">
            <v>USA</v>
          </cell>
          <cell r="N145" t="str">
            <v>30</v>
          </cell>
        </row>
        <row r="146">
          <cell r="E146">
            <v>1990</v>
          </cell>
          <cell r="L146" t="str">
            <v>Albania</v>
          </cell>
          <cell r="M146" t="str">
            <v>ALBANIA</v>
          </cell>
          <cell r="N146" t="str">
            <v>31</v>
          </cell>
        </row>
        <row r="147">
          <cell r="L147" t="str">
            <v>Armenia</v>
          </cell>
          <cell r="M147" t="str">
            <v>ARMENIA</v>
          </cell>
          <cell r="N147" t="str">
            <v>32</v>
          </cell>
        </row>
        <row r="148">
          <cell r="L148" t="str">
            <v>Azerbaijan</v>
          </cell>
          <cell r="M148" t="str">
            <v>AZERBAIJAN</v>
          </cell>
          <cell r="N148" t="str">
            <v>33</v>
          </cell>
        </row>
        <row r="149">
          <cell r="L149" t="str">
            <v>Belarus</v>
          </cell>
          <cell r="M149" t="str">
            <v>BELARUS</v>
          </cell>
          <cell r="N149" t="str">
            <v>34</v>
          </cell>
        </row>
        <row r="150">
          <cell r="L150" t="str">
            <v>Bosnia and Herzegovina</v>
          </cell>
          <cell r="M150" t="str">
            <v>BOSNIAHERZ</v>
          </cell>
          <cell r="N150" t="str">
            <v>35</v>
          </cell>
        </row>
        <row r="151">
          <cell r="L151" t="str">
            <v>Bulgaria</v>
          </cell>
          <cell r="M151" t="str">
            <v>BULGARIA</v>
          </cell>
          <cell r="N151" t="str">
            <v>36</v>
          </cell>
        </row>
        <row r="152">
          <cell r="L152" t="str">
            <v>Croatia</v>
          </cell>
          <cell r="M152" t="str">
            <v>CROATIA</v>
          </cell>
          <cell r="N152" t="str">
            <v>37</v>
          </cell>
        </row>
        <row r="153">
          <cell r="L153" t="str">
            <v>Cyprus</v>
          </cell>
          <cell r="M153" t="str">
            <v>CYPRUS</v>
          </cell>
          <cell r="N153" t="str">
            <v>38</v>
          </cell>
        </row>
        <row r="154">
          <cell r="L154" t="str">
            <v>Estonia</v>
          </cell>
          <cell r="M154" t="str">
            <v>ESTONIA</v>
          </cell>
          <cell r="N154" t="str">
            <v>39</v>
          </cell>
        </row>
        <row r="155">
          <cell r="L155" t="str">
            <v>Former Yugoslav Republic of Macedonia</v>
          </cell>
          <cell r="M155" t="str">
            <v>FYROM</v>
          </cell>
          <cell r="N155" t="str">
            <v>40</v>
          </cell>
        </row>
        <row r="156">
          <cell r="L156" t="str">
            <v>Georgia</v>
          </cell>
          <cell r="M156" t="str">
            <v>GEORGIA</v>
          </cell>
          <cell r="N156" t="str">
            <v>41</v>
          </cell>
        </row>
        <row r="157">
          <cell r="L157" t="str">
            <v>Israel</v>
          </cell>
          <cell r="M157" t="str">
            <v>ISRAEL</v>
          </cell>
          <cell r="N157" t="str">
            <v>42</v>
          </cell>
        </row>
        <row r="158">
          <cell r="L158" t="str">
            <v>Kazakhstan</v>
          </cell>
          <cell r="M158" t="str">
            <v>KAZAKHSTAN</v>
          </cell>
          <cell r="N158" t="str">
            <v>43</v>
          </cell>
        </row>
        <row r="159">
          <cell r="L159" t="str">
            <v>Kyrgyzstan</v>
          </cell>
          <cell r="M159" t="str">
            <v>KYRGYZSTAN</v>
          </cell>
          <cell r="N159" t="str">
            <v>44</v>
          </cell>
        </row>
        <row r="160">
          <cell r="L160" t="str">
            <v>Latvia</v>
          </cell>
          <cell r="M160" t="str">
            <v>LATVIA</v>
          </cell>
          <cell r="N160" t="str">
            <v>45</v>
          </cell>
        </row>
        <row r="161">
          <cell r="L161" t="str">
            <v>Lithuania</v>
          </cell>
          <cell r="M161" t="str">
            <v>LITHUANIA</v>
          </cell>
          <cell r="N161" t="str">
            <v>46</v>
          </cell>
        </row>
        <row r="162">
          <cell r="L162" t="str">
            <v>Malta</v>
          </cell>
          <cell r="M162" t="str">
            <v>MALTA</v>
          </cell>
          <cell r="N162" t="str">
            <v>47</v>
          </cell>
        </row>
        <row r="163">
          <cell r="L163" t="str">
            <v>Moldova</v>
          </cell>
          <cell r="M163" t="str">
            <v>MOLDOVA</v>
          </cell>
          <cell r="N163" t="str">
            <v>48</v>
          </cell>
        </row>
        <row r="164">
          <cell r="L164" t="str">
            <v>Montenegro</v>
          </cell>
          <cell r="M164" t="str">
            <v>MONTENEGRO</v>
          </cell>
          <cell r="N164" t="str">
            <v>49</v>
          </cell>
        </row>
        <row r="165">
          <cell r="L165" t="str">
            <v>Romania</v>
          </cell>
          <cell r="M165" t="str">
            <v>ROMANIA</v>
          </cell>
          <cell r="N165" t="str">
            <v>50</v>
          </cell>
        </row>
        <row r="166">
          <cell r="L166" t="str">
            <v>Russia</v>
          </cell>
          <cell r="M166" t="str">
            <v>RUSSIA</v>
          </cell>
          <cell r="N166" t="str">
            <v>51</v>
          </cell>
        </row>
        <row r="167">
          <cell r="L167" t="str">
            <v>Serbia</v>
          </cell>
          <cell r="M167" t="str">
            <v>SERBIA</v>
          </cell>
          <cell r="N167" t="str">
            <v>52</v>
          </cell>
        </row>
        <row r="168">
          <cell r="L168" t="str">
            <v>Slovenia</v>
          </cell>
          <cell r="M168" t="str">
            <v>SLOVENIA</v>
          </cell>
          <cell r="N168" t="str">
            <v>53</v>
          </cell>
        </row>
        <row r="169">
          <cell r="L169" t="str">
            <v>Tajikistan</v>
          </cell>
          <cell r="M169" t="str">
            <v>TAJIKISTAN</v>
          </cell>
          <cell r="N169" t="str">
            <v>54</v>
          </cell>
        </row>
        <row r="170">
          <cell r="L170" t="str">
            <v>Turkmenistan</v>
          </cell>
          <cell r="M170" t="str">
            <v>TURKMENIST</v>
          </cell>
          <cell r="N170" t="str">
            <v>55</v>
          </cell>
        </row>
        <row r="171">
          <cell r="L171" t="str">
            <v>Ukraine</v>
          </cell>
          <cell r="M171" t="str">
            <v>UKRAINE</v>
          </cell>
          <cell r="N171" t="str">
            <v>56</v>
          </cell>
        </row>
        <row r="172">
          <cell r="L172" t="str">
            <v>Uzbekistan</v>
          </cell>
          <cell r="M172" t="str">
            <v>UZBEKISTAN</v>
          </cell>
          <cell r="N172" t="str">
            <v>57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OVERALL SUMMARY"/>
      <sheetName val="TEMPLATE TABLES"/>
      <sheetName val="REMARKS"/>
      <sheetName val="TRANSPORT"/>
      <sheetName val="OVERALL TARGET"/>
      <sheetName val="HEAT PUMPS"/>
      <sheetName val="STAT. TRANSFERS"/>
      <sheetName val="COAL"/>
      <sheetName val="OIL"/>
      <sheetName val="GAS"/>
      <sheetName val="ELE"/>
      <sheetName val="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efreshError="1">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row r="1">
          <cell r="A1" t="str">
            <v>Num_Insee</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efreshError="1">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sheetName val="TABLE2a"/>
      <sheetName val="TABLE2b"/>
      <sheetName val="TABLE3"/>
      <sheetName val="TABLE4"/>
      <sheetName val="TABLE5"/>
      <sheetName val="1_Supply"/>
      <sheetName val="2a_Consumption"/>
      <sheetName val="2b_TFC_EnergyUse"/>
      <sheetName val="2b_TFC_Non-EnergyUse"/>
      <sheetName val="3i_Imports"/>
      <sheetName val="3ii_Imports_OfWhich LNG"/>
      <sheetName val="4i_Exports"/>
      <sheetName val="4ii_Exports_OfWhich LNG"/>
      <sheetName val="Remarks"/>
    </sheetNames>
    <sheetDataSet>
      <sheetData sheetId="0" refreshError="1"/>
      <sheetData sheetId="1" refreshError="1">
        <row r="117">
          <cell r="G117">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tabColor rgb="FF92D050"/>
  </sheetPr>
  <dimension ref="A1:D22"/>
  <sheetViews>
    <sheetView showGridLines="0" tabSelected="1" zoomScaleNormal="100" workbookViewId="0">
      <selection activeCell="D27" sqref="D27"/>
    </sheetView>
  </sheetViews>
  <sheetFormatPr baseColWidth="10" defaultRowHeight="12.75"/>
  <cols>
    <col min="1" max="1" width="30.28515625" customWidth="1"/>
    <col min="2" max="2" width="19.28515625" customWidth="1"/>
    <col min="4" max="4" width="42" customWidth="1"/>
  </cols>
  <sheetData>
    <row r="1" spans="1:4" ht="15.75">
      <c r="A1" s="384" t="s">
        <v>334</v>
      </c>
    </row>
    <row r="5" spans="1:4">
      <c r="A5" t="s">
        <v>332</v>
      </c>
    </row>
    <row r="7" spans="1:4">
      <c r="A7" t="s">
        <v>333</v>
      </c>
      <c r="B7" t="s">
        <v>811</v>
      </c>
    </row>
    <row r="8" spans="1:4">
      <c r="A8" t="s">
        <v>333</v>
      </c>
      <c r="B8" t="s">
        <v>812</v>
      </c>
    </row>
    <row r="10" spans="1:4">
      <c r="A10" t="s">
        <v>723</v>
      </c>
    </row>
    <row r="12" spans="1:4">
      <c r="B12" t="s">
        <v>813</v>
      </c>
      <c r="C12" t="s">
        <v>2</v>
      </c>
    </row>
    <row r="13" spans="1:4">
      <c r="A13" t="s">
        <v>814</v>
      </c>
      <c r="B13" s="296">
        <v>126.6167183561778</v>
      </c>
      <c r="C13" s="296">
        <v>35.089409845783436</v>
      </c>
      <c r="D13" t="s">
        <v>815</v>
      </c>
    </row>
    <row r="14" spans="1:4">
      <c r="A14" t="s">
        <v>816</v>
      </c>
      <c r="B14" s="296">
        <v>58.856656132884424</v>
      </c>
      <c r="C14" s="296">
        <v>16.311000285045367</v>
      </c>
      <c r="D14" t="s">
        <v>817</v>
      </c>
    </row>
    <row r="15" spans="1:4">
      <c r="A15" t="s">
        <v>818</v>
      </c>
      <c r="B15" s="296">
        <v>36.190765551456742</v>
      </c>
      <c r="C15" s="296">
        <v>10.0295807817054</v>
      </c>
      <c r="D15" t="s">
        <v>819</v>
      </c>
    </row>
    <row r="16" spans="1:4">
      <c r="A16" t="s">
        <v>820</v>
      </c>
      <c r="B16" s="296">
        <v>37.014584000000006</v>
      </c>
      <c r="C16" s="296">
        <v>10.257886360579548</v>
      </c>
      <c r="D16" t="s">
        <v>821</v>
      </c>
    </row>
    <row r="17" spans="1:4">
      <c r="A17" t="s">
        <v>822</v>
      </c>
      <c r="B17" s="296">
        <v>42.792918055555553</v>
      </c>
      <c r="C17" s="296">
        <v>11.859241493879317</v>
      </c>
      <c r="D17" t="s">
        <v>823</v>
      </c>
    </row>
    <row r="18" spans="1:4">
      <c r="A18" t="s">
        <v>824</v>
      </c>
      <c r="B18" s="296">
        <v>14.610188888888889</v>
      </c>
      <c r="C18" s="296">
        <v>4.0489353420485337</v>
      </c>
      <c r="D18" t="s">
        <v>825</v>
      </c>
    </row>
    <row r="19" spans="1:4">
      <c r="A19" t="s">
        <v>826</v>
      </c>
      <c r="B19" s="296">
        <v>15.817609722222223</v>
      </c>
      <c r="C19" s="296">
        <v>4.383549009400018</v>
      </c>
      <c r="D19" t="s">
        <v>827</v>
      </c>
    </row>
    <row r="20" spans="1:4">
      <c r="A20" t="s">
        <v>828</v>
      </c>
      <c r="B20" s="296">
        <v>15.092167824927426</v>
      </c>
      <c r="C20" s="296">
        <v>4.1825066163893805</v>
      </c>
      <c r="D20" t="s">
        <v>829</v>
      </c>
    </row>
    <row r="21" spans="1:4">
      <c r="A21" t="s">
        <v>830</v>
      </c>
      <c r="B21" s="296">
        <v>13.848653280933288</v>
      </c>
      <c r="C21" s="296">
        <v>3.8378902651690137</v>
      </c>
      <c r="D21" t="s">
        <v>831</v>
      </c>
    </row>
    <row r="22" spans="1:4">
      <c r="B22" s="296">
        <v>360.84026181304631</v>
      </c>
      <c r="C22">
        <v>100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92D050"/>
    <pageSetUpPr fitToPage="1"/>
  </sheetPr>
  <dimension ref="A1:AA33"/>
  <sheetViews>
    <sheetView showGridLines="0" zoomScaleNormal="100" workbookViewId="0">
      <selection activeCell="D27" sqref="D27"/>
    </sheetView>
  </sheetViews>
  <sheetFormatPr baseColWidth="10" defaultColWidth="11.42578125" defaultRowHeight="12.75"/>
  <cols>
    <col min="1" max="1" width="17.28515625" style="14" customWidth="1"/>
    <col min="2" max="7" width="11.42578125" style="14"/>
    <col min="8" max="8" width="14" style="14" customWidth="1"/>
    <col min="9" max="16384" width="11.42578125" style="14"/>
  </cols>
  <sheetData>
    <row r="1" spans="1:10">
      <c r="A1" s="1" t="s">
        <v>409</v>
      </c>
    </row>
    <row r="2" spans="1:10" ht="18.75">
      <c r="A2" s="2" t="s">
        <v>670</v>
      </c>
    </row>
    <row r="3" spans="1:10" ht="15.75">
      <c r="A3" s="1122" t="s">
        <v>685</v>
      </c>
      <c r="B3" s="1123"/>
      <c r="C3" s="1123"/>
      <c r="D3" s="1123"/>
      <c r="E3" s="1123"/>
      <c r="F3" s="1123"/>
      <c r="G3" s="1123"/>
      <c r="H3" s="1123"/>
      <c r="I3" s="433"/>
      <c r="J3" s="433"/>
    </row>
    <row r="4" spans="1:10">
      <c r="A4" s="435" t="s">
        <v>1</v>
      </c>
      <c r="B4" s="439"/>
      <c r="C4" s="439"/>
      <c r="D4" s="439"/>
      <c r="E4" s="439"/>
      <c r="F4" s="439"/>
      <c r="G4" s="439"/>
      <c r="H4" s="439"/>
      <c r="I4" s="433"/>
      <c r="J4" s="433"/>
    </row>
    <row r="5" spans="1:10">
      <c r="A5" s="440"/>
      <c r="B5" s="433"/>
      <c r="C5" s="433"/>
      <c r="D5" s="433"/>
      <c r="E5" s="433"/>
      <c r="F5" s="433"/>
      <c r="G5" s="433"/>
      <c r="H5" s="433"/>
      <c r="I5" s="433"/>
      <c r="J5" s="433"/>
    </row>
    <row r="6" spans="1:10">
      <c r="A6" s="57"/>
      <c r="H6" s="29"/>
    </row>
    <row r="7" spans="1:10">
      <c r="E7" s="56"/>
      <c r="F7" s="56"/>
    </row>
    <row r="8" spans="1:10">
      <c r="E8" s="27"/>
      <c r="F8" s="27"/>
    </row>
    <row r="9" spans="1:10">
      <c r="E9" s="27"/>
      <c r="F9" s="27"/>
    </row>
    <row r="10" spans="1:10">
      <c r="E10" s="27"/>
      <c r="F10" s="27"/>
    </row>
    <row r="11" spans="1:10">
      <c r="E11" s="27"/>
      <c r="F11" s="27"/>
    </row>
    <row r="12" spans="1:10">
      <c r="B12" s="7"/>
      <c r="E12" s="27"/>
      <c r="F12" s="27"/>
    </row>
    <row r="14" spans="1:10">
      <c r="B14" s="71"/>
    </row>
    <row r="16" spans="1:10">
      <c r="G16" s="19"/>
    </row>
    <row r="17" spans="1:27">
      <c r="B17" s="72"/>
      <c r="C17" s="73"/>
      <c r="D17" s="74"/>
      <c r="E17" s="75"/>
      <c r="F17" s="75"/>
      <c r="G17" s="74"/>
      <c r="H17" s="72"/>
      <c r="I17" s="27"/>
      <c r="J17" s="27"/>
      <c r="K17" s="27"/>
      <c r="L17" s="27"/>
      <c r="M17" s="27"/>
      <c r="N17" s="27"/>
      <c r="O17" s="27"/>
      <c r="P17" s="27"/>
      <c r="Q17" s="27"/>
    </row>
    <row r="18" spans="1:27">
      <c r="B18" s="27"/>
      <c r="C18" s="27"/>
      <c r="D18" s="27"/>
      <c r="E18" s="76"/>
      <c r="F18" s="27"/>
      <c r="G18" s="27"/>
      <c r="H18" s="27"/>
      <c r="I18" s="27"/>
      <c r="J18" s="27"/>
      <c r="K18" s="27"/>
      <c r="L18" s="27"/>
      <c r="M18" s="27"/>
      <c r="N18" s="27"/>
      <c r="O18" s="27"/>
      <c r="P18" s="27"/>
      <c r="Q18" s="27"/>
    </row>
    <row r="23" spans="1:27" ht="102" customHeight="1">
      <c r="A23" s="1124" t="s">
        <v>669</v>
      </c>
      <c r="B23" s="1125"/>
      <c r="C23" s="1125"/>
      <c r="D23" s="1125"/>
      <c r="E23" s="1125"/>
      <c r="F23" s="1125"/>
      <c r="G23" s="1125"/>
      <c r="H23" s="1125"/>
    </row>
    <row r="25" spans="1:27">
      <c r="A25" s="464"/>
      <c r="B25" s="466">
        <v>2005</v>
      </c>
      <c r="C25" s="466">
        <v>2006</v>
      </c>
      <c r="D25" s="466">
        <v>2007</v>
      </c>
      <c r="E25" s="466">
        <v>2008</v>
      </c>
      <c r="F25" s="466">
        <v>2009</v>
      </c>
      <c r="G25" s="466">
        <v>2010</v>
      </c>
      <c r="H25" s="466">
        <v>2011</v>
      </c>
      <c r="I25" s="466">
        <v>2012</v>
      </c>
      <c r="J25" s="466">
        <v>2013</v>
      </c>
      <c r="K25" s="467">
        <v>2014</v>
      </c>
      <c r="L25" s="467">
        <v>2015</v>
      </c>
      <c r="M25" s="466">
        <v>2016</v>
      </c>
      <c r="N25" s="466">
        <v>2017</v>
      </c>
      <c r="O25" s="466">
        <v>2018</v>
      </c>
      <c r="P25" s="466">
        <v>2019</v>
      </c>
      <c r="Q25" s="466">
        <v>2020</v>
      </c>
      <c r="R25" s="466">
        <v>2021</v>
      </c>
      <c r="S25" s="466">
        <v>2022</v>
      </c>
      <c r="T25" s="466">
        <v>2023</v>
      </c>
      <c r="U25" s="466">
        <v>2024</v>
      </c>
      <c r="V25" s="466">
        <v>2025</v>
      </c>
      <c r="W25" s="466">
        <v>2026</v>
      </c>
      <c r="X25" s="466">
        <v>2027</v>
      </c>
      <c r="Y25" s="466">
        <v>2028</v>
      </c>
      <c r="Z25" s="466">
        <v>2029</v>
      </c>
      <c r="AA25" s="466">
        <v>2030</v>
      </c>
    </row>
    <row r="26" spans="1:27">
      <c r="A26" s="468" t="s">
        <v>34</v>
      </c>
      <c r="B26" s="465">
        <v>9.2512795436574518</v>
      </c>
      <c r="C26" s="465">
        <v>9.3274738988328281</v>
      </c>
      <c r="D26" s="465">
        <v>10.340271469954276</v>
      </c>
      <c r="E26" s="465">
        <v>11.27815855777512</v>
      </c>
      <c r="F26" s="465">
        <v>12.280629707818349</v>
      </c>
      <c r="G26" s="465">
        <v>12.729122872298682</v>
      </c>
      <c r="H26" s="465">
        <v>12.656612498574606</v>
      </c>
      <c r="I26" s="465">
        <v>13.239293281288353</v>
      </c>
      <c r="J26" s="465">
        <v>13.880349024790348</v>
      </c>
      <c r="K26" s="465">
        <v>14.362025218777941</v>
      </c>
      <c r="L26" s="465">
        <v>14.804471189337375</v>
      </c>
      <c r="M26" s="465">
        <v>15.453254790661603</v>
      </c>
      <c r="N26" s="465">
        <v>15.851148419020669</v>
      </c>
      <c r="O26" s="465">
        <v>16.391435443230733</v>
      </c>
      <c r="P26" s="465">
        <v>17.184549112174878</v>
      </c>
      <c r="Q26" s="465">
        <v>19.134606272554453</v>
      </c>
      <c r="R26" s="465">
        <v>19.288235850900303</v>
      </c>
      <c r="S26" s="464"/>
      <c r="T26" s="464"/>
      <c r="U26" s="464"/>
      <c r="V26" s="464"/>
      <c r="W26" s="464"/>
      <c r="X26" s="464"/>
      <c r="Y26" s="464"/>
      <c r="Z26" s="464"/>
      <c r="AA26" s="464"/>
    </row>
    <row r="27" spans="1:27">
      <c r="A27" s="466" t="s">
        <v>397</v>
      </c>
      <c r="B27" s="464"/>
      <c r="C27" s="464"/>
      <c r="D27" s="464"/>
      <c r="E27" s="464"/>
      <c r="F27" s="464"/>
      <c r="G27" s="464"/>
      <c r="H27" s="464"/>
      <c r="I27" s="464"/>
      <c r="J27" s="464"/>
      <c r="K27" s="464"/>
      <c r="L27" s="464"/>
      <c r="M27" s="464"/>
      <c r="N27" s="464"/>
      <c r="O27" s="464"/>
      <c r="P27" s="464"/>
      <c r="Q27" s="464">
        <v>23</v>
      </c>
      <c r="R27" s="464"/>
      <c r="S27" s="464"/>
      <c r="T27" s="464"/>
      <c r="U27" s="464"/>
      <c r="V27" s="464"/>
      <c r="W27" s="464"/>
      <c r="X27" s="464"/>
      <c r="Y27" s="464"/>
      <c r="Z27" s="464"/>
      <c r="AA27" s="464">
        <v>33</v>
      </c>
    </row>
    <row r="28" spans="1:27" customFormat="1"/>
    <row r="29" spans="1:27" customFormat="1"/>
    <row r="30" spans="1:27" customFormat="1"/>
    <row r="31" spans="1:27" customFormat="1"/>
    <row r="32" spans="1:27" customFormat="1"/>
    <row r="33" customFormat="1"/>
  </sheetData>
  <sheetProtection selectLockedCells="1" selectUnlockedCells="1"/>
  <mergeCells count="2">
    <mergeCell ref="A3:H3"/>
    <mergeCell ref="A23:H23"/>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92D050"/>
  </sheetPr>
  <dimension ref="A1:R102"/>
  <sheetViews>
    <sheetView showGridLines="0" zoomScaleNormal="100" workbookViewId="0">
      <selection activeCell="D27" sqref="D27"/>
    </sheetView>
  </sheetViews>
  <sheetFormatPr baseColWidth="10" defaultColWidth="11.42578125" defaultRowHeight="12.75"/>
  <cols>
    <col min="1" max="1" width="24.7109375" style="434" customWidth="1"/>
    <col min="2" max="18" width="8.7109375" style="434" customWidth="1"/>
    <col min="19" max="16384" width="11.42578125" style="434"/>
  </cols>
  <sheetData>
    <row r="1" spans="1:10" s="14" customFormat="1">
      <c r="A1" s="1" t="s">
        <v>409</v>
      </c>
    </row>
    <row r="2" spans="1:10" ht="30" customHeight="1">
      <c r="A2" s="2" t="s">
        <v>670</v>
      </c>
      <c r="B2" s="964"/>
      <c r="C2" s="964"/>
      <c r="D2" s="964"/>
      <c r="E2" s="964"/>
      <c r="F2" s="964"/>
      <c r="G2" s="964"/>
      <c r="H2" s="964"/>
      <c r="I2" s="964"/>
    </row>
    <row r="3" spans="1:10" ht="30" customHeight="1">
      <c r="A3" s="1128" t="s">
        <v>671</v>
      </c>
      <c r="B3" s="1128"/>
      <c r="C3" s="1128"/>
      <c r="D3" s="1128"/>
      <c r="E3" s="1128"/>
      <c r="F3" s="1128"/>
      <c r="G3" s="1128"/>
      <c r="H3" s="1128"/>
      <c r="I3" s="1128"/>
      <c r="J3" s="1128"/>
    </row>
    <row r="4" spans="1:10" ht="30" customHeight="1">
      <c r="A4" s="82" t="s">
        <v>1</v>
      </c>
      <c r="B4" s="964"/>
      <c r="C4" s="964"/>
      <c r="D4" s="964"/>
      <c r="E4" s="964"/>
      <c r="F4" s="964"/>
      <c r="G4" s="964"/>
      <c r="H4" s="964"/>
      <c r="I4" s="964"/>
    </row>
    <row r="5" spans="1:10" ht="15">
      <c r="A5" s="950"/>
      <c r="B5" s="951"/>
      <c r="C5" s="951"/>
      <c r="D5" s="951"/>
      <c r="E5" s="951"/>
      <c r="F5" s="951"/>
      <c r="G5" s="951"/>
      <c r="H5" s="951"/>
      <c r="I5" s="951"/>
    </row>
    <row r="6" spans="1:10" ht="15">
      <c r="A6" s="950"/>
      <c r="B6" s="951"/>
      <c r="C6" s="951"/>
      <c r="D6" s="951"/>
      <c r="E6" s="951"/>
      <c r="F6" s="951"/>
      <c r="G6" s="951"/>
      <c r="H6" s="951"/>
      <c r="I6" s="951"/>
    </row>
    <row r="7" spans="1:10" ht="15">
      <c r="A7" s="950"/>
      <c r="B7" s="951"/>
      <c r="C7" s="951"/>
      <c r="D7" s="951"/>
      <c r="E7" s="951"/>
      <c r="F7" s="951"/>
      <c r="G7" s="951"/>
      <c r="H7" s="951"/>
      <c r="I7" s="951"/>
    </row>
    <row r="16" spans="1:10">
      <c r="C16" s="952"/>
      <c r="G16" s="952"/>
      <c r="J16" s="953"/>
    </row>
    <row r="17" spans="1:17">
      <c r="B17" s="954"/>
      <c r="C17" s="954"/>
      <c r="D17" s="954"/>
      <c r="E17" s="954"/>
      <c r="F17" s="954"/>
      <c r="G17" s="954"/>
      <c r="H17" s="954"/>
      <c r="J17" s="953"/>
    </row>
    <row r="18" spans="1:17">
      <c r="B18" s="954"/>
      <c r="C18" s="954"/>
      <c r="D18" s="954"/>
      <c r="E18" s="954"/>
      <c r="F18" s="954"/>
      <c r="G18" s="954"/>
      <c r="H18" s="954"/>
      <c r="J18" s="953"/>
    </row>
    <row r="19" spans="1:17">
      <c r="B19" s="954"/>
      <c r="C19" s="954"/>
      <c r="D19" s="954"/>
      <c r="E19" s="954"/>
      <c r="F19" s="954"/>
      <c r="G19" s="954"/>
      <c r="H19" s="954"/>
    </row>
    <row r="20" spans="1:17">
      <c r="B20" s="954"/>
      <c r="C20" s="954"/>
      <c r="D20" s="954"/>
      <c r="E20" s="954"/>
      <c r="F20" s="954"/>
      <c r="G20" s="954"/>
      <c r="H20" s="954"/>
    </row>
    <row r="21" spans="1:17">
      <c r="B21" s="954"/>
      <c r="C21" s="954"/>
      <c r="D21" s="954"/>
      <c r="E21" s="954"/>
      <c r="F21" s="954"/>
      <c r="G21" s="954"/>
      <c r="H21" s="954"/>
    </row>
    <row r="22" spans="1:17">
      <c r="B22" s="954"/>
      <c r="C22" s="954"/>
      <c r="D22" s="954"/>
      <c r="E22" s="954"/>
      <c r="F22" s="954"/>
      <c r="G22" s="954"/>
      <c r="H22" s="954"/>
    </row>
    <row r="23" spans="1:17">
      <c r="B23" s="954"/>
      <c r="C23" s="954"/>
      <c r="D23" s="954"/>
      <c r="E23" s="954"/>
      <c r="F23" s="954"/>
      <c r="G23" s="954"/>
      <c r="H23" s="954"/>
    </row>
    <row r="26" spans="1:17">
      <c r="A26" s="955"/>
    </row>
    <row r="27" spans="1:17">
      <c r="A27" s="955"/>
    </row>
    <row r="29" spans="1:17">
      <c r="A29" s="955"/>
    </row>
    <row r="30" spans="1:17">
      <c r="A30" s="955"/>
    </row>
    <row r="31" spans="1:17">
      <c r="A31" s="955"/>
    </row>
    <row r="32" spans="1:17">
      <c r="A32" s="956"/>
      <c r="B32" s="957"/>
      <c r="C32" s="957"/>
      <c r="D32" s="957"/>
      <c r="E32" s="957"/>
      <c r="F32" s="957"/>
      <c r="G32" s="957"/>
      <c r="H32" s="957"/>
      <c r="I32" s="958"/>
      <c r="J32" s="957"/>
      <c r="K32" s="957"/>
      <c r="L32" s="957"/>
      <c r="M32" s="957"/>
      <c r="N32" s="957"/>
      <c r="O32" s="957"/>
      <c r="P32" s="957"/>
      <c r="Q32" s="957"/>
    </row>
    <row r="33" spans="1:18" ht="150.6" customHeight="1">
      <c r="A33" s="1126" t="s">
        <v>687</v>
      </c>
      <c r="B33" s="1127"/>
      <c r="C33" s="1127"/>
      <c r="D33" s="1127"/>
      <c r="E33" s="1127"/>
      <c r="F33" s="1127"/>
      <c r="G33" s="1127"/>
      <c r="H33" s="1127"/>
      <c r="I33" s="1127"/>
      <c r="J33" s="1127"/>
      <c r="K33" s="1127"/>
      <c r="L33" s="957"/>
      <c r="M33" s="957"/>
      <c r="N33" s="957"/>
      <c r="O33" s="957"/>
      <c r="P33" s="957"/>
      <c r="Q33" s="957"/>
    </row>
    <row r="34" spans="1:18">
      <c r="A34" s="956"/>
      <c r="B34" s="957"/>
      <c r="C34" s="957"/>
      <c r="D34" s="957"/>
      <c r="E34" s="957"/>
      <c r="F34" s="957"/>
      <c r="G34" s="957"/>
      <c r="H34" s="957"/>
      <c r="I34" s="958"/>
      <c r="J34" s="957"/>
      <c r="K34" s="957"/>
      <c r="L34" s="957"/>
      <c r="M34" s="957"/>
      <c r="N34" s="957"/>
      <c r="O34" s="957"/>
      <c r="P34" s="957"/>
      <c r="Q34" s="957"/>
    </row>
    <row r="35" spans="1:18">
      <c r="A35" s="956"/>
      <c r="B35" s="957"/>
      <c r="C35" s="957"/>
      <c r="D35" s="957"/>
      <c r="E35" s="957"/>
      <c r="F35" s="957"/>
      <c r="G35" s="957"/>
      <c r="H35" s="957"/>
      <c r="I35" s="958"/>
      <c r="J35" s="957"/>
      <c r="K35" s="957"/>
      <c r="L35" s="957"/>
      <c r="M35" s="957"/>
      <c r="N35" s="957"/>
      <c r="O35" s="957"/>
      <c r="P35" s="957"/>
      <c r="Q35" s="957"/>
    </row>
    <row r="36" spans="1:18">
      <c r="A36" s="959"/>
      <c r="B36" s="957"/>
      <c r="C36" s="957"/>
      <c r="D36" s="957"/>
      <c r="E36" s="957"/>
      <c r="F36" s="957"/>
      <c r="G36" s="957"/>
      <c r="H36" s="957"/>
      <c r="I36" s="958"/>
      <c r="J36" s="957"/>
      <c r="K36" s="957"/>
      <c r="L36" s="957"/>
      <c r="M36" s="957"/>
      <c r="N36" s="957"/>
      <c r="O36" s="957"/>
      <c r="P36" s="957"/>
      <c r="Q36" s="957"/>
    </row>
    <row r="37" spans="1:18">
      <c r="A37" s="959"/>
      <c r="B37" s="957"/>
      <c r="C37" s="957"/>
      <c r="D37" s="957"/>
      <c r="E37" s="957"/>
      <c r="F37" s="957"/>
      <c r="G37" s="957"/>
      <c r="H37" s="957"/>
      <c r="J37" s="960" t="s">
        <v>397</v>
      </c>
      <c r="K37" s="960"/>
      <c r="L37" s="960"/>
      <c r="M37" s="960"/>
      <c r="N37" s="960"/>
      <c r="O37" s="960"/>
      <c r="P37" s="960"/>
      <c r="Q37" s="960"/>
      <c r="R37" s="961"/>
    </row>
    <row r="38" spans="1:18" ht="27" customHeight="1">
      <c r="A38" s="386"/>
      <c r="B38" s="601">
        <v>2005</v>
      </c>
      <c r="C38" s="617">
        <v>2006</v>
      </c>
      <c r="D38" s="617">
        <v>2007</v>
      </c>
      <c r="E38" s="617">
        <v>2008</v>
      </c>
      <c r="F38" s="617">
        <v>2009</v>
      </c>
      <c r="G38" s="617">
        <v>2010</v>
      </c>
      <c r="H38" s="618">
        <v>2011</v>
      </c>
      <c r="I38" s="618">
        <v>2012</v>
      </c>
      <c r="J38" s="618">
        <v>2013</v>
      </c>
      <c r="K38" s="618">
        <v>2014</v>
      </c>
      <c r="L38" s="618">
        <v>2015</v>
      </c>
      <c r="M38" s="618">
        <v>2016</v>
      </c>
      <c r="N38" s="618">
        <v>2017</v>
      </c>
      <c r="O38" s="619">
        <v>2018</v>
      </c>
      <c r="P38" s="619">
        <v>2019</v>
      </c>
      <c r="Q38" s="619">
        <v>2020</v>
      </c>
      <c r="R38" s="431">
        <v>2021</v>
      </c>
    </row>
    <row r="39" spans="1:18">
      <c r="A39" s="601" t="s">
        <v>39</v>
      </c>
      <c r="B39" s="620">
        <v>3.4196343807308809</v>
      </c>
      <c r="C39" s="602">
        <v>3.4643608430106174</v>
      </c>
      <c r="D39" s="602">
        <v>3.4936457720783536</v>
      </c>
      <c r="E39" s="602">
        <v>3.4487028392891528</v>
      </c>
      <c r="F39" s="602">
        <v>3.5047425107539656</v>
      </c>
      <c r="G39" s="602">
        <v>3.3829650419287316</v>
      </c>
      <c r="H39" s="602">
        <v>3.485729651868863</v>
      </c>
      <c r="I39" s="602">
        <v>3.3344396995306398</v>
      </c>
      <c r="J39" s="602">
        <v>3.3026968191169543</v>
      </c>
      <c r="K39" s="602">
        <v>3.505396880880244</v>
      </c>
      <c r="L39" s="602">
        <v>3.3855677672820543</v>
      </c>
      <c r="M39" s="602">
        <v>3.2858706428024584</v>
      </c>
      <c r="N39" s="602">
        <v>3.2665312408849547</v>
      </c>
      <c r="O39" s="602">
        <v>3.3211005222954775</v>
      </c>
      <c r="P39" s="602">
        <v>3.3392972814970321</v>
      </c>
      <c r="Q39" s="602">
        <v>3.7679139911928874</v>
      </c>
      <c r="R39" s="603">
        <v>3.415201240906899</v>
      </c>
    </row>
    <row r="40" spans="1:18">
      <c r="A40" s="604" t="s">
        <v>40</v>
      </c>
      <c r="B40" s="621">
        <v>5.7622853321926008E-2</v>
      </c>
      <c r="C40" s="605">
        <v>0.11529974421871977</v>
      </c>
      <c r="D40" s="605">
        <v>0.20856260664132323</v>
      </c>
      <c r="E40" s="605">
        <v>0.31028357715720445</v>
      </c>
      <c r="F40" s="605">
        <v>0.44660297415585959</v>
      </c>
      <c r="G40" s="605">
        <v>0.55602021588439776</v>
      </c>
      <c r="H40" s="605">
        <v>0.69442586633252301</v>
      </c>
      <c r="I40" s="605">
        <v>0.771898899920615</v>
      </c>
      <c r="J40" s="605">
        <v>0.83581673856627048</v>
      </c>
      <c r="K40" s="605">
        <v>0.98730786918831237</v>
      </c>
      <c r="L40" s="605">
        <v>1.11921066583451</v>
      </c>
      <c r="M40" s="605">
        <v>1.2288895239199562</v>
      </c>
      <c r="N40" s="605">
        <v>1.3931532123216941</v>
      </c>
      <c r="O40" s="605">
        <v>1.5910410751148087</v>
      </c>
      <c r="P40" s="605">
        <v>1.8153884343307503</v>
      </c>
      <c r="Q40" s="605">
        <v>2.2314225053819978</v>
      </c>
      <c r="R40" s="606">
        <v>2.1845916371920224</v>
      </c>
    </row>
    <row r="41" spans="1:18">
      <c r="A41" s="607" t="s">
        <v>41</v>
      </c>
      <c r="B41" s="621">
        <v>0.20683832307639735</v>
      </c>
      <c r="C41" s="605">
        <v>0.215630145839043</v>
      </c>
      <c r="D41" s="605">
        <v>0.25230543067384043</v>
      </c>
      <c r="E41" s="605">
        <v>0.26155011878545753</v>
      </c>
      <c r="F41" s="605">
        <v>0.28529723576530636</v>
      </c>
      <c r="G41" s="605">
        <v>0.32053641705332542</v>
      </c>
      <c r="H41" s="605">
        <v>0.46288233024678405</v>
      </c>
      <c r="I41" s="605">
        <v>0.55075071259261676</v>
      </c>
      <c r="J41" s="605">
        <v>0.60094787772256952</v>
      </c>
      <c r="K41" s="605">
        <v>0.73311063222689477</v>
      </c>
      <c r="L41" s="605">
        <v>0.82438926232279064</v>
      </c>
      <c r="M41" s="605">
        <v>0.9172372865246744</v>
      </c>
      <c r="N41" s="605">
        <v>0.99045516885600171</v>
      </c>
      <c r="O41" s="605">
        <v>1.104803746591084</v>
      </c>
      <c r="P41" s="605">
        <v>1.2052389336725069</v>
      </c>
      <c r="Q41" s="605">
        <v>1.427142716331828</v>
      </c>
      <c r="R41" s="606">
        <v>1.4357240146170311</v>
      </c>
    </row>
    <row r="42" spans="1:18">
      <c r="A42" s="604" t="s">
        <v>27</v>
      </c>
      <c r="B42" s="621">
        <v>4.9665186664962047</v>
      </c>
      <c r="C42" s="605">
        <v>4.7491806101635037</v>
      </c>
      <c r="D42" s="605">
        <v>5.0058857576211846</v>
      </c>
      <c r="E42" s="605">
        <v>5.2051623986798283</v>
      </c>
      <c r="F42" s="605">
        <v>5.6813526821726423</v>
      </c>
      <c r="G42" s="605">
        <v>6.089220158763526</v>
      </c>
      <c r="H42" s="605">
        <v>5.3659285957418685</v>
      </c>
      <c r="I42" s="605">
        <v>5.8074890768815406</v>
      </c>
      <c r="J42" s="605">
        <v>6.2912075013708257</v>
      </c>
      <c r="K42" s="605">
        <v>5.771792776826655</v>
      </c>
      <c r="L42" s="605">
        <v>6.0212721480473759</v>
      </c>
      <c r="M42" s="605">
        <v>6.384343555938365</v>
      </c>
      <c r="N42" s="605">
        <v>6.246561897985937</v>
      </c>
      <c r="O42" s="605">
        <v>6.2358800170664672</v>
      </c>
      <c r="P42" s="605">
        <v>6.3490380074433084</v>
      </c>
      <c r="Q42" s="605">
        <v>6.6800717337705251</v>
      </c>
      <c r="R42" s="606">
        <v>7.0532415187028183</v>
      </c>
    </row>
    <row r="43" spans="1:18">
      <c r="A43" s="604" t="s">
        <v>13</v>
      </c>
      <c r="B43" s="621">
        <v>0.12216306037107852</v>
      </c>
      <c r="C43" s="605">
        <v>0.21711933956828142</v>
      </c>
      <c r="D43" s="605">
        <v>0.34832207060982395</v>
      </c>
      <c r="E43" s="605">
        <v>0.48528412239604762</v>
      </c>
      <c r="F43" s="605">
        <v>0.63752825412891012</v>
      </c>
      <c r="G43" s="605">
        <v>0.72194000470873143</v>
      </c>
      <c r="H43" s="605">
        <v>0.86890535611299569</v>
      </c>
      <c r="I43" s="605">
        <v>0.89350336801742802</v>
      </c>
      <c r="J43" s="605">
        <v>0.96889681091577395</v>
      </c>
      <c r="K43" s="605">
        <v>1.1425841439024438</v>
      </c>
      <c r="L43" s="605">
        <v>1.22851009280204</v>
      </c>
      <c r="M43" s="605">
        <v>1.3263347425283336</v>
      </c>
      <c r="N43" s="605">
        <v>1.4598926851038336</v>
      </c>
      <c r="O43" s="605">
        <v>1.627657631176006</v>
      </c>
      <c r="P43" s="605">
        <v>1.8602141560358185</v>
      </c>
      <c r="Q43" s="605">
        <v>2.3110510603722916</v>
      </c>
      <c r="R43" s="606">
        <v>2.3986461723873114</v>
      </c>
    </row>
    <row r="44" spans="1:18">
      <c r="A44" s="604" t="s">
        <v>591</v>
      </c>
      <c r="B44" s="621">
        <v>0</v>
      </c>
      <c r="C44" s="605">
        <v>0</v>
      </c>
      <c r="D44" s="605">
        <v>0</v>
      </c>
      <c r="E44" s="605">
        <v>0</v>
      </c>
      <c r="F44" s="605">
        <v>0</v>
      </c>
      <c r="G44" s="605">
        <v>0</v>
      </c>
      <c r="H44" s="605">
        <v>0</v>
      </c>
      <c r="I44" s="605">
        <v>0</v>
      </c>
      <c r="J44" s="605">
        <v>0</v>
      </c>
      <c r="K44" s="605">
        <v>0</v>
      </c>
      <c r="L44" s="605">
        <v>0</v>
      </c>
      <c r="M44" s="605">
        <v>0</v>
      </c>
      <c r="N44" s="605">
        <v>0</v>
      </c>
      <c r="O44" s="605">
        <v>0</v>
      </c>
      <c r="P44" s="605">
        <v>0</v>
      </c>
      <c r="Q44" s="605">
        <v>0</v>
      </c>
      <c r="R44" s="606">
        <v>6.859348392303842E-2</v>
      </c>
    </row>
    <row r="45" spans="1:18">
      <c r="A45" s="607" t="s">
        <v>42</v>
      </c>
      <c r="B45" s="621">
        <v>0.12223139294473979</v>
      </c>
      <c r="C45" s="605">
        <v>0.13157127034945201</v>
      </c>
      <c r="D45" s="605">
        <v>0.14012872499893717</v>
      </c>
      <c r="E45" s="605">
        <v>0.1479761188470837</v>
      </c>
      <c r="F45" s="605">
        <v>0.16094166296901802</v>
      </c>
      <c r="G45" s="605">
        <v>0.17082169131313096</v>
      </c>
      <c r="H45" s="605">
        <v>0.2010266726279466</v>
      </c>
      <c r="I45" s="605">
        <v>0.20635022590451305</v>
      </c>
      <c r="J45" s="605">
        <v>0.23057543754268003</v>
      </c>
      <c r="K45" s="605">
        <v>0.27491823162131951</v>
      </c>
      <c r="L45" s="605">
        <v>0.29252239557199672</v>
      </c>
      <c r="M45" s="605">
        <v>0.33170308611824195</v>
      </c>
      <c r="N45" s="605">
        <v>0.39345256509499599</v>
      </c>
      <c r="O45" s="605">
        <v>0.43290968392539148</v>
      </c>
      <c r="P45" s="605">
        <v>0.48278649822645536</v>
      </c>
      <c r="Q45" s="605">
        <v>0.61824423268895667</v>
      </c>
      <c r="R45" s="606">
        <v>0.67847999743628529</v>
      </c>
    </row>
    <row r="46" spans="1:18">
      <c r="A46" s="604" t="s">
        <v>12</v>
      </c>
      <c r="B46" s="621">
        <v>0.35560772951594311</v>
      </c>
      <c r="C46" s="605">
        <v>0.4336287933512587</v>
      </c>
      <c r="D46" s="605">
        <v>0.8907092948451214</v>
      </c>
      <c r="E46" s="605">
        <v>1.4184756860440029</v>
      </c>
      <c r="F46" s="605">
        <v>1.5634017921829235</v>
      </c>
      <c r="G46" s="605">
        <v>1.4868526287453634</v>
      </c>
      <c r="H46" s="605">
        <v>1.5768782788309035</v>
      </c>
      <c r="I46" s="605">
        <v>1.6748612984409974</v>
      </c>
      <c r="J46" s="605">
        <v>1.6502078395552719</v>
      </c>
      <c r="K46" s="605">
        <v>1.9469146841320697</v>
      </c>
      <c r="L46" s="605">
        <v>1.9329988574766102</v>
      </c>
      <c r="M46" s="605">
        <v>1.9788759528295712</v>
      </c>
      <c r="N46" s="605">
        <v>2.1011016487732532</v>
      </c>
      <c r="O46" s="605">
        <v>2.0780427670615</v>
      </c>
      <c r="P46" s="605">
        <v>2.13258580096901</v>
      </c>
      <c r="Q46" s="605">
        <v>2.0987600328159663</v>
      </c>
      <c r="R46" s="606">
        <v>2.0537577857348981</v>
      </c>
    </row>
    <row r="47" spans="1:18">
      <c r="A47" s="604" t="s">
        <v>176</v>
      </c>
      <c r="B47" s="621">
        <v>9.250616406457171</v>
      </c>
      <c r="C47" s="605">
        <v>9.3267907465008761</v>
      </c>
      <c r="D47" s="605">
        <v>10.339559657468584</v>
      </c>
      <c r="E47" s="605">
        <v>11.277434861198776</v>
      </c>
      <c r="F47" s="605">
        <v>12.279867112128624</v>
      </c>
      <c r="G47" s="605">
        <v>12.728356158397206</v>
      </c>
      <c r="H47" s="605">
        <v>12.655776751761884</v>
      </c>
      <c r="I47" s="605">
        <v>13.239293281288353</v>
      </c>
      <c r="J47" s="605">
        <v>13.880349024790346</v>
      </c>
      <c r="K47" s="605">
        <v>14.362025218777937</v>
      </c>
      <c r="L47" s="605">
        <v>14.804471189337379</v>
      </c>
      <c r="M47" s="605">
        <v>15.4532547906616</v>
      </c>
      <c r="N47" s="605">
        <v>15.851148419020671</v>
      </c>
      <c r="O47" s="605">
        <v>16.391435443230737</v>
      </c>
      <c r="P47" s="605">
        <v>17.184549112174881</v>
      </c>
      <c r="Q47" s="605">
        <v>19.134606272554453</v>
      </c>
      <c r="R47" s="606">
        <v>19.288235850900303</v>
      </c>
    </row>
    <row r="48" spans="1:18">
      <c r="A48" s="608"/>
      <c r="B48" s="621"/>
      <c r="C48" s="605"/>
      <c r="D48" s="605"/>
      <c r="E48" s="605"/>
      <c r="F48" s="605"/>
      <c r="G48" s="605"/>
      <c r="H48" s="605"/>
      <c r="I48" s="609"/>
      <c r="J48" s="609"/>
      <c r="K48" s="609"/>
      <c r="L48" s="609"/>
      <c r="M48" s="609"/>
      <c r="N48" s="965"/>
      <c r="O48" s="966"/>
      <c r="P48" s="966"/>
      <c r="Q48" s="966"/>
      <c r="R48" s="967"/>
    </row>
    <row r="49" spans="1:18">
      <c r="A49" s="608"/>
      <c r="B49" s="622"/>
      <c r="C49" s="610"/>
      <c r="D49" s="610"/>
      <c r="E49" s="610"/>
      <c r="F49" s="610"/>
      <c r="G49" s="610"/>
      <c r="H49" s="610"/>
      <c r="I49" s="610"/>
      <c r="J49" s="610"/>
      <c r="K49" s="610"/>
      <c r="L49" s="610"/>
      <c r="M49" s="610"/>
      <c r="N49" s="610"/>
      <c r="O49" s="610"/>
      <c r="P49" s="610"/>
      <c r="Q49" s="610"/>
      <c r="R49" s="611"/>
    </row>
    <row r="50" spans="1:18">
      <c r="A50" s="608" t="s">
        <v>590</v>
      </c>
      <c r="B50" s="622">
        <v>19.288235850900303</v>
      </c>
      <c r="C50" s="610">
        <v>19.288235850900303</v>
      </c>
      <c r="D50" s="610">
        <v>19.288235850900303</v>
      </c>
      <c r="E50" s="610">
        <v>19.288235850900303</v>
      </c>
      <c r="F50" s="610">
        <v>19.288235850900303</v>
      </c>
      <c r="G50" s="610">
        <v>19.288235850900303</v>
      </c>
      <c r="H50" s="610">
        <v>19.288235850900303</v>
      </c>
      <c r="I50" s="610">
        <v>19.288235850900303</v>
      </c>
      <c r="J50" s="610">
        <v>19.288235850900303</v>
      </c>
      <c r="K50" s="610">
        <v>19.288235850900303</v>
      </c>
      <c r="L50" s="610">
        <v>19.288235850900303</v>
      </c>
      <c r="M50" s="610">
        <v>19.288235850900303</v>
      </c>
      <c r="N50" s="610">
        <v>19.288235850900303</v>
      </c>
      <c r="O50" s="610">
        <v>19.288235850900303</v>
      </c>
      <c r="P50" s="610">
        <v>19.288235850900303</v>
      </c>
      <c r="Q50" s="610">
        <v>19.288235850900303</v>
      </c>
      <c r="R50" s="611">
        <v>19.288235850900303</v>
      </c>
    </row>
    <row r="51" spans="1:18">
      <c r="A51" s="608" t="s">
        <v>167</v>
      </c>
      <c r="B51" s="623">
        <v>23</v>
      </c>
      <c r="C51" s="612">
        <v>23</v>
      </c>
      <c r="D51" s="612">
        <v>23</v>
      </c>
      <c r="E51" s="612">
        <v>23</v>
      </c>
      <c r="F51" s="612">
        <v>23</v>
      </c>
      <c r="G51" s="612">
        <v>23</v>
      </c>
      <c r="H51" s="612">
        <v>23</v>
      </c>
      <c r="I51" s="612">
        <v>23</v>
      </c>
      <c r="J51" s="612">
        <v>23</v>
      </c>
      <c r="K51" s="612">
        <v>23</v>
      </c>
      <c r="L51" s="612">
        <v>23</v>
      </c>
      <c r="M51" s="612">
        <v>23</v>
      </c>
      <c r="N51" s="612">
        <v>23</v>
      </c>
      <c r="O51" s="612">
        <v>23</v>
      </c>
      <c r="P51" s="612">
        <v>23</v>
      </c>
      <c r="Q51" s="612">
        <v>23</v>
      </c>
      <c r="R51" s="613">
        <v>23</v>
      </c>
    </row>
    <row r="52" spans="1:18">
      <c r="A52" s="614" t="s">
        <v>589</v>
      </c>
      <c r="B52" s="624">
        <v>33</v>
      </c>
      <c r="C52" s="615">
        <v>33</v>
      </c>
      <c r="D52" s="615">
        <v>33</v>
      </c>
      <c r="E52" s="615">
        <v>33</v>
      </c>
      <c r="F52" s="615">
        <v>33</v>
      </c>
      <c r="G52" s="615">
        <v>33</v>
      </c>
      <c r="H52" s="615">
        <v>33</v>
      </c>
      <c r="I52" s="615">
        <v>33</v>
      </c>
      <c r="J52" s="615">
        <v>33</v>
      </c>
      <c r="K52" s="615">
        <v>33</v>
      </c>
      <c r="L52" s="615">
        <v>33</v>
      </c>
      <c r="M52" s="615">
        <v>33</v>
      </c>
      <c r="N52" s="615">
        <v>33</v>
      </c>
      <c r="O52" s="615">
        <v>33</v>
      </c>
      <c r="P52" s="615">
        <v>33</v>
      </c>
      <c r="Q52" s="615">
        <v>33</v>
      </c>
      <c r="R52" s="616">
        <v>33</v>
      </c>
    </row>
    <row r="53" spans="1:18" ht="15">
      <c r="N53" s="962"/>
    </row>
    <row r="54" spans="1:18">
      <c r="B54" s="963"/>
    </row>
    <row r="55" spans="1:18">
      <c r="F55" s="438"/>
      <c r="G55" s="438"/>
      <c r="H55" s="438"/>
      <c r="I55" s="438"/>
      <c r="J55" s="438"/>
      <c r="K55" s="438"/>
      <c r="L55" s="438"/>
      <c r="M55" s="438"/>
      <c r="N55" s="438"/>
      <c r="O55" s="438"/>
      <c r="P55" s="438"/>
    </row>
    <row r="56" spans="1:18">
      <c r="F56" s="438"/>
      <c r="G56" s="438"/>
      <c r="H56" s="438"/>
      <c r="I56" s="438"/>
      <c r="J56" s="438"/>
      <c r="K56" s="438"/>
      <c r="L56" s="438"/>
      <c r="M56" s="438"/>
      <c r="N56" s="438"/>
      <c r="O56" s="438"/>
      <c r="P56" s="438"/>
    </row>
    <row r="63" spans="1:18">
      <c r="A63" s="1015"/>
      <c r="B63" s="1015"/>
    </row>
    <row r="64" spans="1:18">
      <c r="A64" s="1015"/>
      <c r="B64" s="1015"/>
    </row>
    <row r="65" spans="1:2">
      <c r="A65" s="1015"/>
      <c r="B65" s="1015"/>
    </row>
    <row r="66" spans="1:2">
      <c r="A66" s="1015"/>
      <c r="B66" s="1015"/>
    </row>
    <row r="67" spans="1:2">
      <c r="A67" s="1015"/>
      <c r="B67" s="1015"/>
    </row>
    <row r="68" spans="1:2">
      <c r="A68" s="1015"/>
      <c r="B68" s="1015"/>
    </row>
    <row r="69" spans="1:2">
      <c r="A69" s="1015"/>
      <c r="B69" s="1015"/>
    </row>
    <row r="70" spans="1:2">
      <c r="A70" s="1015"/>
      <c r="B70" s="1015"/>
    </row>
    <row r="71" spans="1:2">
      <c r="A71" s="1015"/>
      <c r="B71" s="1015"/>
    </row>
    <row r="72" spans="1:2">
      <c r="A72" s="1015"/>
      <c r="B72" s="1015"/>
    </row>
    <row r="73" spans="1:2">
      <c r="A73" s="1015"/>
      <c r="B73" s="1015"/>
    </row>
    <row r="74" spans="1:2">
      <c r="A74" s="1015"/>
      <c r="B74" s="1015"/>
    </row>
    <row r="75" spans="1:2">
      <c r="A75" s="1015"/>
      <c r="B75" s="1015"/>
    </row>
    <row r="76" spans="1:2">
      <c r="A76" s="1015"/>
      <c r="B76" s="1015"/>
    </row>
    <row r="77" spans="1:2">
      <c r="A77" s="1015"/>
      <c r="B77" s="1015"/>
    </row>
    <row r="78" spans="1:2">
      <c r="A78" s="1015"/>
      <c r="B78" s="1015"/>
    </row>
    <row r="79" spans="1:2">
      <c r="A79" s="1015"/>
      <c r="B79" s="1015"/>
    </row>
    <row r="80" spans="1:2">
      <c r="A80" s="1015"/>
      <c r="B80" s="1015"/>
    </row>
    <row r="81" spans="1:2">
      <c r="A81" s="1015"/>
      <c r="B81" s="1015"/>
    </row>
    <row r="82" spans="1:2">
      <c r="A82" s="1015"/>
      <c r="B82" s="1015"/>
    </row>
    <row r="83" spans="1:2">
      <c r="A83" s="1015"/>
      <c r="B83" s="1015"/>
    </row>
    <row r="84" spans="1:2">
      <c r="A84" s="1015"/>
      <c r="B84" s="1015"/>
    </row>
    <row r="85" spans="1:2">
      <c r="A85" s="1015"/>
      <c r="B85" s="1015"/>
    </row>
    <row r="86" spans="1:2">
      <c r="A86" s="1015"/>
      <c r="B86" s="1015"/>
    </row>
    <row r="87" spans="1:2">
      <c r="A87" s="1015"/>
      <c r="B87" s="1015"/>
    </row>
    <row r="88" spans="1:2">
      <c r="A88" s="1015"/>
      <c r="B88" s="1015"/>
    </row>
    <row r="89" spans="1:2">
      <c r="A89" s="1015"/>
      <c r="B89" s="1015"/>
    </row>
    <row r="90" spans="1:2">
      <c r="A90" s="1015"/>
      <c r="B90" s="1015"/>
    </row>
    <row r="91" spans="1:2">
      <c r="A91" s="1015"/>
      <c r="B91" s="1015"/>
    </row>
    <row r="92" spans="1:2">
      <c r="A92" s="1015"/>
      <c r="B92" s="1015"/>
    </row>
    <row r="93" spans="1:2">
      <c r="A93" s="1015"/>
      <c r="B93" s="1015"/>
    </row>
    <row r="94" spans="1:2">
      <c r="A94" s="1015"/>
      <c r="B94" s="1015"/>
    </row>
    <row r="95" spans="1:2">
      <c r="A95" s="1015"/>
      <c r="B95" s="1015"/>
    </row>
    <row r="96" spans="1:2">
      <c r="A96" s="1015"/>
      <c r="B96" s="1015"/>
    </row>
    <row r="97" spans="1:2">
      <c r="A97" s="1015"/>
      <c r="B97" s="1015"/>
    </row>
    <row r="98" spans="1:2">
      <c r="A98" s="1015"/>
      <c r="B98" s="1015"/>
    </row>
    <row r="99" spans="1:2">
      <c r="A99" s="1015"/>
      <c r="B99" s="1015"/>
    </row>
    <row r="100" spans="1:2">
      <c r="A100" s="1015"/>
      <c r="B100" s="1015"/>
    </row>
    <row r="101" spans="1:2">
      <c r="A101" s="1015"/>
      <c r="B101" s="1015"/>
    </row>
    <row r="102" spans="1:2">
      <c r="A102" s="1015"/>
      <c r="B102" s="1015"/>
    </row>
  </sheetData>
  <mergeCells count="2">
    <mergeCell ref="A33:K33"/>
    <mergeCell ref="A3:J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92D050"/>
    <pageSetUpPr fitToPage="1"/>
  </sheetPr>
  <dimension ref="A1:S53"/>
  <sheetViews>
    <sheetView showGridLines="0" zoomScaleNormal="100" workbookViewId="0">
      <selection activeCell="D27" sqref="D27"/>
    </sheetView>
  </sheetViews>
  <sheetFormatPr baseColWidth="10" defaultColWidth="11.42578125" defaultRowHeight="12.75"/>
  <cols>
    <col min="1" max="1" width="15.5703125" style="14" customWidth="1"/>
    <col min="2" max="2" width="21.7109375" style="14" bestFit="1" customWidth="1"/>
    <col min="3" max="8" width="11.42578125" style="14"/>
    <col min="9" max="9" width="14.5703125" style="14" customWidth="1"/>
    <col min="10" max="10" width="12.5703125" style="14" customWidth="1"/>
    <col min="11" max="11" width="17.5703125" style="14" customWidth="1"/>
    <col min="12" max="16384" width="11.42578125" style="14"/>
  </cols>
  <sheetData>
    <row r="1" spans="1:19">
      <c r="A1" s="1" t="s">
        <v>409</v>
      </c>
    </row>
    <row r="2" spans="1:19" ht="18.75">
      <c r="A2" s="2" t="s">
        <v>670</v>
      </c>
    </row>
    <row r="3" spans="1:19">
      <c r="S3" s="85"/>
    </row>
    <row r="4" spans="1:19" ht="15">
      <c r="A4" s="93" t="s">
        <v>688</v>
      </c>
      <c r="K4" s="30"/>
    </row>
    <row r="5" spans="1:19" ht="15">
      <c r="A5" s="14" t="s">
        <v>60</v>
      </c>
      <c r="K5" s="30"/>
    </row>
    <row r="6" spans="1:19" ht="11.25" customHeight="1"/>
    <row r="29" spans="1:11">
      <c r="A29" s="14" t="s">
        <v>306</v>
      </c>
    </row>
    <row r="30" spans="1:11">
      <c r="A30" s="14" t="s">
        <v>689</v>
      </c>
    </row>
    <row r="31" spans="1:11" ht="14.25" customHeight="1">
      <c r="A31" s="14" t="s">
        <v>387</v>
      </c>
      <c r="B31" s="381"/>
      <c r="C31" s="381"/>
      <c r="D31" s="381"/>
      <c r="E31" s="381"/>
      <c r="F31" s="381"/>
      <c r="G31" s="381"/>
      <c r="H31" s="381"/>
      <c r="I31" s="381"/>
      <c r="K31" s="58"/>
    </row>
    <row r="32" spans="1:11" ht="16.5" customHeight="1"/>
    <row r="33" spans="1:7">
      <c r="A33" s="61"/>
    </row>
    <row r="34" spans="1:7" ht="12.75" customHeight="1">
      <c r="A34" s="376"/>
      <c r="B34" s="376"/>
      <c r="C34" s="376"/>
      <c r="D34" s="376"/>
      <c r="E34" s="376"/>
      <c r="F34" s="376"/>
    </row>
    <row r="36" spans="1:7">
      <c r="A36" s="86"/>
      <c r="C36" s="14" t="s">
        <v>60</v>
      </c>
    </row>
    <row r="37" spans="1:7">
      <c r="C37" s="432">
        <v>2005</v>
      </c>
      <c r="D37" s="275">
        <v>2021</v>
      </c>
      <c r="E37" s="431" t="s">
        <v>385</v>
      </c>
    </row>
    <row r="38" spans="1:7">
      <c r="B38" s="432" t="s">
        <v>12</v>
      </c>
      <c r="C38" s="425">
        <v>6.8751490923583347</v>
      </c>
      <c r="D38" s="424">
        <v>36.044086567355393</v>
      </c>
      <c r="E38" s="423">
        <v>29.168937474997058</v>
      </c>
      <c r="G38" s="269"/>
    </row>
    <row r="39" spans="1:7">
      <c r="A39" s="14" t="s">
        <v>597</v>
      </c>
      <c r="B39" s="432" t="s">
        <v>16</v>
      </c>
      <c r="C39" s="425">
        <v>0.56572460280000003</v>
      </c>
      <c r="D39" s="424">
        <v>7.2099028691363003</v>
      </c>
      <c r="E39" s="423">
        <v>6.6441782663363007</v>
      </c>
    </row>
    <row r="40" spans="1:7">
      <c r="B40" s="276" t="s">
        <v>178</v>
      </c>
      <c r="C40" s="430">
        <v>96.020287153548054</v>
      </c>
      <c r="D40" s="169">
        <v>123.78657777777777</v>
      </c>
      <c r="E40" s="429">
        <v>27.766290624229711</v>
      </c>
      <c r="G40" s="25"/>
    </row>
    <row r="41" spans="1:7">
      <c r="B41" s="276" t="s">
        <v>13</v>
      </c>
      <c r="C41" s="430">
        <v>2.3618419508856081</v>
      </c>
      <c r="D41" s="169">
        <v>42.096984796601475</v>
      </c>
      <c r="E41" s="429">
        <v>39.73514284571587</v>
      </c>
      <c r="G41" s="25"/>
    </row>
    <row r="42" spans="1:7">
      <c r="B42" s="276" t="s">
        <v>19</v>
      </c>
      <c r="C42" s="430">
        <v>1.2284058172539198</v>
      </c>
      <c r="D42" s="169">
        <v>2.3422869444444445</v>
      </c>
      <c r="E42" s="429">
        <v>1.1138811271905247</v>
      </c>
    </row>
    <row r="43" spans="1:7">
      <c r="B43" s="276" t="s">
        <v>20</v>
      </c>
      <c r="C43" s="430">
        <v>0.56903263999999998</v>
      </c>
      <c r="D43" s="169">
        <v>2.3553447222222221</v>
      </c>
      <c r="E43" s="429">
        <v>1.786312082222222</v>
      </c>
    </row>
    <row r="44" spans="1:7">
      <c r="B44" s="277" t="s">
        <v>591</v>
      </c>
      <c r="C44" s="428">
        <v>0</v>
      </c>
      <c r="D44" s="427">
        <v>1.2038369323059193</v>
      </c>
      <c r="E44" s="426">
        <v>1.2038369323059193</v>
      </c>
    </row>
    <row r="45" spans="1:7">
      <c r="A45" s="14" t="s">
        <v>177</v>
      </c>
      <c r="B45" s="276" t="s">
        <v>16</v>
      </c>
      <c r="C45" s="430">
        <v>0.47999999999999993</v>
      </c>
      <c r="D45" s="169">
        <v>3.2209007132939691</v>
      </c>
      <c r="E45" s="429">
        <v>2.7409007132939691</v>
      </c>
    </row>
    <row r="46" spans="1:7">
      <c r="B46" s="276" t="s">
        <v>178</v>
      </c>
      <c r="C46" s="430">
        <v>2.9101500000000002</v>
      </c>
      <c r="D46" s="169">
        <v>6.2673439999999987</v>
      </c>
      <c r="E46" s="429">
        <v>3.3571939999999985</v>
      </c>
      <c r="G46" s="25"/>
    </row>
    <row r="47" spans="1:7">
      <c r="B47" s="276" t="s">
        <v>19</v>
      </c>
      <c r="C47" s="430">
        <v>0.105763</v>
      </c>
      <c r="D47" s="169">
        <v>0.13319900000000001</v>
      </c>
      <c r="E47" s="429">
        <v>2.7436000000000016E-2</v>
      </c>
    </row>
    <row r="48" spans="1:7">
      <c r="B48" s="276" t="s">
        <v>21</v>
      </c>
      <c r="C48" s="430">
        <v>0.48089506200000004</v>
      </c>
      <c r="D48" s="169">
        <v>0.48379052600000011</v>
      </c>
      <c r="E48" s="429">
        <v>2.8954640000000698E-3</v>
      </c>
    </row>
    <row r="49" spans="2:7">
      <c r="B49" s="276" t="s">
        <v>17</v>
      </c>
      <c r="C49" s="430">
        <v>2.2104759999999998E-2</v>
      </c>
      <c r="D49" s="169">
        <v>15.092167824927428</v>
      </c>
      <c r="E49" s="429">
        <v>15.070063064927428</v>
      </c>
    </row>
    <row r="50" spans="2:7">
      <c r="B50" s="276" t="s">
        <v>40</v>
      </c>
      <c r="C50" s="430">
        <v>1.114052577694534</v>
      </c>
      <c r="D50" s="169">
        <v>38.340261267515388</v>
      </c>
      <c r="E50" s="429">
        <v>37.226208689820851</v>
      </c>
      <c r="G50" s="25"/>
    </row>
    <row r="51" spans="2:7">
      <c r="B51" s="277" t="s">
        <v>39</v>
      </c>
      <c r="C51" s="428">
        <v>66.113569131025358</v>
      </c>
      <c r="D51" s="427">
        <v>59.937841758754239</v>
      </c>
      <c r="E51" s="426">
        <v>-6.175727372271119</v>
      </c>
    </row>
    <row r="52" spans="2:7">
      <c r="B52" s="278" t="s">
        <v>7</v>
      </c>
      <c r="C52" s="853">
        <v>178.84697578756581</v>
      </c>
      <c r="D52" s="854">
        <v>338.51452570033456</v>
      </c>
      <c r="E52" s="483">
        <v>159.66754991276875</v>
      </c>
      <c r="G52" s="25"/>
    </row>
    <row r="53" spans="2:7">
      <c r="B53" s="60"/>
    </row>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92D050"/>
  </sheetPr>
  <dimension ref="A1:I50"/>
  <sheetViews>
    <sheetView showGridLines="0" zoomScaleNormal="100" workbookViewId="0">
      <selection activeCell="D27" sqref="D27"/>
    </sheetView>
  </sheetViews>
  <sheetFormatPr baseColWidth="10" defaultRowHeight="12.75"/>
  <cols>
    <col min="1" max="1" width="56.28515625" customWidth="1"/>
    <col min="2" max="6" width="9.28515625" customWidth="1"/>
    <col min="7" max="7" width="13.7109375" customWidth="1"/>
    <col min="9" max="9" width="11.42578125" customWidth="1"/>
  </cols>
  <sheetData>
    <row r="1" spans="1:9" ht="18">
      <c r="A1" s="230" t="s">
        <v>670</v>
      </c>
      <c r="B1" s="231"/>
      <c r="C1" s="231"/>
      <c r="D1" s="231"/>
      <c r="E1" s="231"/>
      <c r="F1" s="231"/>
      <c r="G1" s="231"/>
    </row>
    <row r="2" spans="1:9" ht="15.75">
      <c r="A2" s="232" t="s">
        <v>97</v>
      </c>
      <c r="B2" s="229"/>
      <c r="C2" s="233"/>
      <c r="D2" s="229"/>
      <c r="E2" s="229"/>
      <c r="F2" s="229"/>
      <c r="G2" s="229"/>
    </row>
    <row r="3" spans="1:9">
      <c r="A3" s="368"/>
      <c r="B3" s="229"/>
      <c r="C3" s="233"/>
      <c r="D3" s="229"/>
      <c r="E3" s="229"/>
      <c r="F3" s="229"/>
      <c r="G3" s="229"/>
    </row>
    <row r="4" spans="1:9">
      <c r="A4" s="390" t="s">
        <v>60</v>
      </c>
      <c r="B4" s="387"/>
      <c r="C4" s="388"/>
      <c r="D4" s="387"/>
      <c r="E4" s="434"/>
      <c r="F4" s="387"/>
      <c r="G4" s="387"/>
    </row>
    <row r="5" spans="1:9" ht="14.25">
      <c r="A5" s="441"/>
      <c r="B5" s="1130" t="s">
        <v>34</v>
      </c>
      <c r="C5" s="1131"/>
      <c r="D5" s="1131"/>
      <c r="E5" s="1131"/>
      <c r="F5" s="1132"/>
      <c r="G5" s="469" t="s">
        <v>337</v>
      </c>
    </row>
    <row r="6" spans="1:9" ht="14.25">
      <c r="A6" s="436"/>
      <c r="B6" s="470">
        <v>2005</v>
      </c>
      <c r="C6" s="470">
        <v>2019</v>
      </c>
      <c r="D6" s="470">
        <v>2020</v>
      </c>
      <c r="E6" s="1139" t="s">
        <v>592</v>
      </c>
      <c r="F6" s="1140"/>
      <c r="G6" s="470" t="s">
        <v>593</v>
      </c>
    </row>
    <row r="7" spans="1:9" ht="33.75">
      <c r="A7" s="442"/>
      <c r="B7" s="443"/>
      <c r="C7" s="443"/>
      <c r="D7" s="443"/>
      <c r="E7" s="984" t="s">
        <v>705</v>
      </c>
      <c r="F7" s="985" t="s">
        <v>706</v>
      </c>
      <c r="G7" s="443" t="s">
        <v>707</v>
      </c>
    </row>
    <row r="8" spans="1:9" ht="15" customHeight="1">
      <c r="A8" s="444" t="s">
        <v>338</v>
      </c>
      <c r="B8" s="445"/>
      <c r="C8" s="446"/>
      <c r="D8" s="445"/>
      <c r="E8" s="986"/>
      <c r="F8" s="987"/>
      <c r="G8" s="445"/>
    </row>
    <row r="9" spans="1:9" ht="15">
      <c r="A9" s="447" t="s">
        <v>339</v>
      </c>
      <c r="B9" s="472">
        <v>178.84697578756581</v>
      </c>
      <c r="C9" s="472">
        <v>307.67126420308085</v>
      </c>
      <c r="D9" s="472">
        <v>308.72022450892314</v>
      </c>
      <c r="E9" s="988">
        <v>337.31068876802857</v>
      </c>
      <c r="F9" s="981">
        <v>338.51452570033456</v>
      </c>
      <c r="G9" s="471" t="s">
        <v>690</v>
      </c>
      <c r="I9" s="535"/>
    </row>
    <row r="10" spans="1:9" ht="15">
      <c r="A10" s="448" t="s">
        <v>420</v>
      </c>
      <c r="B10" s="473">
        <v>71.226534530719874</v>
      </c>
      <c r="C10" s="473">
        <v>113.86775664496056</v>
      </c>
      <c r="D10" s="473">
        <v>119.8197808338461</v>
      </c>
      <c r="E10" s="1133">
        <v>123.47550509049104</v>
      </c>
      <c r="F10" s="1134"/>
      <c r="G10" s="463" t="s">
        <v>595</v>
      </c>
    </row>
    <row r="11" spans="1:9" ht="14.25">
      <c r="A11" s="449" t="s">
        <v>340</v>
      </c>
      <c r="B11" s="474">
        <v>66.113569131025358</v>
      </c>
      <c r="C11" s="474">
        <v>59.786603013379789</v>
      </c>
      <c r="D11" s="474">
        <v>60.792014046291143</v>
      </c>
      <c r="E11" s="1135">
        <v>59.937841758754239</v>
      </c>
      <c r="F11" s="1136"/>
      <c r="G11" s="459" t="s">
        <v>691</v>
      </c>
    </row>
    <row r="12" spans="1:9" ht="14.25">
      <c r="A12" s="449" t="s">
        <v>342</v>
      </c>
      <c r="B12" s="474">
        <v>1.114052577694534</v>
      </c>
      <c r="C12" s="474">
        <v>32.502619110855619</v>
      </c>
      <c r="D12" s="474">
        <v>36.002060717804802</v>
      </c>
      <c r="E12" s="1135">
        <v>38.340261267515388</v>
      </c>
      <c r="F12" s="1136">
        <v>0</v>
      </c>
      <c r="G12" s="459" t="s">
        <v>692</v>
      </c>
    </row>
    <row r="13" spans="1:9" ht="13.15" customHeight="1">
      <c r="A13" s="452" t="s">
        <v>343</v>
      </c>
      <c r="B13" s="475">
        <v>1.114052577694534</v>
      </c>
      <c r="C13" s="475">
        <v>32.502619110855619</v>
      </c>
      <c r="D13" s="475">
        <v>36.002060717804802</v>
      </c>
      <c r="E13" s="1137">
        <v>38.340261267515388</v>
      </c>
      <c r="F13" s="1138">
        <v>0</v>
      </c>
      <c r="G13" s="460" t="s">
        <v>692</v>
      </c>
    </row>
    <row r="14" spans="1:9" ht="13.15" customHeight="1">
      <c r="A14" s="452" t="s">
        <v>344</v>
      </c>
      <c r="B14" s="475">
        <v>0</v>
      </c>
      <c r="C14" s="475">
        <v>0</v>
      </c>
      <c r="D14" s="475">
        <v>0</v>
      </c>
      <c r="E14" s="1137">
        <v>0</v>
      </c>
      <c r="F14" s="1138">
        <v>0</v>
      </c>
      <c r="G14" s="460" t="s">
        <v>333</v>
      </c>
    </row>
    <row r="15" spans="1:9" ht="14.25">
      <c r="A15" s="449" t="s">
        <v>345</v>
      </c>
      <c r="B15" s="474">
        <v>2.2104759999999998E-2</v>
      </c>
      <c r="C15" s="474">
        <v>12.227496999999998</v>
      </c>
      <c r="D15" s="474">
        <v>13.398391999999999</v>
      </c>
      <c r="E15" s="1135">
        <v>15.092167824927428</v>
      </c>
      <c r="F15" s="1136">
        <v>0</v>
      </c>
      <c r="G15" s="459" t="s">
        <v>693</v>
      </c>
    </row>
    <row r="16" spans="1:9">
      <c r="A16" s="452" t="s">
        <v>346</v>
      </c>
      <c r="B16" s="475">
        <v>2.2104759999999998E-2</v>
      </c>
      <c r="C16" s="475">
        <v>12.227496999999998</v>
      </c>
      <c r="D16" s="475">
        <v>13.398391999999999</v>
      </c>
      <c r="E16" s="1137">
        <v>15.092167824927428</v>
      </c>
      <c r="F16" s="1138">
        <v>0</v>
      </c>
      <c r="G16" s="460" t="s">
        <v>693</v>
      </c>
    </row>
    <row r="17" spans="1:7">
      <c r="A17" s="452" t="s">
        <v>347</v>
      </c>
      <c r="B17" s="475">
        <v>0</v>
      </c>
      <c r="C17" s="475">
        <v>0</v>
      </c>
      <c r="D17" s="475">
        <v>0</v>
      </c>
      <c r="E17" s="1137">
        <v>0</v>
      </c>
      <c r="F17" s="1138">
        <v>0</v>
      </c>
      <c r="G17" s="460" t="s">
        <v>333</v>
      </c>
    </row>
    <row r="18" spans="1:7" ht="14.25">
      <c r="A18" s="449" t="s">
        <v>348</v>
      </c>
      <c r="B18" s="474">
        <v>0.48089506200000004</v>
      </c>
      <c r="C18" s="474">
        <v>0.47896399999999995</v>
      </c>
      <c r="D18" s="474">
        <v>0.48176400000000003</v>
      </c>
      <c r="E18" s="1135">
        <v>0.48379052600000011</v>
      </c>
      <c r="F18" s="1136">
        <v>0</v>
      </c>
      <c r="G18" s="459" t="s">
        <v>341</v>
      </c>
    </row>
    <row r="19" spans="1:7" ht="14.25">
      <c r="A19" s="449" t="s">
        <v>349</v>
      </c>
      <c r="B19" s="474">
        <v>0.105763</v>
      </c>
      <c r="C19" s="474">
        <v>0.12848599999999999</v>
      </c>
      <c r="D19" s="474">
        <v>0.13319900000000001</v>
      </c>
      <c r="E19" s="1135">
        <v>0.13319900000000001</v>
      </c>
      <c r="F19" s="1136">
        <v>0.13319900000000001</v>
      </c>
      <c r="G19" s="459" t="s">
        <v>341</v>
      </c>
    </row>
    <row r="20" spans="1:7" ht="14.25">
      <c r="A20" s="449" t="s">
        <v>350</v>
      </c>
      <c r="B20" s="474">
        <v>2.9101500000000002</v>
      </c>
      <c r="C20" s="474">
        <v>6.0543449999999996</v>
      </c>
      <c r="D20" s="474">
        <v>6.0964070000000001</v>
      </c>
      <c r="E20" s="1135">
        <v>6.2673439999999987</v>
      </c>
      <c r="F20" s="1136">
        <v>6.2673439999999987</v>
      </c>
      <c r="G20" s="459" t="s">
        <v>595</v>
      </c>
    </row>
    <row r="21" spans="1:7" ht="14.25">
      <c r="A21" s="450" t="s">
        <v>351</v>
      </c>
      <c r="B21" s="476">
        <v>0.47999999999999993</v>
      </c>
      <c r="C21" s="476">
        <v>2.6892425207251454</v>
      </c>
      <c r="D21" s="476">
        <v>2.9159440697501515</v>
      </c>
      <c r="E21" s="1135">
        <v>3.2209007132939691</v>
      </c>
      <c r="F21" s="1136">
        <v>3.2209007132939691</v>
      </c>
      <c r="G21" s="453" t="s">
        <v>694</v>
      </c>
    </row>
    <row r="22" spans="1:7" ht="15">
      <c r="A22" s="451" t="s">
        <v>421</v>
      </c>
      <c r="B22" s="477">
        <v>100.74529216448761</v>
      </c>
      <c r="C22" s="477">
        <v>156.61181200997126</v>
      </c>
      <c r="D22" s="477">
        <v>158.14184302470528</v>
      </c>
      <c r="E22" s="989">
        <v>180.94892832828972</v>
      </c>
      <c r="F22" s="990">
        <v>179.2041183302093</v>
      </c>
      <c r="G22" s="682" t="s">
        <v>695</v>
      </c>
    </row>
    <row r="23" spans="1:7">
      <c r="A23" s="452" t="s">
        <v>594</v>
      </c>
      <c r="B23" s="683" t="s">
        <v>266</v>
      </c>
      <c r="C23" s="683">
        <v>13.405880010279159</v>
      </c>
      <c r="D23" s="683">
        <v>13.311207971628791</v>
      </c>
      <c r="E23" s="1137" t="s">
        <v>266</v>
      </c>
      <c r="F23" s="1138"/>
      <c r="G23" s="462" t="s">
        <v>266</v>
      </c>
    </row>
    <row r="24" spans="1:7" ht="14.25">
      <c r="A24" s="449" t="s">
        <v>352</v>
      </c>
      <c r="B24" s="474">
        <v>0.56903263999999998</v>
      </c>
      <c r="C24" s="474">
        <v>2.1786488888888891</v>
      </c>
      <c r="D24" s="474">
        <v>2.2626166666666667</v>
      </c>
      <c r="E24" s="1135">
        <v>2.3553447222222221</v>
      </c>
      <c r="F24" s="1136"/>
      <c r="G24" s="459" t="s">
        <v>696</v>
      </c>
    </row>
    <row r="25" spans="1:7" ht="14.25">
      <c r="A25" s="449" t="s">
        <v>353</v>
      </c>
      <c r="B25" s="474">
        <v>1.2284058172539198</v>
      </c>
      <c r="C25" s="474">
        <v>2.2672694444444446</v>
      </c>
      <c r="D25" s="474">
        <v>2.3422869444444445</v>
      </c>
      <c r="E25" s="1135">
        <v>2.3422869444444445</v>
      </c>
      <c r="F25" s="1136">
        <v>2.3422869444444445</v>
      </c>
      <c r="G25" s="459" t="s">
        <v>341</v>
      </c>
    </row>
    <row r="26" spans="1:7" ht="14.25">
      <c r="A26" s="449" t="s">
        <v>354</v>
      </c>
      <c r="B26" s="474">
        <v>2.3618419508856081</v>
      </c>
      <c r="C26" s="474">
        <v>33.305176476208764</v>
      </c>
      <c r="D26" s="474">
        <v>37.286798173269723</v>
      </c>
      <c r="E26" s="1135">
        <v>42.096984796601475</v>
      </c>
      <c r="F26" s="1136">
        <v>42.096984796601475</v>
      </c>
      <c r="G26" s="459" t="s">
        <v>693</v>
      </c>
    </row>
    <row r="27" spans="1:7" ht="14.25">
      <c r="A27" s="449" t="s">
        <v>350</v>
      </c>
      <c r="B27" s="474">
        <v>96.020287153548054</v>
      </c>
      <c r="C27" s="474">
        <v>113.67284277777779</v>
      </c>
      <c r="D27" s="474">
        <v>107.77714555555555</v>
      </c>
      <c r="E27" s="1135">
        <v>123.78657777777777</v>
      </c>
      <c r="F27" s="1136">
        <v>123.78657777777777</v>
      </c>
      <c r="G27" s="459" t="s">
        <v>697</v>
      </c>
    </row>
    <row r="28" spans="1:7">
      <c r="A28" s="452" t="s">
        <v>355</v>
      </c>
      <c r="B28" s="475">
        <v>77.068462850000003</v>
      </c>
      <c r="C28" s="475">
        <v>74.953719722222218</v>
      </c>
      <c r="D28" s="475">
        <v>69.406708888888886</v>
      </c>
      <c r="E28" s="1137">
        <v>81.113188611111127</v>
      </c>
      <c r="F28" s="1138">
        <v>81.113188611111127</v>
      </c>
      <c r="G28" s="460" t="s">
        <v>698</v>
      </c>
    </row>
    <row r="29" spans="1:7" ht="14.25">
      <c r="A29" s="449" t="s">
        <v>351</v>
      </c>
      <c r="B29" s="474">
        <v>0.56572460280000003</v>
      </c>
      <c r="C29" s="474">
        <v>4.1978657554989294</v>
      </c>
      <c r="D29" s="474">
        <v>5.3699291917381613</v>
      </c>
      <c r="E29" s="1135">
        <v>7.2099028691363003</v>
      </c>
      <c r="F29" s="1136">
        <v>7.2099028691363003</v>
      </c>
      <c r="G29" s="459" t="s">
        <v>699</v>
      </c>
    </row>
    <row r="30" spans="1:7" ht="14.25">
      <c r="A30" s="449" t="s">
        <v>356</v>
      </c>
      <c r="B30" s="474">
        <v>0</v>
      </c>
      <c r="C30" s="474">
        <v>3.026701440831117</v>
      </c>
      <c r="D30" s="474">
        <v>3.1030664930307372</v>
      </c>
      <c r="E30" s="982">
        <v>3.1578312181075434</v>
      </c>
      <c r="F30" s="991" t="s">
        <v>266</v>
      </c>
      <c r="G30" s="459" t="s">
        <v>333</v>
      </c>
    </row>
    <row r="31" spans="1:7" ht="14.25">
      <c r="A31" s="852" t="s">
        <v>708</v>
      </c>
      <c r="B31" s="475" t="s">
        <v>266</v>
      </c>
      <c r="C31" s="475" t="s">
        <v>266</v>
      </c>
      <c r="D31" s="475" t="s">
        <v>266</v>
      </c>
      <c r="E31" s="992" t="s">
        <v>266</v>
      </c>
      <c r="F31" s="983">
        <v>0.20918428772121142</v>
      </c>
      <c r="G31" s="459" t="s">
        <v>333</v>
      </c>
    </row>
    <row r="32" spans="1:7" ht="14.25">
      <c r="A32" s="449" t="s">
        <v>709</v>
      </c>
      <c r="B32" s="474">
        <v>0</v>
      </c>
      <c r="C32" s="474">
        <v>-2.0366927736787179</v>
      </c>
      <c r="D32" s="474">
        <v>0</v>
      </c>
      <c r="E32" s="1135">
        <v>0</v>
      </c>
      <c r="F32" s="1136"/>
      <c r="G32" s="459" t="s">
        <v>333</v>
      </c>
    </row>
    <row r="33" spans="1:9" ht="14.25">
      <c r="A33" s="449" t="s">
        <v>591</v>
      </c>
      <c r="B33" s="475" t="s">
        <v>266</v>
      </c>
      <c r="C33" s="475" t="s">
        <v>266</v>
      </c>
      <c r="D33" s="475" t="s">
        <v>266</v>
      </c>
      <c r="E33" s="992" t="s">
        <v>266</v>
      </c>
      <c r="F33" s="993">
        <v>1.2038369323059193</v>
      </c>
      <c r="G33" s="459" t="s">
        <v>333</v>
      </c>
    </row>
    <row r="34" spans="1:9" ht="15">
      <c r="A34" s="448" t="s">
        <v>422</v>
      </c>
      <c r="B34" s="473">
        <v>6.8751490923583347</v>
      </c>
      <c r="C34" s="473">
        <v>37.191695548148992</v>
      </c>
      <c r="D34" s="473">
        <v>30.75860065037174</v>
      </c>
      <c r="E34" s="989">
        <v>32.886255349247847</v>
      </c>
      <c r="F34" s="990">
        <v>35.834902279634179</v>
      </c>
      <c r="G34" s="684">
        <v>7.0000000000000007E-2</v>
      </c>
      <c r="H34" s="282"/>
      <c r="I34" s="282"/>
    </row>
    <row r="35" spans="1:9" ht="14.25">
      <c r="A35" s="449" t="s">
        <v>710</v>
      </c>
      <c r="B35" s="474">
        <v>1.2028411048583332</v>
      </c>
      <c r="C35" s="474">
        <v>7.5977560209727075</v>
      </c>
      <c r="D35" s="474">
        <v>6.4502795541103186</v>
      </c>
      <c r="E35" s="1135">
        <v>8.1652588134551607</v>
      </c>
      <c r="F35" s="1136"/>
      <c r="G35" s="459" t="s">
        <v>701</v>
      </c>
    </row>
    <row r="36" spans="1:9" ht="14.25">
      <c r="A36" s="449" t="s">
        <v>357</v>
      </c>
      <c r="B36" s="474">
        <v>5.6723079875000009</v>
      </c>
      <c r="C36" s="474">
        <v>29.590500524386265</v>
      </c>
      <c r="D36" s="474">
        <v>24.301072477242379</v>
      </c>
      <c r="E36" s="1135">
        <v>24.699359047929949</v>
      </c>
      <c r="F36" s="1136"/>
      <c r="G36" s="459" t="s">
        <v>702</v>
      </c>
    </row>
    <row r="37" spans="1:9" ht="14.25">
      <c r="A37" s="1003" t="s">
        <v>596</v>
      </c>
      <c r="B37" s="475" t="s">
        <v>266</v>
      </c>
      <c r="C37" s="475" t="s">
        <v>266</v>
      </c>
      <c r="D37" s="475" t="s">
        <v>266</v>
      </c>
      <c r="E37" s="994" t="s">
        <v>266</v>
      </c>
      <c r="F37" s="983">
        <v>2.9486469303863321</v>
      </c>
      <c r="G37" s="459" t="s">
        <v>333</v>
      </c>
    </row>
    <row r="38" spans="1:9" ht="14.25">
      <c r="A38" s="450" t="s">
        <v>358</v>
      </c>
      <c r="B38" s="685" t="s">
        <v>359</v>
      </c>
      <c r="C38" s="685">
        <v>3.439002790016622E-3</v>
      </c>
      <c r="D38" s="685">
        <v>7.2486190190462719E-3</v>
      </c>
      <c r="E38" s="1141">
        <v>2.1637487862738957E-2</v>
      </c>
      <c r="F38" s="1142"/>
      <c r="G38" s="453" t="s">
        <v>333</v>
      </c>
    </row>
    <row r="39" spans="1:9">
      <c r="A39" s="438"/>
      <c r="B39" s="434"/>
      <c r="C39" s="434"/>
      <c r="D39" s="434"/>
      <c r="E39" s="434"/>
      <c r="F39" s="434"/>
      <c r="G39" s="437"/>
    </row>
    <row r="40" spans="1:9" ht="30">
      <c r="A40" s="454" t="s">
        <v>423</v>
      </c>
      <c r="B40" s="478">
        <v>10.410669092358335</v>
      </c>
      <c r="C40" s="478">
        <v>47.023196935586967</v>
      </c>
      <c r="D40" s="478">
        <v>40.045251036926345</v>
      </c>
      <c r="E40" s="995">
        <v>43.015792459203396</v>
      </c>
      <c r="F40" s="996">
        <v>38.391724041262748</v>
      </c>
      <c r="G40" s="686" t="s">
        <v>700</v>
      </c>
    </row>
    <row r="41" spans="1:9" ht="14.25">
      <c r="A41" s="455" t="s">
        <v>424</v>
      </c>
      <c r="B41" s="479">
        <v>6.8751490923583347</v>
      </c>
      <c r="C41" s="479">
        <v>37.191695423998631</v>
      </c>
      <c r="D41" s="479">
        <v>30.75860065037174</v>
      </c>
      <c r="E41" s="1143">
        <v>32.886255349247847</v>
      </c>
      <c r="F41" s="1144"/>
      <c r="G41" s="687">
        <v>6.9172675410719364E-2</v>
      </c>
    </row>
    <row r="42" spans="1:9" ht="14.25">
      <c r="A42" s="456" t="s">
        <v>425</v>
      </c>
      <c r="B42" s="480">
        <v>1.4188600000000002</v>
      </c>
      <c r="C42" s="480">
        <v>3.1352308080000006</v>
      </c>
      <c r="D42" s="480">
        <v>2.6849638340000008</v>
      </c>
      <c r="E42" s="997">
        <v>3.250312428</v>
      </c>
      <c r="F42" s="998">
        <v>2.1340620674863784</v>
      </c>
      <c r="G42" s="688" t="s">
        <v>703</v>
      </c>
    </row>
    <row r="43" spans="1:9">
      <c r="A43" s="457" t="s">
        <v>360</v>
      </c>
      <c r="B43" s="481">
        <v>1.4188600000000002</v>
      </c>
      <c r="C43" s="481">
        <v>2.6342483719999996</v>
      </c>
      <c r="D43" s="481">
        <v>2.2332055620000002</v>
      </c>
      <c r="E43" s="999">
        <v>2.7113022530000004</v>
      </c>
      <c r="F43" s="1000">
        <v>1.7801634211447124</v>
      </c>
      <c r="G43" s="461" t="s">
        <v>703</v>
      </c>
    </row>
    <row r="44" spans="1:9">
      <c r="A44" s="457" t="s">
        <v>361</v>
      </c>
      <c r="B44" s="689" t="s">
        <v>333</v>
      </c>
      <c r="C44" s="689">
        <v>0.101857476</v>
      </c>
      <c r="D44" s="689">
        <v>0.13661848200000001</v>
      </c>
      <c r="E44" s="999">
        <v>0.16300481999999999</v>
      </c>
      <c r="F44" s="1000">
        <v>0.10702429716687067</v>
      </c>
      <c r="G44" s="461" t="s">
        <v>704</v>
      </c>
    </row>
    <row r="45" spans="1:9">
      <c r="A45" s="457" t="s">
        <v>362</v>
      </c>
      <c r="B45" s="689" t="s">
        <v>333</v>
      </c>
      <c r="C45" s="689">
        <v>0.39912496000000064</v>
      </c>
      <c r="D45" s="689">
        <v>0.31513979000000025</v>
      </c>
      <c r="E45" s="999">
        <v>0.37600535499999976</v>
      </c>
      <c r="F45" s="1000">
        <v>0.24687434917479542</v>
      </c>
      <c r="G45" s="461" t="s">
        <v>704</v>
      </c>
    </row>
    <row r="46" spans="1:9" ht="14.25">
      <c r="A46" s="458" t="s">
        <v>711</v>
      </c>
      <c r="B46" s="482">
        <v>2.11666</v>
      </c>
      <c r="C46" s="482">
        <v>6.6962707035883344</v>
      </c>
      <c r="D46" s="482">
        <v>6.60168655255461</v>
      </c>
      <c r="E46" s="1001">
        <v>6.8792246819555567</v>
      </c>
      <c r="F46" s="1002">
        <v>3.3714066245285248</v>
      </c>
      <c r="G46" s="690" t="s">
        <v>696</v>
      </c>
    </row>
    <row r="48" spans="1:9">
      <c r="A48" s="368"/>
      <c r="B48" s="229"/>
      <c r="C48" s="233"/>
      <c r="D48" s="229"/>
      <c r="E48" s="229"/>
      <c r="F48" s="229"/>
      <c r="G48" s="229"/>
    </row>
    <row r="49" spans="1:9" ht="165" customHeight="1">
      <c r="A49" s="1129" t="s">
        <v>712</v>
      </c>
      <c r="B49" s="1129"/>
      <c r="C49" s="1129"/>
      <c r="D49" s="1129"/>
      <c r="E49" s="1129"/>
      <c r="F49" s="1129"/>
      <c r="G49" s="1129"/>
      <c r="H49" s="1129"/>
      <c r="I49" s="1129"/>
    </row>
    <row r="50" spans="1:9">
      <c r="A50" t="s">
        <v>387</v>
      </c>
    </row>
  </sheetData>
  <sheetProtection selectLockedCells="1" selectUnlockedCells="1"/>
  <mergeCells count="27">
    <mergeCell ref="E41:F41"/>
    <mergeCell ref="E28:F28"/>
    <mergeCell ref="E29:F29"/>
    <mergeCell ref="E32:F32"/>
    <mergeCell ref="E35:F35"/>
    <mergeCell ref="E36:F36"/>
    <mergeCell ref="E24:F24"/>
    <mergeCell ref="E25:F25"/>
    <mergeCell ref="E26:F26"/>
    <mergeCell ref="E27:F27"/>
    <mergeCell ref="E38:F38"/>
    <mergeCell ref="A49:I49"/>
    <mergeCell ref="B5:F5"/>
    <mergeCell ref="E10:F10"/>
    <mergeCell ref="E11:F11"/>
    <mergeCell ref="E12:F12"/>
    <mergeCell ref="E13:F13"/>
    <mergeCell ref="E15:F15"/>
    <mergeCell ref="E14:F14"/>
    <mergeCell ref="E16:F16"/>
    <mergeCell ref="E17:F17"/>
    <mergeCell ref="E18:F18"/>
    <mergeCell ref="E19:F19"/>
    <mergeCell ref="E20:F20"/>
    <mergeCell ref="E21:F21"/>
    <mergeCell ref="E6:F6"/>
    <mergeCell ref="E23:F23"/>
  </mergeCells>
  <phoneticPr fontId="40"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92D050"/>
    <pageSetUpPr fitToPage="1"/>
  </sheetPr>
  <dimension ref="A1:W47"/>
  <sheetViews>
    <sheetView showGridLines="0" topLeftCell="A4" zoomScaleNormal="100" workbookViewId="0">
      <selection activeCell="D27" sqref="D27"/>
    </sheetView>
  </sheetViews>
  <sheetFormatPr baseColWidth="10" defaultColWidth="9.28515625" defaultRowHeight="12.75" customHeight="1"/>
  <cols>
    <col min="1" max="1" width="24.7109375" style="14" customWidth="1"/>
    <col min="2" max="2" width="9" style="14" customWidth="1"/>
    <col min="3" max="4" width="8.7109375" style="14" customWidth="1"/>
    <col min="5" max="5" width="10.5703125" style="14" bestFit="1" customWidth="1"/>
    <col min="6" max="9" width="8.7109375" style="14" customWidth="1"/>
    <col min="10" max="10" width="9.7109375" style="14" customWidth="1"/>
    <col min="11" max="11" width="7.28515625" style="14" customWidth="1"/>
    <col min="12" max="14" width="9.28515625" style="14"/>
    <col min="15" max="15" width="14" style="14" bestFit="1" customWidth="1"/>
    <col min="16" max="16" width="12.7109375" style="14" bestFit="1" customWidth="1"/>
    <col min="17" max="17" width="12" style="14" bestFit="1" customWidth="1"/>
    <col min="18" max="20" width="9.28515625" style="14"/>
    <col min="21" max="23" width="29.7109375" style="14" customWidth="1"/>
    <col min="24" max="16384" width="9.28515625" style="14"/>
  </cols>
  <sheetData>
    <row r="1" spans="1:23" ht="12.75" customHeight="1">
      <c r="A1" s="1" t="s">
        <v>409</v>
      </c>
    </row>
    <row r="2" spans="1:23" ht="15.75" customHeight="1">
      <c r="A2" s="2" t="s">
        <v>670</v>
      </c>
    </row>
    <row r="3" spans="1:23" s="79" customFormat="1" ht="12.6" customHeight="1">
      <c r="A3" s="77"/>
      <c r="B3" s="78"/>
      <c r="C3" s="78"/>
      <c r="D3" s="78"/>
      <c r="E3" s="78"/>
      <c r="F3" s="78"/>
      <c r="G3" s="78"/>
      <c r="H3" s="78"/>
      <c r="I3" s="78"/>
    </row>
    <row r="4" spans="1:23" ht="15.75" customHeight="1">
      <c r="A4" s="30" t="s">
        <v>872</v>
      </c>
      <c r="K4"/>
      <c r="L4"/>
      <c r="M4"/>
      <c r="N4"/>
      <c r="O4"/>
      <c r="P4"/>
      <c r="Q4"/>
      <c r="R4"/>
      <c r="S4"/>
      <c r="T4"/>
      <c r="U4"/>
      <c r="V4" s="56"/>
    </row>
    <row r="5" spans="1:23" ht="12.75" customHeight="1">
      <c r="A5" s="14" t="s">
        <v>1</v>
      </c>
      <c r="K5"/>
      <c r="L5"/>
      <c r="M5"/>
      <c r="N5"/>
      <c r="O5"/>
      <c r="P5"/>
      <c r="Q5"/>
      <c r="R5"/>
      <c r="S5"/>
      <c r="T5"/>
      <c r="U5"/>
      <c r="V5"/>
      <c r="W5"/>
    </row>
    <row r="6" spans="1:23" ht="12.75" customHeight="1">
      <c r="A6" s="31"/>
      <c r="K6"/>
      <c r="L6"/>
      <c r="M6"/>
      <c r="N6"/>
      <c r="O6"/>
      <c r="P6"/>
      <c r="Q6"/>
      <c r="R6"/>
      <c r="S6"/>
      <c r="T6"/>
      <c r="U6"/>
      <c r="V6"/>
      <c r="W6"/>
    </row>
    <row r="7" spans="1:23" ht="12.75" customHeight="1">
      <c r="K7"/>
      <c r="L7"/>
      <c r="M7"/>
      <c r="N7"/>
      <c r="O7"/>
      <c r="P7"/>
      <c r="Q7"/>
      <c r="R7"/>
      <c r="S7"/>
      <c r="T7"/>
      <c r="U7"/>
      <c r="V7"/>
      <c r="W7"/>
    </row>
    <row r="8" spans="1:23" ht="12.75" customHeight="1">
      <c r="K8"/>
      <c r="L8"/>
      <c r="M8"/>
      <c r="N8"/>
      <c r="O8"/>
      <c r="P8"/>
      <c r="Q8"/>
      <c r="R8"/>
      <c r="S8"/>
      <c r="T8"/>
      <c r="U8"/>
      <c r="V8"/>
      <c r="W8"/>
    </row>
    <row r="9" spans="1:23" ht="12.75" customHeight="1">
      <c r="K9"/>
      <c r="L9"/>
      <c r="M9"/>
      <c r="N9"/>
      <c r="O9"/>
      <c r="P9"/>
      <c r="Q9"/>
      <c r="R9"/>
      <c r="S9"/>
      <c r="T9"/>
      <c r="U9"/>
      <c r="V9"/>
      <c r="W9"/>
    </row>
    <row r="10" spans="1:23" ht="12.75" customHeight="1">
      <c r="K10"/>
      <c r="L10"/>
      <c r="M10"/>
      <c r="N10"/>
      <c r="O10"/>
      <c r="P10"/>
      <c r="Q10"/>
      <c r="R10"/>
      <c r="S10"/>
      <c r="T10"/>
      <c r="U10"/>
      <c r="V10"/>
      <c r="W10"/>
    </row>
    <row r="11" spans="1:23" ht="12.75" customHeight="1">
      <c r="K11"/>
      <c r="L11"/>
      <c r="M11"/>
      <c r="N11"/>
      <c r="O11"/>
      <c r="P11"/>
      <c r="Q11"/>
      <c r="R11"/>
      <c r="S11"/>
      <c r="T11"/>
      <c r="U11"/>
      <c r="V11"/>
      <c r="W11"/>
    </row>
    <row r="12" spans="1:23" ht="12.75" customHeight="1">
      <c r="K12"/>
      <c r="L12"/>
      <c r="M12"/>
      <c r="N12"/>
      <c r="O12"/>
      <c r="P12"/>
      <c r="Q12"/>
      <c r="R12"/>
      <c r="S12"/>
      <c r="T12"/>
      <c r="U12"/>
      <c r="V12"/>
      <c r="W12"/>
    </row>
    <row r="13" spans="1:23" ht="12.75" customHeight="1">
      <c r="K13"/>
      <c r="L13"/>
      <c r="M13"/>
      <c r="N13"/>
      <c r="O13"/>
      <c r="P13"/>
      <c r="Q13"/>
      <c r="R13"/>
      <c r="S13"/>
      <c r="T13"/>
      <c r="U13"/>
      <c r="V13"/>
      <c r="W13"/>
    </row>
    <row r="14" spans="1:23" ht="12.75" customHeight="1">
      <c r="K14"/>
      <c r="L14"/>
      <c r="M14"/>
      <c r="N14"/>
      <c r="O14"/>
      <c r="P14"/>
      <c r="Q14"/>
      <c r="R14"/>
      <c r="S14"/>
      <c r="T14"/>
      <c r="U14"/>
      <c r="V14"/>
      <c r="W14"/>
    </row>
    <row r="15" spans="1:23" ht="12.75" customHeight="1">
      <c r="K15"/>
      <c r="L15"/>
      <c r="M15"/>
      <c r="N15"/>
      <c r="O15"/>
      <c r="P15"/>
      <c r="Q15"/>
      <c r="R15"/>
      <c r="S15"/>
      <c r="T15"/>
      <c r="U15"/>
    </row>
    <row r="16" spans="1:23" ht="12.75" customHeight="1">
      <c r="K16"/>
      <c r="L16"/>
      <c r="M16"/>
      <c r="N16"/>
      <c r="O16"/>
      <c r="P16"/>
      <c r="Q16"/>
      <c r="R16"/>
      <c r="S16"/>
      <c r="T16"/>
      <c r="U16"/>
    </row>
    <row r="17" spans="1:23" ht="12.75" customHeight="1">
      <c r="K17"/>
      <c r="L17"/>
      <c r="M17"/>
      <c r="N17"/>
      <c r="O17"/>
      <c r="P17"/>
      <c r="Q17"/>
      <c r="R17"/>
      <c r="S17"/>
      <c r="T17"/>
      <c r="U17"/>
    </row>
    <row r="18" spans="1:23" ht="12.75" customHeight="1">
      <c r="K18"/>
      <c r="L18"/>
      <c r="M18"/>
      <c r="N18"/>
      <c r="O18"/>
      <c r="P18"/>
      <c r="Q18"/>
      <c r="R18"/>
      <c r="S18"/>
      <c r="T18"/>
      <c r="U18"/>
    </row>
    <row r="19" spans="1:23" ht="12.75" customHeight="1">
      <c r="K19"/>
      <c r="L19"/>
      <c r="M19"/>
      <c r="N19"/>
      <c r="O19"/>
      <c r="P19"/>
      <c r="Q19"/>
      <c r="R19"/>
      <c r="S19"/>
      <c r="T19"/>
      <c r="U19"/>
    </row>
    <row r="20" spans="1:23" ht="12.75" customHeight="1">
      <c r="K20"/>
      <c r="L20"/>
      <c r="M20"/>
      <c r="N20"/>
      <c r="O20"/>
      <c r="P20"/>
      <c r="Q20"/>
      <c r="R20"/>
      <c r="S20"/>
      <c r="T20"/>
      <c r="U20"/>
    </row>
    <row r="21" spans="1:23" ht="12.75" customHeight="1">
      <c r="K21"/>
      <c r="L21"/>
      <c r="M21"/>
      <c r="N21"/>
      <c r="O21"/>
      <c r="P21"/>
      <c r="Q21"/>
      <c r="R21"/>
      <c r="S21"/>
      <c r="T21"/>
      <c r="U21"/>
    </row>
    <row r="22" spans="1:23" ht="12.75" customHeight="1">
      <c r="K22"/>
      <c r="L22"/>
      <c r="M22"/>
      <c r="N22"/>
      <c r="O22"/>
      <c r="P22"/>
      <c r="Q22"/>
      <c r="R22"/>
      <c r="S22"/>
      <c r="T22"/>
      <c r="U22"/>
    </row>
    <row r="23" spans="1:23" ht="28.15" customHeight="1">
      <c r="A23" s="1145" t="s">
        <v>871</v>
      </c>
      <c r="B23" s="1146"/>
      <c r="C23" s="1146"/>
      <c r="D23" s="1146"/>
      <c r="E23" s="1146"/>
      <c r="F23" s="1146"/>
      <c r="G23" s="1146"/>
      <c r="H23"/>
      <c r="I23"/>
      <c r="J23"/>
      <c r="K23"/>
      <c r="L23"/>
      <c r="M23"/>
      <c r="N23"/>
      <c r="O23"/>
      <c r="P23"/>
      <c r="Q23"/>
      <c r="R23"/>
      <c r="S23"/>
      <c r="T23"/>
      <c r="U23"/>
    </row>
    <row r="24" spans="1:23" ht="14.25" customHeight="1">
      <c r="A24" s="14" t="s">
        <v>387</v>
      </c>
      <c r="B24"/>
      <c r="C24"/>
      <c r="D24"/>
      <c r="E24"/>
      <c r="F24"/>
      <c r="G24"/>
      <c r="H24"/>
      <c r="I24"/>
      <c r="J24"/>
      <c r="K24"/>
      <c r="T24" s="29"/>
    </row>
    <row r="25" spans="1:23" ht="14.25" customHeight="1">
      <c r="A25" s="1004"/>
      <c r="B25"/>
      <c r="C25"/>
      <c r="D25"/>
      <c r="E25"/>
      <c r="F25"/>
      <c r="G25"/>
      <c r="H25"/>
      <c r="I25"/>
      <c r="J25"/>
      <c r="K25"/>
      <c r="T25" s="29"/>
    </row>
    <row r="26" spans="1:23" ht="14.25" customHeight="1">
      <c r="A26" s="1004"/>
      <c r="B26"/>
      <c r="C26"/>
      <c r="D26"/>
      <c r="E26"/>
      <c r="F26"/>
      <c r="G26"/>
      <c r="H26"/>
      <c r="I26"/>
      <c r="J26"/>
      <c r="K26"/>
      <c r="T26" s="29"/>
    </row>
    <row r="27" spans="1:23" ht="12.75" customHeight="1">
      <c r="A27"/>
      <c r="B27" s="484"/>
      <c r="C27" s="484" t="s">
        <v>36</v>
      </c>
      <c r="D27" s="485" t="s">
        <v>38</v>
      </c>
      <c r="E27" s="431" t="s">
        <v>35</v>
      </c>
      <c r="F27"/>
      <c r="G27"/>
      <c r="H27"/>
      <c r="I27"/>
      <c r="J27"/>
      <c r="K27"/>
      <c r="L27"/>
      <c r="M27"/>
      <c r="N27"/>
      <c r="O27"/>
      <c r="P27"/>
      <c r="Q27"/>
      <c r="U27" s="28"/>
      <c r="V27" s="28"/>
      <c r="W27" s="28"/>
    </row>
    <row r="28" spans="1:23" ht="12.75" customHeight="1">
      <c r="A28"/>
      <c r="B28" s="492">
        <v>2005</v>
      </c>
      <c r="C28" s="493">
        <v>13.769146537354866</v>
      </c>
      <c r="D28" s="494">
        <v>11.687798022934714</v>
      </c>
      <c r="E28" s="495">
        <v>2.0045140521553741</v>
      </c>
      <c r="F28"/>
      <c r="G28"/>
      <c r="H28"/>
      <c r="I28"/>
      <c r="J28"/>
      <c r="K28"/>
      <c r="L28"/>
      <c r="M28"/>
      <c r="N28"/>
      <c r="O28"/>
      <c r="P28"/>
      <c r="Q28"/>
      <c r="U28" s="28"/>
      <c r="V28" s="28"/>
      <c r="W28" s="28"/>
    </row>
    <row r="29" spans="1:23" s="28" customFormat="1" ht="12.75" customHeight="1">
      <c r="A29"/>
      <c r="B29" s="486">
        <v>2006</v>
      </c>
      <c r="C29" s="491">
        <v>14.115983980089148</v>
      </c>
      <c r="D29" s="487">
        <v>11.75334836413413</v>
      </c>
      <c r="E29" s="488">
        <v>2.2700328207264966</v>
      </c>
      <c r="F29"/>
      <c r="G29"/>
      <c r="H29"/>
      <c r="I29"/>
      <c r="J29"/>
      <c r="K29"/>
      <c r="L29"/>
      <c r="M29"/>
      <c r="N29"/>
      <c r="O29"/>
      <c r="P29"/>
      <c r="Q29"/>
      <c r="U29" s="14"/>
      <c r="V29" s="14"/>
      <c r="W29" s="14"/>
    </row>
    <row r="30" spans="1:23" s="28" customFormat="1" ht="12.75" customHeight="1">
      <c r="B30" s="486">
        <v>2007</v>
      </c>
      <c r="C30" s="491">
        <v>14.381287573453241</v>
      </c>
      <c r="D30" s="487">
        <v>13.108521332172963</v>
      </c>
      <c r="E30" s="488">
        <v>3.8694227782672277</v>
      </c>
      <c r="F30"/>
      <c r="G30"/>
      <c r="H30"/>
      <c r="I30"/>
      <c r="J30"/>
      <c r="K30"/>
      <c r="L30"/>
      <c r="M30"/>
      <c r="N30"/>
      <c r="O30"/>
      <c r="P30"/>
      <c r="Q30"/>
      <c r="U30" s="14"/>
      <c r="V30" s="14"/>
      <c r="W30" s="14"/>
    </row>
    <row r="31" spans="1:23" ht="12.75" customHeight="1">
      <c r="B31" s="486">
        <v>2008</v>
      </c>
      <c r="C31" s="491">
        <v>14.45037632340396</v>
      </c>
      <c r="D31" s="487">
        <v>13.600723796332815</v>
      </c>
      <c r="E31" s="488">
        <v>5.99804853755602</v>
      </c>
      <c r="F31"/>
      <c r="G31"/>
      <c r="H31"/>
      <c r="I31"/>
      <c r="J31"/>
      <c r="K31"/>
      <c r="L31"/>
      <c r="M31"/>
      <c r="N31"/>
      <c r="O31"/>
      <c r="P31"/>
      <c r="Q31"/>
    </row>
    <row r="32" spans="1:23" ht="12.75" customHeight="1">
      <c r="B32" s="486">
        <v>2009</v>
      </c>
      <c r="C32" s="491">
        <v>15.178654969159242</v>
      </c>
      <c r="D32" s="487">
        <v>15.346508265973316</v>
      </c>
      <c r="E32" s="488">
        <v>6.3694611159745937</v>
      </c>
      <c r="F32"/>
      <c r="G32"/>
      <c r="H32"/>
      <c r="I32"/>
      <c r="J32"/>
      <c r="K32"/>
      <c r="L32"/>
      <c r="M32"/>
      <c r="N32"/>
      <c r="O32"/>
      <c r="P32"/>
      <c r="Q32"/>
    </row>
    <row r="33" spans="2:17" ht="12.75" customHeight="1">
      <c r="B33" s="486">
        <v>2010</v>
      </c>
      <c r="C33" s="491">
        <v>14.909577519906343</v>
      </c>
      <c r="D33" s="487">
        <v>16.424160361522652</v>
      </c>
      <c r="E33" s="488">
        <v>6.3168243003511524</v>
      </c>
      <c r="F33"/>
      <c r="G33"/>
      <c r="H33"/>
      <c r="I33"/>
      <c r="J33"/>
      <c r="K33"/>
      <c r="L33"/>
      <c r="M33"/>
      <c r="N33"/>
      <c r="O33"/>
      <c r="P33"/>
      <c r="Q33"/>
    </row>
    <row r="34" spans="2:17" ht="12.75" customHeight="1">
      <c r="B34" s="486">
        <v>2011</v>
      </c>
      <c r="C34" s="491">
        <v>16.289368708038516</v>
      </c>
      <c r="D34" s="487">
        <v>15.981426326827176</v>
      </c>
      <c r="E34" s="488">
        <v>7.2155644786303945</v>
      </c>
      <c r="F34"/>
      <c r="G34"/>
      <c r="H34"/>
      <c r="I34"/>
      <c r="J34"/>
      <c r="K34"/>
      <c r="L34"/>
      <c r="M34"/>
      <c r="N34"/>
      <c r="O34"/>
      <c r="P34"/>
      <c r="Q34"/>
    </row>
    <row r="35" spans="2:17" ht="12.75" customHeight="1">
      <c r="B35" s="486">
        <v>2012</v>
      </c>
      <c r="C35" s="491">
        <v>16.548362153037267</v>
      </c>
      <c r="D35" s="487">
        <v>16.588778213395937</v>
      </c>
      <c r="E35" s="488">
        <v>7.414453942912262</v>
      </c>
      <c r="F35"/>
      <c r="G35"/>
      <c r="H35"/>
      <c r="I35"/>
      <c r="J35"/>
      <c r="K35"/>
      <c r="L35"/>
      <c r="M35"/>
      <c r="N35"/>
      <c r="O35"/>
      <c r="P35"/>
      <c r="Q35"/>
    </row>
    <row r="36" spans="2:17" ht="12.75" customHeight="1">
      <c r="B36" s="276">
        <v>2013</v>
      </c>
      <c r="C36" s="491">
        <v>16.97732314112444</v>
      </c>
      <c r="D36" s="487">
        <v>17.608489144819284</v>
      </c>
      <c r="E36" s="488">
        <v>7.5997618556082021</v>
      </c>
      <c r="F36"/>
      <c r="G36"/>
      <c r="H36"/>
      <c r="I36"/>
      <c r="J36"/>
      <c r="K36"/>
      <c r="L36"/>
      <c r="M36"/>
      <c r="N36"/>
      <c r="O36"/>
      <c r="P36"/>
      <c r="Q36"/>
    </row>
    <row r="37" spans="2:17" ht="12.75" customHeight="1">
      <c r="B37" s="276">
        <v>2014</v>
      </c>
      <c r="C37" s="491">
        <v>18.465270179056738</v>
      </c>
      <c r="D37" s="487">
        <v>18.048468610219544</v>
      </c>
      <c r="E37" s="488">
        <v>8.2487056899540292</v>
      </c>
      <c r="F37"/>
      <c r="G37"/>
      <c r="H37"/>
      <c r="I37"/>
      <c r="J37"/>
      <c r="K37"/>
      <c r="L37"/>
      <c r="M37"/>
      <c r="N37"/>
      <c r="O37"/>
      <c r="P37"/>
      <c r="Q37"/>
    </row>
    <row r="38" spans="2:17" ht="12.75" customHeight="1">
      <c r="B38" s="489">
        <v>2015</v>
      </c>
      <c r="C38" s="491">
        <v>18.821108724391898</v>
      </c>
      <c r="D38" s="487">
        <v>18.882638168665807</v>
      </c>
      <c r="E38" s="488">
        <v>8.3658052037828217</v>
      </c>
      <c r="F38"/>
      <c r="G38"/>
      <c r="H38"/>
      <c r="I38"/>
      <c r="J38"/>
      <c r="K38"/>
      <c r="L38"/>
      <c r="M38"/>
      <c r="N38"/>
      <c r="O38"/>
      <c r="P38"/>
      <c r="Q38"/>
    </row>
    <row r="39" spans="2:17" ht="12.75" customHeight="1">
      <c r="B39" s="276">
        <v>2016</v>
      </c>
      <c r="C39" s="491">
        <v>19.209417779871611</v>
      </c>
      <c r="D39" s="487">
        <v>20.125745200910576</v>
      </c>
      <c r="E39" s="488">
        <v>8.4054482206803485</v>
      </c>
      <c r="F39"/>
      <c r="G39"/>
      <c r="H39"/>
      <c r="I39"/>
      <c r="J39"/>
      <c r="K39"/>
      <c r="L39"/>
      <c r="M39"/>
      <c r="N39"/>
      <c r="O39"/>
      <c r="P39"/>
      <c r="Q39"/>
    </row>
    <row r="40" spans="2:17" ht="12.75" customHeight="1">
      <c r="B40" s="276">
        <v>2017</v>
      </c>
      <c r="C40" s="491">
        <v>19.93300110748908</v>
      </c>
      <c r="D40" s="487">
        <v>20.610339447519259</v>
      </c>
      <c r="E40" s="488">
        <v>8.7646795048089814</v>
      </c>
      <c r="G40"/>
      <c r="H40"/>
      <c r="I40"/>
      <c r="J40"/>
      <c r="K40"/>
      <c r="L40"/>
      <c r="M40"/>
      <c r="N40"/>
      <c r="O40"/>
      <c r="P40"/>
      <c r="Q40"/>
    </row>
    <row r="41" spans="2:17" ht="12.75" customHeight="1">
      <c r="B41" s="276">
        <f>B40+1</f>
        <v>2018</v>
      </c>
      <c r="C41" s="491">
        <v>21.130763945829099</v>
      </c>
      <c r="D41" s="487">
        <v>21.233035285889873</v>
      </c>
      <c r="E41" s="488">
        <v>8.963053008825284</v>
      </c>
      <c r="G41"/>
      <c r="H41"/>
      <c r="I41"/>
      <c r="J41"/>
      <c r="K41"/>
      <c r="L41"/>
      <c r="M41"/>
      <c r="N41"/>
      <c r="O41"/>
      <c r="P41"/>
      <c r="Q41"/>
    </row>
    <row r="42" spans="2:17" ht="12.75" customHeight="1">
      <c r="B42" s="276">
        <f t="shared" ref="B42:B44" si="0">B41+1</f>
        <v>2019</v>
      </c>
      <c r="C42" s="491">
        <v>22.389054249186955</v>
      </c>
      <c r="D42" s="487">
        <v>22.384016785012388</v>
      </c>
      <c r="E42" s="488">
        <v>9.2483940535166038</v>
      </c>
      <c r="G42"/>
      <c r="H42"/>
      <c r="I42"/>
      <c r="J42"/>
      <c r="K42"/>
      <c r="L42"/>
      <c r="M42"/>
      <c r="N42"/>
      <c r="O42"/>
      <c r="P42"/>
      <c r="Q42"/>
    </row>
    <row r="43" spans="2:17" ht="12.75" customHeight="1">
      <c r="B43" s="276">
        <f t="shared" si="0"/>
        <v>2020</v>
      </c>
      <c r="C43" s="491">
        <v>24.845856772005305</v>
      </c>
      <c r="D43" s="487">
        <v>23.398915775084681</v>
      </c>
      <c r="E43" s="488">
        <v>9.2198264865512272</v>
      </c>
      <c r="G43"/>
      <c r="H43"/>
      <c r="I43"/>
      <c r="J43"/>
      <c r="K43"/>
      <c r="L43"/>
      <c r="M43"/>
      <c r="N43"/>
      <c r="O43"/>
      <c r="P43"/>
      <c r="Q43"/>
    </row>
    <row r="44" spans="2:17" ht="12.75" customHeight="1">
      <c r="B44" s="490">
        <f t="shared" si="0"/>
        <v>2021</v>
      </c>
      <c r="C44" s="855">
        <v>24.358775077435798</v>
      </c>
      <c r="D44" s="856">
        <v>24.357011603394355</v>
      </c>
      <c r="E44" s="857">
        <v>7.9348512416521837</v>
      </c>
      <c r="G44"/>
      <c r="H44"/>
      <c r="I44"/>
      <c r="J44"/>
      <c r="K44"/>
      <c r="L44"/>
      <c r="M44"/>
      <c r="N44"/>
      <c r="O44"/>
      <c r="P44"/>
      <c r="Q44"/>
    </row>
    <row r="45" spans="2:17" ht="12.75" customHeight="1">
      <c r="G45"/>
      <c r="H45"/>
      <c r="I45"/>
      <c r="J45"/>
      <c r="K45"/>
      <c r="L45"/>
      <c r="M45"/>
      <c r="N45"/>
      <c r="O45"/>
      <c r="P45"/>
      <c r="Q45"/>
    </row>
    <row r="46" spans="2:17" ht="12.75" customHeight="1">
      <c r="C46"/>
      <c r="D46"/>
      <c r="E46"/>
      <c r="G46"/>
      <c r="H46"/>
      <c r="I46"/>
      <c r="J46"/>
      <c r="K46"/>
      <c r="L46"/>
      <c r="M46"/>
      <c r="N46"/>
      <c r="O46"/>
      <c r="P46"/>
      <c r="Q46"/>
    </row>
    <row r="47" spans="2:17" ht="12.75" customHeight="1">
      <c r="C47"/>
      <c r="D47"/>
      <c r="E47"/>
    </row>
  </sheetData>
  <sheetProtection selectLockedCells="1" selectUnlockedCells="1"/>
  <mergeCells count="1">
    <mergeCell ref="A23:G23"/>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92D050"/>
  </sheetPr>
  <dimension ref="A1:Q74"/>
  <sheetViews>
    <sheetView showGridLines="0" topLeftCell="B13" zoomScaleNormal="100" workbookViewId="0">
      <selection activeCell="D27" sqref="D27"/>
    </sheetView>
  </sheetViews>
  <sheetFormatPr baseColWidth="10" defaultColWidth="11.42578125" defaultRowHeight="15"/>
  <cols>
    <col min="1" max="1" width="11.42578125" style="822"/>
    <col min="2" max="2" width="56.5703125" style="822" customWidth="1"/>
    <col min="3" max="3" width="6.5703125" style="822" customWidth="1"/>
    <col min="4" max="7" width="8.42578125" style="822" customWidth="1"/>
    <col min="8" max="8" width="11.7109375" style="822" customWidth="1"/>
    <col min="9" max="9" width="64.5703125" style="822" customWidth="1"/>
    <col min="10" max="16384" width="11.42578125" style="822"/>
  </cols>
  <sheetData>
    <row r="1" spans="1:11">
      <c r="A1" s="821" t="s">
        <v>409</v>
      </c>
      <c r="B1" s="793"/>
      <c r="C1" s="793"/>
      <c r="D1" s="793"/>
      <c r="E1" s="793"/>
      <c r="F1" s="793"/>
      <c r="G1" s="793"/>
      <c r="H1" s="793"/>
      <c r="I1" s="793"/>
    </row>
    <row r="2" spans="1:11" ht="18.75">
      <c r="A2" s="2" t="s">
        <v>331</v>
      </c>
      <c r="B2" s="793"/>
      <c r="C2" s="793"/>
      <c r="D2" s="794"/>
      <c r="E2" s="794"/>
      <c r="F2" s="794"/>
      <c r="G2" s="1005"/>
      <c r="H2" s="793"/>
      <c r="I2" s="793"/>
    </row>
    <row r="3" spans="1:11">
      <c r="A3" s="823"/>
      <c r="B3" s="793"/>
      <c r="C3" s="793"/>
      <c r="D3" s="793"/>
      <c r="E3" s="793"/>
      <c r="F3" s="793"/>
      <c r="G3" s="793"/>
      <c r="H3" s="793"/>
      <c r="I3" s="793"/>
    </row>
    <row r="4" spans="1:11">
      <c r="A4" s="793"/>
      <c r="B4" s="1147" t="s">
        <v>724</v>
      </c>
      <c r="C4" s="1148"/>
      <c r="D4" s="1148"/>
      <c r="E4" s="1148"/>
      <c r="F4" s="1148"/>
      <c r="G4" s="1148"/>
      <c r="H4" s="1148"/>
      <c r="I4" s="1148"/>
    </row>
    <row r="5" spans="1:11">
      <c r="A5" s="793"/>
      <c r="B5" s="793"/>
      <c r="C5" s="793"/>
      <c r="D5" s="824"/>
      <c r="E5" s="793"/>
      <c r="F5" s="793"/>
      <c r="G5" s="793"/>
      <c r="H5" s="793"/>
      <c r="I5" s="793"/>
    </row>
    <row r="6" spans="1:11">
      <c r="A6" s="793"/>
      <c r="B6" s="795"/>
      <c r="C6" s="1150" t="s">
        <v>426</v>
      </c>
      <c r="D6" s="1152" t="s">
        <v>34</v>
      </c>
      <c r="E6" s="1153"/>
      <c r="F6" s="1154"/>
      <c r="G6" s="1155" t="s">
        <v>397</v>
      </c>
      <c r="H6" s="1156"/>
    </row>
    <row r="7" spans="1:11">
      <c r="A7" s="793"/>
      <c r="B7" s="796"/>
      <c r="C7" s="1151"/>
      <c r="D7" s="797">
        <v>2019</v>
      </c>
      <c r="E7" s="798">
        <v>2020</v>
      </c>
      <c r="F7" s="799">
        <v>2021</v>
      </c>
      <c r="G7" s="800">
        <v>2023</v>
      </c>
      <c r="H7" s="825">
        <v>2028</v>
      </c>
    </row>
    <row r="8" spans="1:11">
      <c r="A8" s="793"/>
      <c r="B8" s="541" t="s">
        <v>874</v>
      </c>
      <c r="C8" s="541"/>
      <c r="D8" s="801"/>
      <c r="E8" s="802"/>
      <c r="F8" s="803"/>
      <c r="G8" s="804"/>
      <c r="H8" s="805"/>
    </row>
    <row r="9" spans="1:11">
      <c r="A9" s="793"/>
      <c r="B9" s="796" t="s">
        <v>33</v>
      </c>
      <c r="C9" s="1095" t="s">
        <v>87</v>
      </c>
      <c r="D9" s="801">
        <v>113.12238216641177</v>
      </c>
      <c r="E9" s="802">
        <v>107.26998106147386</v>
      </c>
      <c r="F9" s="803">
        <v>123.279413169317</v>
      </c>
      <c r="G9" s="806">
        <v>145</v>
      </c>
      <c r="H9" s="827" t="s">
        <v>398</v>
      </c>
    </row>
    <row r="10" spans="1:11">
      <c r="A10" s="793"/>
      <c r="B10" s="826" t="s">
        <v>380</v>
      </c>
      <c r="C10" s="1095" t="s">
        <v>87</v>
      </c>
      <c r="D10" s="801">
        <v>31.80244583333333</v>
      </c>
      <c r="E10" s="802">
        <v>33.025644722222218</v>
      </c>
      <c r="F10" s="803">
        <v>42.90996611111111</v>
      </c>
      <c r="G10" s="828">
        <v>39.6</v>
      </c>
      <c r="H10" s="827" t="s">
        <v>415</v>
      </c>
      <c r="K10" s="829"/>
    </row>
    <row r="11" spans="1:11">
      <c r="A11" s="793"/>
      <c r="B11" s="796" t="s">
        <v>381</v>
      </c>
      <c r="C11" s="1095" t="s">
        <v>87</v>
      </c>
      <c r="D11" s="801">
        <v>2.2672694444444446</v>
      </c>
      <c r="E11" s="802">
        <v>2.3422869444444445</v>
      </c>
      <c r="F11" s="803">
        <v>2.3422869444444445</v>
      </c>
      <c r="G11" s="828">
        <v>2.9</v>
      </c>
      <c r="H11" s="827" t="s">
        <v>399</v>
      </c>
      <c r="K11" s="829"/>
    </row>
    <row r="12" spans="1:11">
      <c r="A12" s="793"/>
      <c r="B12" s="796" t="s">
        <v>20</v>
      </c>
      <c r="C12" s="1095" t="s">
        <v>87</v>
      </c>
      <c r="D12" s="807">
        <v>1.2038565839444444</v>
      </c>
      <c r="E12" s="808">
        <v>1.2155401860955557</v>
      </c>
      <c r="F12" s="809">
        <v>1.269763516508889</v>
      </c>
      <c r="G12" s="828">
        <v>1.75</v>
      </c>
      <c r="H12" s="827" t="s">
        <v>400</v>
      </c>
      <c r="K12" s="829"/>
    </row>
    <row r="13" spans="1:11" ht="30">
      <c r="A13" s="793"/>
      <c r="B13" s="830" t="s">
        <v>401</v>
      </c>
      <c r="C13" s="1095" t="s">
        <v>87</v>
      </c>
      <c r="D13" s="810">
        <v>14.580970425634124</v>
      </c>
      <c r="E13" s="811">
        <v>14.662862873988852</v>
      </c>
      <c r="F13" s="831" t="s">
        <v>266</v>
      </c>
      <c r="G13" s="832">
        <v>24.4</v>
      </c>
      <c r="H13" s="827" t="s">
        <v>402</v>
      </c>
    </row>
    <row r="14" spans="1:11">
      <c r="A14" s="793"/>
      <c r="B14" s="542" t="s">
        <v>427</v>
      </c>
      <c r="C14" s="542"/>
      <c r="D14" s="801"/>
      <c r="E14" s="802"/>
      <c r="F14" s="803"/>
      <c r="G14" s="806"/>
      <c r="H14" s="812"/>
    </row>
    <row r="15" spans="1:11">
      <c r="A15" s="793"/>
      <c r="B15" s="796" t="s">
        <v>382</v>
      </c>
      <c r="C15" s="1095" t="s">
        <v>87</v>
      </c>
      <c r="D15" s="833">
        <v>1.2340266666666666</v>
      </c>
      <c r="E15" s="834">
        <v>2.2081822222222223</v>
      </c>
      <c r="F15" s="831">
        <v>4.3382749999999994</v>
      </c>
      <c r="G15" s="828">
        <v>6</v>
      </c>
      <c r="H15" s="827" t="s">
        <v>403</v>
      </c>
    </row>
    <row r="16" spans="1:11">
      <c r="A16" s="793"/>
      <c r="B16" s="542" t="s">
        <v>428</v>
      </c>
      <c r="C16" s="542"/>
      <c r="D16" s="801"/>
      <c r="E16" s="802"/>
      <c r="F16" s="803"/>
      <c r="G16" s="806"/>
      <c r="H16" s="812"/>
    </row>
    <row r="17" spans="1:9">
      <c r="A17" s="793"/>
      <c r="B17" s="826" t="s">
        <v>873</v>
      </c>
      <c r="C17" s="1095" t="s">
        <v>429</v>
      </c>
      <c r="D17" s="810">
        <v>25.604550999999997</v>
      </c>
      <c r="E17" s="811">
        <v>25.658042999999999</v>
      </c>
      <c r="F17" s="831" t="s">
        <v>266</v>
      </c>
      <c r="G17" s="828">
        <v>25.7</v>
      </c>
      <c r="H17" s="827" t="s">
        <v>404</v>
      </c>
    </row>
    <row r="18" spans="1:9">
      <c r="A18" s="793"/>
      <c r="B18" s="796" t="s">
        <v>172</v>
      </c>
      <c r="C18" s="1095" t="s">
        <v>429</v>
      </c>
      <c r="D18" s="810">
        <v>16.589145949999999</v>
      </c>
      <c r="E18" s="811">
        <v>17.72928825</v>
      </c>
      <c r="F18" s="813">
        <v>18.778677950000002</v>
      </c>
      <c r="G18" s="806">
        <v>24.1</v>
      </c>
      <c r="H18" s="827" t="s">
        <v>405</v>
      </c>
    </row>
    <row r="19" spans="1:9">
      <c r="A19" s="793"/>
      <c r="B19" s="796" t="s">
        <v>96</v>
      </c>
      <c r="C19" s="1095" t="s">
        <v>429</v>
      </c>
      <c r="D19" s="810">
        <v>9.4813101060000005</v>
      </c>
      <c r="E19" s="811">
        <v>10.607810783000001</v>
      </c>
      <c r="F19" s="813">
        <v>13.333183162999999</v>
      </c>
      <c r="G19" s="806">
        <v>20.100000000000001</v>
      </c>
      <c r="H19" s="827" t="s">
        <v>406</v>
      </c>
    </row>
    <row r="20" spans="1:9">
      <c r="A20" s="793"/>
      <c r="B20" s="796" t="s">
        <v>383</v>
      </c>
      <c r="C20" s="542" t="s">
        <v>89</v>
      </c>
      <c r="D20" s="801">
        <v>224.67400000000001</v>
      </c>
      <c r="E20" s="802">
        <v>250.42250000000001</v>
      </c>
      <c r="F20" s="803">
        <v>277.577</v>
      </c>
      <c r="G20" s="806">
        <v>270</v>
      </c>
      <c r="H20" s="827" t="s">
        <v>430</v>
      </c>
    </row>
    <row r="21" spans="1:9">
      <c r="A21" s="793"/>
      <c r="B21" s="814" t="s">
        <v>384</v>
      </c>
      <c r="C21" s="1096" t="s">
        <v>429</v>
      </c>
      <c r="D21" s="815">
        <v>0</v>
      </c>
      <c r="E21" s="816">
        <v>0</v>
      </c>
      <c r="F21" s="817">
        <v>0</v>
      </c>
      <c r="G21" s="818">
        <v>2.4</v>
      </c>
      <c r="H21" s="836" t="s">
        <v>407</v>
      </c>
    </row>
    <row r="22" spans="1:9">
      <c r="A22" s="793"/>
      <c r="B22" s="1005" t="s">
        <v>713</v>
      </c>
      <c r="C22" s="793"/>
      <c r="D22" s="819"/>
      <c r="E22" s="819"/>
      <c r="F22" s="819"/>
      <c r="G22" s="819"/>
      <c r="H22" s="820"/>
      <c r="I22" s="793"/>
    </row>
    <row r="23" spans="1:9">
      <c r="A23" s="793"/>
      <c r="B23" s="793" t="s">
        <v>416</v>
      </c>
      <c r="C23" s="793"/>
      <c r="D23" s="819"/>
      <c r="E23" s="819"/>
      <c r="F23" s="819"/>
      <c r="G23" s="819"/>
      <c r="H23" s="820"/>
      <c r="I23" s="793"/>
    </row>
    <row r="24" spans="1:9">
      <c r="A24" s="793"/>
      <c r="B24" s="824" t="s">
        <v>408</v>
      </c>
      <c r="C24" s="793"/>
      <c r="D24" s="819"/>
      <c r="E24" s="819"/>
      <c r="F24" s="819"/>
      <c r="G24" s="819"/>
      <c r="H24" s="820"/>
      <c r="I24" s="793"/>
    </row>
    <row r="25" spans="1:9">
      <c r="A25" s="793"/>
      <c r="B25" s="793" t="s">
        <v>387</v>
      </c>
      <c r="C25" s="793"/>
      <c r="D25" s="819"/>
      <c r="E25" s="819"/>
      <c r="F25" s="819"/>
      <c r="G25" s="819"/>
      <c r="H25" s="820"/>
      <c r="I25" s="793"/>
    </row>
    <row r="28" spans="1:9">
      <c r="B28" s="1006"/>
      <c r="C28" s="1006"/>
    </row>
    <row r="29" spans="1:9">
      <c r="B29" s="1006"/>
      <c r="C29" s="1006"/>
    </row>
    <row r="30" spans="1:9">
      <c r="B30" s="1007"/>
      <c r="C30" s="1006"/>
    </row>
    <row r="31" spans="1:9">
      <c r="B31" s="1006"/>
      <c r="C31" s="1006"/>
    </row>
    <row r="32" spans="1:9">
      <c r="B32" s="1006"/>
      <c r="C32" s="1006"/>
    </row>
    <row r="33" spans="1:5">
      <c r="B33" s="1006"/>
      <c r="C33" s="1006"/>
    </row>
    <row r="34" spans="1:5">
      <c r="B34" s="1006"/>
      <c r="C34" s="1006"/>
    </row>
    <row r="35" spans="1:5" ht="30">
      <c r="B35" s="1008" t="s">
        <v>905</v>
      </c>
      <c r="C35" s="1009" t="s">
        <v>1</v>
      </c>
    </row>
    <row r="36" spans="1:5">
      <c r="B36" s="1010" t="s">
        <v>33</v>
      </c>
      <c r="C36" s="1011">
        <v>0.34270226529686798</v>
      </c>
      <c r="E36" s="837"/>
    </row>
    <row r="37" spans="1:5">
      <c r="B37" s="826" t="s">
        <v>380</v>
      </c>
      <c r="C37" s="1012">
        <v>1.2814375597951697</v>
      </c>
      <c r="E37" s="837"/>
    </row>
    <row r="38" spans="1:5">
      <c r="B38" s="826" t="s">
        <v>20</v>
      </c>
      <c r="C38" s="1012">
        <v>0.14150296428640588</v>
      </c>
      <c r="E38" s="837"/>
    </row>
    <row r="39" spans="1:5" ht="30">
      <c r="B39" s="1100" t="s">
        <v>908</v>
      </c>
      <c r="C39" s="1012">
        <v>7.6260695188437241E-2</v>
      </c>
      <c r="E39" s="837"/>
    </row>
    <row r="40" spans="1:5">
      <c r="B40" s="826" t="s">
        <v>382</v>
      </c>
      <c r="C40" s="1012">
        <v>0.68564881131918798</v>
      </c>
      <c r="E40" s="837"/>
    </row>
    <row r="41" spans="1:5">
      <c r="B41" s="826" t="s">
        <v>909</v>
      </c>
      <c r="C41" s="1012">
        <v>1</v>
      </c>
      <c r="E41" s="837"/>
    </row>
    <row r="42" spans="1:5">
      <c r="B42" s="826" t="s">
        <v>172</v>
      </c>
      <c r="C42" s="1012">
        <v>0.40345497162246985</v>
      </c>
      <c r="E42" s="837"/>
    </row>
    <row r="43" spans="1:5">
      <c r="B43" s="826" t="s">
        <v>96</v>
      </c>
      <c r="C43" s="1012">
        <v>0.4171311838179817</v>
      </c>
      <c r="E43" s="837"/>
    </row>
    <row r="44" spans="1:5">
      <c r="B44" s="826" t="s">
        <v>384</v>
      </c>
      <c r="C44" s="1012">
        <v>0</v>
      </c>
    </row>
    <row r="45" spans="1:5">
      <c r="B45" s="835" t="s">
        <v>383</v>
      </c>
      <c r="C45" s="1013">
        <v>1.0934676280291862</v>
      </c>
    </row>
    <row r="46" spans="1:5">
      <c r="A46" s="796"/>
      <c r="B46" s="1006"/>
      <c r="C46" s="1006"/>
    </row>
    <row r="47" spans="1:5">
      <c r="A47" s="826"/>
    </row>
    <row r="48" spans="1:5">
      <c r="A48" s="826"/>
    </row>
    <row r="49" spans="1:17">
      <c r="A49" s="796"/>
    </row>
    <row r="50" spans="1:17">
      <c r="A50" s="796"/>
    </row>
    <row r="51" spans="1:17">
      <c r="A51" s="830"/>
    </row>
    <row r="52" spans="1:17">
      <c r="A52" s="830"/>
    </row>
    <row r="53" spans="1:17">
      <c r="A53" s="542"/>
    </row>
    <row r="54" spans="1:17">
      <c r="A54" s="826"/>
    </row>
    <row r="55" spans="1:17">
      <c r="A55" s="796"/>
    </row>
    <row r="56" spans="1:17">
      <c r="A56" s="542"/>
    </row>
    <row r="57" spans="1:17">
      <c r="A57" s="826"/>
    </row>
    <row r="58" spans="1:17" ht="61.5" customHeight="1">
      <c r="A58" s="796"/>
      <c r="F58" s="1149" t="s">
        <v>768</v>
      </c>
      <c r="G58" s="1149"/>
      <c r="H58" s="1149"/>
      <c r="I58" s="1149"/>
      <c r="J58" s="1149"/>
      <c r="K58" s="1149"/>
      <c r="L58" s="1149"/>
      <c r="M58" s="1149"/>
      <c r="N58" s="1149"/>
      <c r="O58" s="1149"/>
      <c r="P58" s="1149"/>
      <c r="Q58" s="1149"/>
    </row>
    <row r="59" spans="1:17">
      <c r="A59" s="796"/>
      <c r="F59" s="822" t="s">
        <v>408</v>
      </c>
    </row>
    <row r="60" spans="1:17">
      <c r="A60" s="796"/>
      <c r="F60" s="822" t="s">
        <v>387</v>
      </c>
    </row>
    <row r="61" spans="1:17">
      <c r="A61" s="796"/>
    </row>
    <row r="62" spans="1:17">
      <c r="A62" s="796"/>
    </row>
    <row r="63" spans="1:17">
      <c r="A63" s="796"/>
    </row>
    <row r="64" spans="1:17">
      <c r="A64" s="796"/>
    </row>
    <row r="65" spans="1:1">
      <c r="A65" s="796"/>
    </row>
    <row r="66" spans="1:1">
      <c r="A66" s="796"/>
    </row>
    <row r="67" spans="1:1">
      <c r="A67" s="796"/>
    </row>
    <row r="68" spans="1:1">
      <c r="A68" s="796"/>
    </row>
    <row r="69" spans="1:1">
      <c r="A69" s="796"/>
    </row>
    <row r="70" spans="1:1">
      <c r="A70" s="796"/>
    </row>
    <row r="71" spans="1:1">
      <c r="A71" s="796"/>
    </row>
    <row r="72" spans="1:1">
      <c r="A72" s="796"/>
    </row>
    <row r="73" spans="1:1">
      <c r="A73" s="796"/>
    </row>
    <row r="74" spans="1:1">
      <c r="A74" s="796"/>
    </row>
  </sheetData>
  <mergeCells count="5">
    <mergeCell ref="B4:I4"/>
    <mergeCell ref="F58:Q58"/>
    <mergeCell ref="C6:C7"/>
    <mergeCell ref="D6:F6"/>
    <mergeCell ref="G6:H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92D050"/>
  </sheetPr>
  <dimension ref="A1:Q54"/>
  <sheetViews>
    <sheetView showGridLines="0" topLeftCell="A7" zoomScaleNormal="100" workbookViewId="0">
      <selection activeCell="D27" sqref="D27"/>
    </sheetView>
  </sheetViews>
  <sheetFormatPr baseColWidth="10" defaultRowHeight="12.75"/>
  <cols>
    <col min="1" max="1" width="40.7109375" customWidth="1"/>
    <col min="2" max="2" width="12.5703125" customWidth="1"/>
    <col min="18" max="19" width="5.28515625" bestFit="1" customWidth="1"/>
    <col min="20" max="20" width="6.7109375" bestFit="1" customWidth="1"/>
  </cols>
  <sheetData>
    <row r="1" spans="1:13">
      <c r="A1" s="1" t="s">
        <v>410</v>
      </c>
    </row>
    <row r="2" spans="1:13" ht="18.75">
      <c r="A2" s="2" t="s">
        <v>302</v>
      </c>
    </row>
    <row r="3" spans="1:13">
      <c r="A3" s="14"/>
    </row>
    <row r="4" spans="1:13" ht="15">
      <c r="A4" s="63"/>
    </row>
    <row r="7" spans="1:13" ht="23.25">
      <c r="A7" s="284" t="s">
        <v>628</v>
      </c>
    </row>
    <row r="10" spans="1:13" ht="38.25">
      <c r="A10" s="496"/>
      <c r="B10" s="503" t="s">
        <v>267</v>
      </c>
    </row>
    <row r="11" spans="1:13">
      <c r="A11" s="498" t="str">
        <f>A38</f>
        <v>Pompes à chaleur *</v>
      </c>
      <c r="B11" s="501">
        <v>37.388582938687506</v>
      </c>
      <c r="C11" t="s">
        <v>769</v>
      </c>
      <c r="E11" s="294"/>
      <c r="F11" s="294"/>
      <c r="G11" s="293"/>
      <c r="H11" s="293"/>
    </row>
    <row r="12" spans="1:13">
      <c r="A12" s="498" t="str">
        <f t="shared" ref="A12:A19" si="0">A39</f>
        <v>Éolien terrestre</v>
      </c>
      <c r="B12" s="501">
        <v>19.652526058740555</v>
      </c>
      <c r="C12" t="s">
        <v>770</v>
      </c>
      <c r="E12" s="294"/>
      <c r="F12" s="294"/>
      <c r="G12" s="293"/>
      <c r="H12" s="293"/>
      <c r="M12" s="282"/>
    </row>
    <row r="13" spans="1:13">
      <c r="A13" s="498" t="str">
        <f t="shared" si="0"/>
        <v>Bois énergie</v>
      </c>
      <c r="B13" s="501">
        <v>12.546981614070637</v>
      </c>
      <c r="C13" t="s">
        <v>771</v>
      </c>
      <c r="E13" s="294"/>
      <c r="F13" s="294"/>
      <c r="G13" s="293"/>
      <c r="H13" s="293"/>
      <c r="M13" s="282"/>
    </row>
    <row r="14" spans="1:13">
      <c r="A14" s="498" t="str">
        <f t="shared" si="0"/>
        <v>Photovoltaïque</v>
      </c>
      <c r="B14" s="501">
        <v>11.243167882891472</v>
      </c>
      <c r="C14" t="s">
        <v>772</v>
      </c>
      <c r="E14" s="294"/>
      <c r="F14" s="294"/>
      <c r="G14" s="293"/>
      <c r="H14" s="293"/>
      <c r="M14" s="282"/>
    </row>
    <row r="15" spans="1:13">
      <c r="A15" s="498" t="str">
        <f t="shared" si="0"/>
        <v>Hydroélectricité yc énergie marémotrice</v>
      </c>
      <c r="B15" s="501">
        <v>7.2939003202026607</v>
      </c>
      <c r="C15" t="s">
        <v>880</v>
      </c>
      <c r="E15" s="294"/>
      <c r="F15" s="294"/>
      <c r="G15" s="293"/>
      <c r="H15" s="293"/>
      <c r="M15" s="282"/>
    </row>
    <row r="16" spans="1:13">
      <c r="A16" s="498" t="str">
        <f t="shared" si="0"/>
        <v>Biogaz</v>
      </c>
      <c r="B16" s="501">
        <v>6.4195495265486455</v>
      </c>
      <c r="C16" t="s">
        <v>773</v>
      </c>
      <c r="E16" s="294"/>
      <c r="F16" s="294"/>
      <c r="G16" s="293"/>
      <c r="H16" s="293"/>
      <c r="M16" s="282"/>
    </row>
    <row r="17" spans="1:13">
      <c r="A17" s="498" t="str">
        <f t="shared" si="0"/>
        <v>Géothermie</v>
      </c>
      <c r="B17" s="501">
        <v>3.6834606033743751</v>
      </c>
      <c r="C17" t="s">
        <v>774</v>
      </c>
      <c r="E17" s="294"/>
      <c r="F17" s="294"/>
      <c r="G17" s="293"/>
      <c r="H17" s="293"/>
      <c r="M17" s="282"/>
    </row>
    <row r="18" spans="1:13">
      <c r="A18" s="498" t="str">
        <f t="shared" si="0"/>
        <v>Solaire thermique</v>
      </c>
      <c r="B18" s="501">
        <v>1.3949059489160156</v>
      </c>
      <c r="C18" t="s">
        <v>758</v>
      </c>
      <c r="E18" s="294"/>
      <c r="F18" s="294"/>
      <c r="G18" s="293"/>
      <c r="H18" s="293"/>
      <c r="M18" s="282"/>
    </row>
    <row r="19" spans="1:13">
      <c r="A19" s="499" t="str">
        <f t="shared" si="0"/>
        <v>Biocarburants</v>
      </c>
      <c r="B19" s="502">
        <v>0.37692510656812767</v>
      </c>
      <c r="C19" t="s">
        <v>775</v>
      </c>
      <c r="E19" s="294"/>
      <c r="F19" s="294"/>
      <c r="G19" s="293"/>
      <c r="H19" s="293"/>
      <c r="M19" s="282"/>
    </row>
    <row r="20" spans="1:13">
      <c r="A20" t="s">
        <v>875</v>
      </c>
      <c r="M20" s="282"/>
    </row>
    <row r="21" spans="1:13">
      <c r="A21" t="s">
        <v>630</v>
      </c>
      <c r="M21" s="282"/>
    </row>
    <row r="22" spans="1:13">
      <c r="A22" t="s">
        <v>876</v>
      </c>
      <c r="M22" s="282"/>
    </row>
    <row r="23" spans="1:13">
      <c r="A23" s="292" t="s">
        <v>877</v>
      </c>
      <c r="M23" s="282"/>
    </row>
    <row r="24" spans="1:13">
      <c r="M24" s="282"/>
    </row>
    <row r="35" spans="1:17" ht="15">
      <c r="A35" s="285" t="s">
        <v>303</v>
      </c>
    </row>
    <row r="37" spans="1:17" ht="25.5">
      <c r="A37" s="286" t="s">
        <v>629</v>
      </c>
      <c r="B37" s="287">
        <v>2006</v>
      </c>
      <c r="C37" s="287">
        <v>2007</v>
      </c>
      <c r="D37" s="287">
        <v>2008</v>
      </c>
      <c r="E37" s="287">
        <v>2009</v>
      </c>
      <c r="F37" s="287">
        <v>2010</v>
      </c>
      <c r="G37" s="287">
        <v>2011</v>
      </c>
      <c r="H37" s="287">
        <v>2012</v>
      </c>
      <c r="I37" s="287">
        <v>2013</v>
      </c>
      <c r="J37" s="287">
        <v>2014</v>
      </c>
      <c r="K37" s="287">
        <v>2015</v>
      </c>
      <c r="L37" s="287">
        <v>2016</v>
      </c>
      <c r="M37" s="287">
        <v>2017</v>
      </c>
      <c r="N37" s="287" t="s">
        <v>776</v>
      </c>
      <c r="O37" s="287" t="s">
        <v>777</v>
      </c>
    </row>
    <row r="38" spans="1:17">
      <c r="A38" s="400" t="s">
        <v>778</v>
      </c>
      <c r="B38" s="399">
        <v>1680.9219731896876</v>
      </c>
      <c r="C38" s="399">
        <v>2053.085511839924</v>
      </c>
      <c r="D38" s="399">
        <v>3880.9104052866414</v>
      </c>
      <c r="E38" s="399">
        <v>3144.6773536481505</v>
      </c>
      <c r="F38" s="399">
        <v>2627.7485494769066</v>
      </c>
      <c r="G38" s="399">
        <v>1926.4509719793202</v>
      </c>
      <c r="H38" s="399">
        <v>1737.5392676930546</v>
      </c>
      <c r="I38" s="399">
        <v>1711.6661613190579</v>
      </c>
      <c r="J38" s="399">
        <v>1806.6863338602877</v>
      </c>
      <c r="K38" s="399">
        <v>1770.5283820623995</v>
      </c>
      <c r="L38" s="399">
        <v>1761.7629231856301</v>
      </c>
      <c r="M38" s="399">
        <v>1981.4444286433941</v>
      </c>
      <c r="N38" s="399">
        <v>2307.548362308748</v>
      </c>
      <c r="O38" s="399">
        <v>3787.0449812191191</v>
      </c>
      <c r="P38" s="293"/>
      <c r="Q38" s="293"/>
    </row>
    <row r="39" spans="1:17">
      <c r="A39" s="398" t="s">
        <v>172</v>
      </c>
      <c r="B39" s="399">
        <v>1278.0769150193817</v>
      </c>
      <c r="C39" s="399">
        <v>1153.8554555344735</v>
      </c>
      <c r="D39" s="399">
        <v>1769.7968354938564</v>
      </c>
      <c r="E39" s="399">
        <v>1510.956529381164</v>
      </c>
      <c r="F39" s="399">
        <v>1837.1172465752149</v>
      </c>
      <c r="G39" s="399">
        <v>1119.8866415036048</v>
      </c>
      <c r="H39" s="399">
        <v>1106.4773206331267</v>
      </c>
      <c r="I39" s="399">
        <v>951.5273321556657</v>
      </c>
      <c r="J39" s="399">
        <v>1715.2283794823604</v>
      </c>
      <c r="K39" s="399">
        <v>1421.6740244068415</v>
      </c>
      <c r="L39" s="399">
        <v>2286.2155967523631</v>
      </c>
      <c r="M39" s="399">
        <v>2476.6740852346247</v>
      </c>
      <c r="N39" s="399">
        <v>2509.2615583656388</v>
      </c>
      <c r="O39" s="399">
        <v>1990.5809295067122</v>
      </c>
      <c r="P39" s="293"/>
      <c r="Q39" s="293"/>
    </row>
    <row r="40" spans="1:17">
      <c r="A40" s="400" t="s">
        <v>779</v>
      </c>
      <c r="B40" s="399">
        <v>1572.7813337704224</v>
      </c>
      <c r="C40" s="399">
        <v>1308.0220321138929</v>
      </c>
      <c r="D40" s="399">
        <v>1467.8329647601645</v>
      </c>
      <c r="E40" s="399">
        <v>1476.3855616343687</v>
      </c>
      <c r="F40" s="399">
        <v>1443.7960250051606</v>
      </c>
      <c r="G40" s="399">
        <v>1570.1225753762158</v>
      </c>
      <c r="H40" s="399">
        <v>1756.7177938936786</v>
      </c>
      <c r="I40" s="399">
        <v>1676.9141011864917</v>
      </c>
      <c r="J40" s="399">
        <v>1357.6607787898342</v>
      </c>
      <c r="K40" s="399">
        <v>1408.7459006078816</v>
      </c>
      <c r="L40" s="399">
        <v>1325.4372921913721</v>
      </c>
      <c r="M40" s="399">
        <v>1214.5010635544365</v>
      </c>
      <c r="N40" s="399">
        <v>1240.5528641496553</v>
      </c>
      <c r="O40" s="399">
        <v>1270.8688058313126</v>
      </c>
      <c r="P40" s="293"/>
      <c r="Q40" s="293"/>
    </row>
    <row r="41" spans="1:17">
      <c r="A41" s="401" t="s">
        <v>96</v>
      </c>
      <c r="B41" s="399">
        <v>144.62431162063814</v>
      </c>
      <c r="C41" s="399">
        <v>339.97853205133129</v>
      </c>
      <c r="D41" s="399">
        <v>886.5984794420649</v>
      </c>
      <c r="E41" s="399">
        <v>1951.7924677030749</v>
      </c>
      <c r="F41" s="399">
        <v>6409.5893386699872</v>
      </c>
      <c r="G41" s="399">
        <v>4806.3086270852782</v>
      </c>
      <c r="H41" s="399">
        <v>1767.503857222782</v>
      </c>
      <c r="I41" s="399">
        <v>1419.6688401062304</v>
      </c>
      <c r="J41" s="399">
        <v>1625.4882994167065</v>
      </c>
      <c r="K41" s="399">
        <v>1177.1586328571552</v>
      </c>
      <c r="L41" s="399">
        <v>677.67381263633376</v>
      </c>
      <c r="M41" s="399">
        <v>1295.2861822840307</v>
      </c>
      <c r="N41" s="399">
        <v>919.95581321177565</v>
      </c>
      <c r="O41" s="399">
        <v>1138.8070677546471</v>
      </c>
      <c r="P41" s="293"/>
      <c r="Q41" s="293"/>
    </row>
    <row r="42" spans="1:17">
      <c r="A42" s="400" t="s">
        <v>881</v>
      </c>
      <c r="B42" s="399">
        <v>177.60501461063939</v>
      </c>
      <c r="C42" s="399">
        <v>207.48338559249618</v>
      </c>
      <c r="D42" s="399">
        <v>205.67746504374435</v>
      </c>
      <c r="E42" s="399">
        <v>342.96294622104961</v>
      </c>
      <c r="F42" s="399">
        <v>656.16650011492925</v>
      </c>
      <c r="G42" s="399">
        <v>607.1850952035918</v>
      </c>
      <c r="H42" s="399">
        <v>730.53244770031574</v>
      </c>
      <c r="I42" s="399">
        <v>778.51036200442832</v>
      </c>
      <c r="J42" s="399">
        <v>778.57066186291445</v>
      </c>
      <c r="K42" s="399">
        <v>778.25237054156401</v>
      </c>
      <c r="L42" s="399">
        <v>674.98828813134617</v>
      </c>
      <c r="M42" s="399">
        <v>674.55439232475771</v>
      </c>
      <c r="N42" s="399">
        <v>626.40304501381797</v>
      </c>
      <c r="O42" s="399">
        <v>738.79046569999991</v>
      </c>
      <c r="P42" s="293"/>
      <c r="Q42" s="293"/>
    </row>
    <row r="43" spans="1:17">
      <c r="A43" s="401" t="s">
        <v>16</v>
      </c>
      <c r="B43" s="399">
        <v>36.304850648329833</v>
      </c>
      <c r="C43" s="399">
        <v>46.540404977648549</v>
      </c>
      <c r="D43" s="399">
        <v>60.042379346752945</v>
      </c>
      <c r="E43" s="399">
        <v>86.428860507528185</v>
      </c>
      <c r="F43" s="399">
        <v>104.9685708108729</v>
      </c>
      <c r="G43" s="399">
        <v>155.78374121090363</v>
      </c>
      <c r="H43" s="399">
        <v>193.00499970330841</v>
      </c>
      <c r="I43" s="399">
        <v>226.48233642911831</v>
      </c>
      <c r="J43" s="399">
        <v>273.75854240561773</v>
      </c>
      <c r="K43" s="399">
        <v>222.02974422037454</v>
      </c>
      <c r="L43" s="399">
        <v>180.52449926910271</v>
      </c>
      <c r="M43" s="399">
        <v>331.58996691261467</v>
      </c>
      <c r="N43" s="399">
        <v>585.56751208186915</v>
      </c>
      <c r="O43" s="399">
        <v>650.2285164450002</v>
      </c>
      <c r="P43" s="293"/>
      <c r="Q43" s="293"/>
    </row>
    <row r="44" spans="1:17">
      <c r="A44" s="401" t="s">
        <v>19</v>
      </c>
      <c r="B44" s="399">
        <v>14.418700269439794</v>
      </c>
      <c r="C44" s="399">
        <v>29.160655610821049</v>
      </c>
      <c r="D44" s="399">
        <v>53.823400644297003</v>
      </c>
      <c r="E44" s="399">
        <v>76.255223230584576</v>
      </c>
      <c r="F44" s="399">
        <v>119.58754663681053</v>
      </c>
      <c r="G44" s="399">
        <v>202.52408096005476</v>
      </c>
      <c r="H44" s="399">
        <v>208.36410627789746</v>
      </c>
      <c r="I44" s="399">
        <v>182.9589858359974</v>
      </c>
      <c r="J44" s="399">
        <v>218.35619980480098</v>
      </c>
      <c r="K44" s="399">
        <v>271.95074638125431</v>
      </c>
      <c r="L44" s="399">
        <v>280.82673302987644</v>
      </c>
      <c r="M44" s="399">
        <v>300.56615448834174</v>
      </c>
      <c r="N44" s="399">
        <v>335.07666250021288</v>
      </c>
      <c r="O44" s="399">
        <v>373.09333211163846</v>
      </c>
      <c r="P44" s="293"/>
      <c r="Q44" s="293"/>
    </row>
    <row r="45" spans="1:17">
      <c r="A45" s="401" t="s">
        <v>20</v>
      </c>
      <c r="B45" s="399">
        <v>390.93767920132592</v>
      </c>
      <c r="C45" s="399">
        <v>405.79352924175066</v>
      </c>
      <c r="D45" s="399">
        <v>485.29606770255231</v>
      </c>
      <c r="E45" s="399">
        <v>367.7237503477985</v>
      </c>
      <c r="F45" s="399">
        <v>335.87664972603432</v>
      </c>
      <c r="G45" s="399">
        <v>338.47083464678303</v>
      </c>
      <c r="H45" s="399">
        <v>387.89426315066282</v>
      </c>
      <c r="I45" s="399">
        <v>295.61622026666316</v>
      </c>
      <c r="J45" s="399">
        <v>246.81269238326502</v>
      </c>
      <c r="K45" s="399">
        <v>183.75123065129759</v>
      </c>
      <c r="L45" s="399">
        <v>167.17686432173443</v>
      </c>
      <c r="M45" s="399">
        <v>145.93070857494459</v>
      </c>
      <c r="N45" s="399">
        <v>177.77704950660643</v>
      </c>
      <c r="O45" s="399">
        <v>141.28836018679371</v>
      </c>
      <c r="P45" s="293"/>
      <c r="Q45" s="293"/>
    </row>
    <row r="46" spans="1:17">
      <c r="A46" s="402" t="s">
        <v>12</v>
      </c>
      <c r="B46" s="399">
        <v>441.31447062868523</v>
      </c>
      <c r="C46" s="399">
        <v>470.24107918738036</v>
      </c>
      <c r="D46" s="399">
        <v>324.04656914042749</v>
      </c>
      <c r="E46" s="399">
        <v>26.133873628443311</v>
      </c>
      <c r="F46" s="399">
        <v>0</v>
      </c>
      <c r="G46" s="399">
        <v>0</v>
      </c>
      <c r="H46" s="399">
        <v>21.190362444987006</v>
      </c>
      <c r="I46" s="399">
        <v>21.026755400223589</v>
      </c>
      <c r="J46" s="399">
        <v>0</v>
      </c>
      <c r="K46" s="399">
        <v>13.436053117272133</v>
      </c>
      <c r="L46" s="399">
        <v>0</v>
      </c>
      <c r="M46" s="399">
        <v>39.050085741544095</v>
      </c>
      <c r="N46" s="399">
        <v>38.666440269306548</v>
      </c>
      <c r="O46" s="399">
        <v>38.178294573643406</v>
      </c>
      <c r="P46" s="293"/>
      <c r="Q46" s="293"/>
    </row>
    <row r="47" spans="1:17">
      <c r="A47" s="402" t="s">
        <v>780</v>
      </c>
      <c r="B47" s="399">
        <v>90.682716411875745</v>
      </c>
      <c r="C47" s="399">
        <v>58.296767183238877</v>
      </c>
      <c r="D47" s="399">
        <v>31.958768676558506</v>
      </c>
      <c r="E47" s="399">
        <v>19.162488701713702</v>
      </c>
      <c r="F47" s="399">
        <v>6.3198946766339938</v>
      </c>
      <c r="G47" s="399">
        <v>13.673206887809329</v>
      </c>
      <c r="H47" s="399">
        <v>20.843701359363546</v>
      </c>
      <c r="I47" s="399">
        <v>10.341385411799028</v>
      </c>
      <c r="J47" s="399">
        <v>0</v>
      </c>
      <c r="K47" s="399">
        <v>3.4796147753273949</v>
      </c>
      <c r="L47" s="399">
        <v>9.800706666116298</v>
      </c>
      <c r="M47" s="399">
        <v>9.1690101836203901</v>
      </c>
      <c r="N47" s="399">
        <v>2.8345979715644209</v>
      </c>
      <c r="O47" s="399">
        <v>0</v>
      </c>
      <c r="P47" s="293"/>
      <c r="Q47" s="293"/>
    </row>
    <row r="48" spans="1:17">
      <c r="A48" s="377" t="s">
        <v>7</v>
      </c>
      <c r="B48" s="288">
        <v>5827.6679653704259</v>
      </c>
      <c r="C48" s="288">
        <v>6072.4573533329576</v>
      </c>
      <c r="D48" s="288">
        <v>9165.9833355370611</v>
      </c>
      <c r="E48" s="288">
        <v>9002.4790550038761</v>
      </c>
      <c r="F48" s="288">
        <v>13541.170321692549</v>
      </c>
      <c r="G48" s="288">
        <v>10740.405774853562</v>
      </c>
      <c r="H48" s="288">
        <v>7930.0681200791778</v>
      </c>
      <c r="I48" s="288">
        <v>7274.712480115676</v>
      </c>
      <c r="J48" s="288">
        <v>8022.5618880057873</v>
      </c>
      <c r="K48" s="288">
        <v>7251.0066996213682</v>
      </c>
      <c r="L48" s="288">
        <v>7364.4067161838748</v>
      </c>
      <c r="M48" s="288">
        <v>8468.7660779423095</v>
      </c>
      <c r="N48" s="288">
        <v>8743.6439053791946</v>
      </c>
      <c r="O48" s="288">
        <v>10128.880753328867</v>
      </c>
      <c r="P48" s="293"/>
      <c r="Q48" s="293"/>
    </row>
    <row r="49" spans="1:17">
      <c r="P49" s="293"/>
      <c r="Q49" s="293"/>
    </row>
    <row r="50" spans="1:17">
      <c r="A50" t="s">
        <v>875</v>
      </c>
      <c r="C50" s="289"/>
      <c r="D50" s="289"/>
      <c r="E50" s="289"/>
      <c r="F50" s="289"/>
      <c r="G50" s="289"/>
      <c r="H50" s="289"/>
      <c r="I50" s="289"/>
      <c r="J50" s="289"/>
      <c r="K50" s="290"/>
      <c r="L50" s="290"/>
    </row>
    <row r="51" spans="1:17" ht="38.25">
      <c r="A51" s="1097" t="s">
        <v>878</v>
      </c>
      <c r="B51" s="291"/>
      <c r="C51" s="217"/>
      <c r="D51" s="217"/>
      <c r="E51" s="217"/>
      <c r="F51" s="217"/>
      <c r="G51" s="217"/>
      <c r="H51" s="217"/>
      <c r="I51" s="217"/>
      <c r="J51" s="289"/>
      <c r="K51" s="217"/>
      <c r="L51" s="238"/>
    </row>
    <row r="52" spans="1:17">
      <c r="A52" s="968"/>
      <c r="B52" s="291"/>
      <c r="C52" s="217"/>
      <c r="D52" s="217"/>
      <c r="E52" s="217"/>
      <c r="F52" s="217"/>
      <c r="G52" s="217"/>
      <c r="H52" s="217"/>
      <c r="I52" s="217"/>
      <c r="J52" s="289"/>
      <c r="K52" s="217"/>
      <c r="L52" s="238"/>
    </row>
    <row r="53" spans="1:17">
      <c r="A53" s="838" t="s">
        <v>876</v>
      </c>
    </row>
    <row r="54" spans="1:17">
      <c r="A54" s="839" t="s">
        <v>879</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92D050"/>
  </sheetPr>
  <dimension ref="A1:U76"/>
  <sheetViews>
    <sheetView showGridLines="0" zoomScaleNormal="100" workbookViewId="0">
      <selection activeCell="D27" sqref="D27"/>
    </sheetView>
  </sheetViews>
  <sheetFormatPr baseColWidth="10" defaultRowHeight="12.75"/>
  <cols>
    <col min="1" max="1" width="18.28515625" customWidth="1"/>
  </cols>
  <sheetData>
    <row r="1" spans="1:21">
      <c r="A1" s="1" t="s">
        <v>410</v>
      </c>
    </row>
    <row r="2" spans="1:21" ht="18.75">
      <c r="A2" s="2" t="s">
        <v>268</v>
      </c>
    </row>
    <row r="3" spans="1:21">
      <c r="A3" s="14"/>
    </row>
    <row r="4" spans="1:21">
      <c r="A4" s="1"/>
    </row>
    <row r="5" spans="1:21" ht="18.75">
      <c r="A5" s="2"/>
    </row>
    <row r="6" spans="1:21" ht="18.75">
      <c r="A6" s="2"/>
    </row>
    <row r="7" spans="1:21" ht="15">
      <c r="A7" s="63" t="s">
        <v>599</v>
      </c>
    </row>
    <row r="10" spans="1:21">
      <c r="A10" s="496" t="s">
        <v>600</v>
      </c>
      <c r="B10" s="496">
        <v>2002</v>
      </c>
      <c r="C10" s="508">
        <f>B10+1</f>
        <v>2003</v>
      </c>
      <c r="D10" s="508">
        <f t="shared" ref="D10:O10" si="0">C10+1</f>
        <v>2004</v>
      </c>
      <c r="E10" s="508">
        <f t="shared" si="0"/>
        <v>2005</v>
      </c>
      <c r="F10" s="508">
        <f t="shared" si="0"/>
        <v>2006</v>
      </c>
      <c r="G10" s="508">
        <f t="shared" si="0"/>
        <v>2007</v>
      </c>
      <c r="H10" s="508">
        <f t="shared" si="0"/>
        <v>2008</v>
      </c>
      <c r="I10" s="508">
        <f t="shared" si="0"/>
        <v>2009</v>
      </c>
      <c r="J10" s="508">
        <f t="shared" si="0"/>
        <v>2010</v>
      </c>
      <c r="K10" s="508">
        <f t="shared" si="0"/>
        <v>2011</v>
      </c>
      <c r="L10" s="508">
        <f t="shared" si="0"/>
        <v>2012</v>
      </c>
      <c r="M10" s="508">
        <f t="shared" si="0"/>
        <v>2013</v>
      </c>
      <c r="N10" s="508">
        <f t="shared" si="0"/>
        <v>2014</v>
      </c>
      <c r="O10" s="508">
        <f t="shared" si="0"/>
        <v>2015</v>
      </c>
      <c r="P10" s="508">
        <f>O10+1</f>
        <v>2016</v>
      </c>
      <c r="Q10" s="508">
        <f>P10+1</f>
        <v>2017</v>
      </c>
      <c r="R10" s="508">
        <f t="shared" ref="R10:T10" si="1">Q10+1</f>
        <v>2018</v>
      </c>
      <c r="S10" s="508">
        <f t="shared" si="1"/>
        <v>2019</v>
      </c>
      <c r="T10" s="508">
        <f t="shared" si="1"/>
        <v>2020</v>
      </c>
    </row>
    <row r="11" spans="1:21">
      <c r="A11" s="498" t="s">
        <v>274</v>
      </c>
      <c r="B11" s="513">
        <v>9.833124299764318</v>
      </c>
      <c r="C11" s="509">
        <v>8.1529297006353474</v>
      </c>
      <c r="D11" s="509">
        <v>11.981245037916095</v>
      </c>
      <c r="E11" s="509">
        <v>20.966314672805744</v>
      </c>
      <c r="F11" s="509">
        <v>40.806793896568806</v>
      </c>
      <c r="G11" s="509">
        <v>52.827269193407531</v>
      </c>
      <c r="H11" s="509">
        <v>76.102139230147515</v>
      </c>
      <c r="I11" s="509">
        <v>153.58909256177901</v>
      </c>
      <c r="J11" s="509">
        <v>83.737260015794291</v>
      </c>
      <c r="K11" s="509">
        <v>88.430968077795555</v>
      </c>
      <c r="L11" s="509">
        <v>96.810986018488705</v>
      </c>
      <c r="M11" s="509">
        <v>132.11020740735248</v>
      </c>
      <c r="N11" s="509">
        <v>128.41997643060725</v>
      </c>
      <c r="O11" s="509">
        <v>116.25199178550443</v>
      </c>
      <c r="P11" s="509">
        <v>99.766146407380589</v>
      </c>
      <c r="Q11" s="509">
        <v>71.246351601044836</v>
      </c>
      <c r="R11" s="509">
        <v>66.927035805394851</v>
      </c>
      <c r="S11" s="509">
        <v>67.078674269369614</v>
      </c>
      <c r="T11" s="510">
        <v>64.725791885993175</v>
      </c>
      <c r="U11" s="294"/>
    </row>
    <row r="12" spans="1:21">
      <c r="A12" s="498" t="s">
        <v>270</v>
      </c>
      <c r="B12" s="513">
        <v>45.16878954701636</v>
      </c>
      <c r="C12" s="509">
        <v>28.863471546141938</v>
      </c>
      <c r="D12" s="509">
        <v>37.243611159912469</v>
      </c>
      <c r="E12" s="509">
        <v>53.746130675070113</v>
      </c>
      <c r="F12" s="509">
        <v>61.008246889367392</v>
      </c>
      <c r="G12" s="509">
        <v>76.416506624715623</v>
      </c>
      <c r="H12" s="509">
        <v>81.326713082099474</v>
      </c>
      <c r="I12" s="509">
        <v>105.98404753585984</v>
      </c>
      <c r="J12" s="509">
        <v>97.5465006134079</v>
      </c>
      <c r="K12" s="509">
        <v>113.36863653472942</v>
      </c>
      <c r="L12" s="509">
        <v>99.018376657698951</v>
      </c>
      <c r="M12" s="509">
        <v>96.905987557936299</v>
      </c>
      <c r="N12" s="509">
        <v>105.49897097888432</v>
      </c>
      <c r="O12" s="509">
        <v>105.3992690635562</v>
      </c>
      <c r="P12" s="509">
        <v>97.240371171314749</v>
      </c>
      <c r="Q12" s="509">
        <v>82.379227949346983</v>
      </c>
      <c r="R12" s="509">
        <v>77.053638325393109</v>
      </c>
      <c r="S12" s="509">
        <v>65.029869203590806</v>
      </c>
      <c r="T12" s="510">
        <v>76.429714547982655</v>
      </c>
      <c r="U12" s="294"/>
    </row>
    <row r="13" spans="1:21">
      <c r="A13" s="498" t="s">
        <v>19</v>
      </c>
      <c r="B13" s="513">
        <v>7.931275622075896</v>
      </c>
      <c r="C13" s="509">
        <v>11.691625320665874</v>
      </c>
      <c r="D13" s="509">
        <v>10.478889043216128</v>
      </c>
      <c r="E13" s="509">
        <v>12.10511125513074</v>
      </c>
      <c r="F13" s="509">
        <v>5.1852030312857194</v>
      </c>
      <c r="G13" s="509">
        <v>6.9867932660902747</v>
      </c>
      <c r="H13" s="509">
        <v>6.5951707664639718</v>
      </c>
      <c r="I13" s="509">
        <v>12.512904859767131</v>
      </c>
      <c r="J13" s="509">
        <v>0.53309226529007114</v>
      </c>
      <c r="K13" s="509">
        <v>5.34236733191692</v>
      </c>
      <c r="L13" s="509">
        <v>4.2247768538953707</v>
      </c>
      <c r="M13" s="509">
        <v>5.6468312641191201</v>
      </c>
      <c r="N13" s="509">
        <v>6.2050336514904672</v>
      </c>
      <c r="O13" s="509">
        <v>7.0161525122108088</v>
      </c>
      <c r="P13" s="509">
        <v>6.0892151195237902</v>
      </c>
      <c r="Q13" s="509">
        <v>6.2169822650316808</v>
      </c>
      <c r="R13" s="509">
        <v>10.224786222647342</v>
      </c>
      <c r="S13" s="509">
        <v>9.4712504382724401</v>
      </c>
      <c r="T13" s="510">
        <v>11.54760415955494</v>
      </c>
      <c r="U13" s="294"/>
    </row>
    <row r="14" spans="1:21">
      <c r="A14" s="498" t="s">
        <v>14</v>
      </c>
      <c r="B14" s="513">
        <v>4.4269963237914816</v>
      </c>
      <c r="C14" s="509">
        <v>4.7349666889709683</v>
      </c>
      <c r="D14" s="509">
        <v>4.8514275036186882</v>
      </c>
      <c r="E14" s="509">
        <v>3.3012148633317326</v>
      </c>
      <c r="F14" s="509">
        <v>5.1179047252291987</v>
      </c>
      <c r="G14" s="509">
        <v>4.8793412323159764</v>
      </c>
      <c r="H14" s="509">
        <v>5.3225801879324592</v>
      </c>
      <c r="I14" s="509">
        <v>1.4306018104333753</v>
      </c>
      <c r="J14" s="509">
        <v>17.137185011125467</v>
      </c>
      <c r="K14" s="509">
        <v>12.815711186811015</v>
      </c>
      <c r="L14" s="509">
        <v>11.908034560646151</v>
      </c>
      <c r="M14" s="509">
        <v>12.747140604730053</v>
      </c>
      <c r="N14" s="509">
        <v>11.307033133623104</v>
      </c>
      <c r="O14" s="509">
        <v>13.026250998014589</v>
      </c>
      <c r="P14" s="509">
        <v>16.143816365009052</v>
      </c>
      <c r="Q14" s="509">
        <v>10.314474459444368</v>
      </c>
      <c r="R14" s="509">
        <v>10.439980426176543</v>
      </c>
      <c r="S14" s="509">
        <v>11.177546148611963</v>
      </c>
      <c r="T14" s="510">
        <v>15.162098290862067</v>
      </c>
      <c r="U14" s="294"/>
    </row>
    <row r="15" spans="1:21">
      <c r="A15" s="498" t="s">
        <v>21</v>
      </c>
      <c r="B15" s="513">
        <v>0.29868703287678122</v>
      </c>
      <c r="C15" s="509">
        <v>1.8301060455203608</v>
      </c>
      <c r="D15" s="509">
        <v>1.8467980542729405</v>
      </c>
      <c r="E15" s="509">
        <v>2.0407814509028652</v>
      </c>
      <c r="F15" s="509">
        <v>0.36494907070909455</v>
      </c>
      <c r="G15" s="509">
        <v>0.63285672008473337</v>
      </c>
      <c r="H15" s="509">
        <v>4.5815194190208956E-2</v>
      </c>
      <c r="I15" s="509">
        <v>4.533823303239549</v>
      </c>
      <c r="J15" s="509">
        <v>3.0419376686902484</v>
      </c>
      <c r="K15" s="509">
        <v>7.0683509594598481</v>
      </c>
      <c r="L15" s="509">
        <v>7.5093851537325707</v>
      </c>
      <c r="M15" s="509">
        <v>9.7264922212767768</v>
      </c>
      <c r="N15" s="509">
        <v>8.0316292032974133</v>
      </c>
      <c r="O15" s="509">
        <v>8.6029872120036419</v>
      </c>
      <c r="P15" s="509">
        <v>9.1663563534275507</v>
      </c>
      <c r="Q15" s="509">
        <v>10.523261043214884</v>
      </c>
      <c r="R15" s="509">
        <v>11.858864785037094</v>
      </c>
      <c r="S15" s="509">
        <v>8.9758948704506647</v>
      </c>
      <c r="T15" s="510">
        <v>7.1009812587886989</v>
      </c>
      <c r="U15" s="294"/>
    </row>
    <row r="16" spans="1:21">
      <c r="A16" s="498" t="s">
        <v>432</v>
      </c>
      <c r="B16" s="513">
        <v>0</v>
      </c>
      <c r="C16" s="509">
        <v>0</v>
      </c>
      <c r="D16" s="509">
        <v>0</v>
      </c>
      <c r="E16" s="509">
        <v>0</v>
      </c>
      <c r="F16" s="509">
        <v>1.3218305576243445</v>
      </c>
      <c r="G16" s="509">
        <v>1.0683977895917798</v>
      </c>
      <c r="H16" s="509">
        <v>5.3519108822794719</v>
      </c>
      <c r="I16" s="509">
        <v>5.728543301186912</v>
      </c>
      <c r="J16" s="509">
        <v>2.3700787262876557</v>
      </c>
      <c r="K16" s="509">
        <v>3.0106012156099662</v>
      </c>
      <c r="L16" s="509">
        <v>4.823857117280328</v>
      </c>
      <c r="M16" s="509">
        <v>3.5898734364267839</v>
      </c>
      <c r="N16" s="509">
        <v>3.1099146499550536</v>
      </c>
      <c r="O16" s="509">
        <v>4.4271710595642899</v>
      </c>
      <c r="P16" s="509">
        <v>3.5256942371989641</v>
      </c>
      <c r="Q16" s="509">
        <v>3.2655483531533278</v>
      </c>
      <c r="R16" s="509">
        <v>3.0837792704323257</v>
      </c>
      <c r="S16" s="509">
        <v>2.0645017023730428</v>
      </c>
      <c r="T16" s="510">
        <v>3.3835311465989264</v>
      </c>
      <c r="U16" s="294"/>
    </row>
    <row r="17" spans="1:21">
      <c r="A17" s="499" t="s">
        <v>269</v>
      </c>
      <c r="B17" s="514">
        <v>8.4134985042585448</v>
      </c>
      <c r="C17" s="511">
        <v>10.524394480092113</v>
      </c>
      <c r="D17" s="511">
        <v>9.4966204949565256</v>
      </c>
      <c r="E17" s="511">
        <v>6.5394331349300794</v>
      </c>
      <c r="F17" s="511">
        <v>2.0643768670066813</v>
      </c>
      <c r="G17" s="511">
        <v>0.99045327187447951</v>
      </c>
      <c r="H17" s="511">
        <v>3.783601052053438</v>
      </c>
      <c r="I17" s="511">
        <v>2.1158794058266439</v>
      </c>
      <c r="J17" s="511">
        <v>6.0336526170489488</v>
      </c>
      <c r="K17" s="511">
        <v>14.14198269517323</v>
      </c>
      <c r="L17" s="511">
        <v>4.2012997504486638</v>
      </c>
      <c r="M17" s="511">
        <v>3.590358498800986</v>
      </c>
      <c r="N17" s="511">
        <v>4.4289711108092327</v>
      </c>
      <c r="O17" s="511">
        <v>3.6801960772658822</v>
      </c>
      <c r="P17" s="511">
        <v>5.2713089416461267</v>
      </c>
      <c r="Q17" s="511">
        <v>6.9280377328768656</v>
      </c>
      <c r="R17" s="511">
        <v>6.8211752307611491</v>
      </c>
      <c r="S17" s="511">
        <v>8.1948490332209811</v>
      </c>
      <c r="T17" s="512">
        <v>10.158284381585764</v>
      </c>
      <c r="U17" s="294"/>
    </row>
    <row r="19" spans="1:21">
      <c r="A19" s="321" t="s">
        <v>7</v>
      </c>
      <c r="B19" s="515">
        <v>76.07237132978338</v>
      </c>
      <c r="C19" s="515">
        <v>65.797493782026606</v>
      </c>
      <c r="D19" s="515">
        <v>75.898591293892849</v>
      </c>
      <c r="E19" s="515">
        <v>98.698986052171279</v>
      </c>
      <c r="F19" s="515">
        <v>115.86930503779122</v>
      </c>
      <c r="G19" s="515">
        <v>143.80161809808038</v>
      </c>
      <c r="H19" s="515">
        <v>178.52793039516652</v>
      </c>
      <c r="I19" s="515">
        <v>285.89489277809247</v>
      </c>
      <c r="J19" s="515">
        <v>210.39970691764458</v>
      </c>
      <c r="K19" s="515">
        <v>244.17861800149595</v>
      </c>
      <c r="L19" s="515">
        <v>228.49671611219077</v>
      </c>
      <c r="M19" s="515">
        <v>264.31689099064249</v>
      </c>
      <c r="N19" s="515">
        <v>267.00152915866681</v>
      </c>
      <c r="O19" s="515">
        <v>258.40401870811985</v>
      </c>
      <c r="P19" s="515">
        <v>237.20290859550084</v>
      </c>
      <c r="Q19" s="515">
        <v>190.87388340411295</v>
      </c>
      <c r="R19" s="515">
        <v>186.40926006584243</v>
      </c>
      <c r="S19" s="515">
        <v>171.99258566588952</v>
      </c>
      <c r="T19" s="516">
        <v>188.50800567136622</v>
      </c>
      <c r="U19" s="294"/>
    </row>
    <row r="21" spans="1:21">
      <c r="Q21" s="295"/>
      <c r="R21" s="295"/>
      <c r="S21" s="295"/>
    </row>
    <row r="28" spans="1:21">
      <c r="Q28" s="253"/>
      <c r="R28" s="253"/>
      <c r="S28" s="253"/>
      <c r="T28" s="294"/>
    </row>
    <row r="29" spans="1:21">
      <c r="Q29" s="253"/>
      <c r="R29" s="253"/>
      <c r="S29" s="253"/>
      <c r="T29" s="294"/>
    </row>
    <row r="30" spans="1:21">
      <c r="Q30" s="253"/>
      <c r="R30" s="253"/>
      <c r="S30" s="253"/>
      <c r="T30" s="294"/>
    </row>
    <row r="31" spans="1:21">
      <c r="Q31" s="253"/>
      <c r="R31" s="253"/>
      <c r="S31" s="253"/>
      <c r="T31" s="294"/>
    </row>
    <row r="32" spans="1:21">
      <c r="Q32" s="253"/>
      <c r="R32" s="253"/>
      <c r="S32" s="253"/>
      <c r="T32" s="294"/>
    </row>
    <row r="33" spans="1:19">
      <c r="Q33" s="253"/>
      <c r="R33" s="253"/>
      <c r="S33" s="253"/>
    </row>
    <row r="34" spans="1:19">
      <c r="Q34" s="253"/>
      <c r="R34" s="253"/>
      <c r="S34" s="253"/>
    </row>
    <row r="41" spans="1:19">
      <c r="A41" s="272" t="s">
        <v>431</v>
      </c>
    </row>
    <row r="42" spans="1:19">
      <c r="A42" s="272" t="s">
        <v>602</v>
      </c>
    </row>
    <row r="43" spans="1:19">
      <c r="A43" s="272"/>
    </row>
    <row r="44" spans="1:19">
      <c r="A44" s="272"/>
    </row>
    <row r="45" spans="1:19">
      <c r="A45" s="272"/>
    </row>
    <row r="46" spans="1:19">
      <c r="A46" s="969" t="s">
        <v>601</v>
      </c>
      <c r="B46" s="321" t="s">
        <v>324</v>
      </c>
      <c r="C46" s="321" t="s">
        <v>1</v>
      </c>
    </row>
    <row r="47" spans="1:19">
      <c r="A47" s="500" t="s">
        <v>270</v>
      </c>
      <c r="B47" s="627">
        <v>76.429714547982655</v>
      </c>
      <c r="C47" s="626">
        <v>40.544545721429856</v>
      </c>
      <c r="E47" t="s">
        <v>781</v>
      </c>
    </row>
    <row r="48" spans="1:19">
      <c r="A48" s="498" t="s">
        <v>274</v>
      </c>
      <c r="B48" s="628">
        <v>64.725791885993175</v>
      </c>
      <c r="C48" s="626">
        <v>34.335831868505529</v>
      </c>
      <c r="E48" t="s">
        <v>782</v>
      </c>
    </row>
    <row r="49" spans="1:5">
      <c r="A49" s="498" t="s">
        <v>14</v>
      </c>
      <c r="B49" s="628">
        <v>15.162098290862067</v>
      </c>
      <c r="C49" s="626">
        <v>8.0432118714866565</v>
      </c>
      <c r="E49" t="s">
        <v>783</v>
      </c>
    </row>
    <row r="50" spans="1:5">
      <c r="A50" s="498" t="s">
        <v>19</v>
      </c>
      <c r="B50" s="628">
        <v>11.54760415955494</v>
      </c>
      <c r="C50" s="626">
        <v>6.1257897872445559</v>
      </c>
      <c r="E50" t="s">
        <v>784</v>
      </c>
    </row>
    <row r="51" spans="1:5">
      <c r="A51" s="498" t="s">
        <v>21</v>
      </c>
      <c r="B51" s="628">
        <v>7.1009812587886989</v>
      </c>
      <c r="C51" s="626">
        <v>3.7669388276103941</v>
      </c>
      <c r="E51" t="s">
        <v>785</v>
      </c>
    </row>
    <row r="52" spans="1:5">
      <c r="A52" s="498" t="s">
        <v>432</v>
      </c>
      <c r="B52" s="628">
        <v>3.3835311465989264</v>
      </c>
      <c r="C52" s="626">
        <v>1.7949005054446205</v>
      </c>
      <c r="E52" t="s">
        <v>786</v>
      </c>
    </row>
    <row r="53" spans="1:5">
      <c r="A53" s="499" t="s">
        <v>269</v>
      </c>
      <c r="B53" s="628">
        <v>10.158284381585764</v>
      </c>
      <c r="C53" s="626">
        <v>5.388781418278394</v>
      </c>
      <c r="E53" t="s">
        <v>787</v>
      </c>
    </row>
    <row r="54" spans="1:5">
      <c r="A54" s="526" t="s">
        <v>7</v>
      </c>
      <c r="B54" s="323">
        <v>188.50800567136622</v>
      </c>
      <c r="C54" s="322">
        <v>100.00000000000001</v>
      </c>
      <c r="E54" t="s">
        <v>788</v>
      </c>
    </row>
    <row r="76" spans="1:1">
      <c r="A76" t="s">
        <v>602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92D050"/>
  </sheetPr>
  <dimension ref="A1:T77"/>
  <sheetViews>
    <sheetView showGridLines="0" topLeftCell="A49" zoomScaleNormal="100" workbookViewId="0">
      <selection activeCell="D27" sqref="D27"/>
    </sheetView>
  </sheetViews>
  <sheetFormatPr baseColWidth="10" defaultRowHeight="12.75"/>
  <cols>
    <col min="1" max="1" width="40.7109375" customWidth="1"/>
    <col min="2" max="14" width="11.7109375" bestFit="1" customWidth="1"/>
    <col min="18" max="18" width="5.28515625" bestFit="1" customWidth="1"/>
    <col min="19" max="19" width="7.28515625" customWidth="1"/>
    <col min="20" max="20" width="17.7109375" customWidth="1"/>
  </cols>
  <sheetData>
    <row r="1" spans="1:19">
      <c r="A1" s="1" t="s">
        <v>410</v>
      </c>
    </row>
    <row r="2" spans="1:19" ht="18.75">
      <c r="A2" s="2" t="s">
        <v>305</v>
      </c>
    </row>
    <row r="3" spans="1:19">
      <c r="A3" s="14"/>
      <c r="D3" s="379"/>
    </row>
    <row r="4" spans="1:19" ht="15">
      <c r="A4" s="63"/>
    </row>
    <row r="7" spans="1:19" ht="23.25">
      <c r="A7" s="284" t="s">
        <v>631</v>
      </c>
    </row>
    <row r="9" spans="1:19" ht="15">
      <c r="A9" s="285"/>
    </row>
    <row r="11" spans="1:19">
      <c r="A11" s="403" t="s">
        <v>325</v>
      </c>
      <c r="B11" s="404">
        <v>2004</v>
      </c>
      <c r="C11" s="404">
        <v>2005</v>
      </c>
      <c r="D11" s="404">
        <v>2006</v>
      </c>
      <c r="E11" s="404">
        <v>2007</v>
      </c>
      <c r="F11" s="404">
        <v>2008</v>
      </c>
      <c r="G11" s="404">
        <v>2009</v>
      </c>
      <c r="H11" s="404">
        <v>2010</v>
      </c>
      <c r="I11" s="404">
        <v>2011</v>
      </c>
      <c r="J11" s="404">
        <v>2012</v>
      </c>
      <c r="K11" s="404">
        <v>2013</v>
      </c>
      <c r="L11" s="404">
        <v>2014</v>
      </c>
      <c r="M11" s="404">
        <v>2015</v>
      </c>
      <c r="N11" s="404">
        <v>2016</v>
      </c>
      <c r="O11" s="404">
        <v>2017</v>
      </c>
      <c r="P11" s="404" t="s">
        <v>776</v>
      </c>
      <c r="Q11" s="404" t="s">
        <v>777</v>
      </c>
    </row>
    <row r="12" spans="1:19">
      <c r="A12" s="391" t="s">
        <v>10</v>
      </c>
      <c r="B12" s="405">
        <v>13375.668194038455</v>
      </c>
      <c r="C12" s="405">
        <v>14910.12783964827</v>
      </c>
      <c r="D12" s="405">
        <v>15216.450319835245</v>
      </c>
      <c r="E12" s="405">
        <v>13863.157253667803</v>
      </c>
      <c r="F12" s="405">
        <v>15175.936718878285</v>
      </c>
      <c r="G12" s="405">
        <v>15507.066597179291</v>
      </c>
      <c r="H12" s="405">
        <v>16597.86715229573</v>
      </c>
      <c r="I12" s="405">
        <v>15530.659299540919</v>
      </c>
      <c r="J12" s="405">
        <v>17683.098252269541</v>
      </c>
      <c r="K12" s="405">
        <v>18611.809923482724</v>
      </c>
      <c r="L12" s="405">
        <v>16389.384507371782</v>
      </c>
      <c r="M12" s="405">
        <v>18110.361149867305</v>
      </c>
      <c r="N12" s="405">
        <v>18834.829246682879</v>
      </c>
      <c r="O12" s="405">
        <v>18327.328725040039</v>
      </c>
      <c r="P12" s="405">
        <v>18560.779428648733</v>
      </c>
      <c r="Q12" s="405">
        <v>18710.147570260444</v>
      </c>
      <c r="R12" s="294"/>
      <c r="S12" s="297"/>
    </row>
    <row r="13" spans="1:19">
      <c r="A13" s="391" t="s">
        <v>13</v>
      </c>
      <c r="B13" s="405">
        <v>5730.7801694449363</v>
      </c>
      <c r="C13" s="405">
        <v>6907.7141535232822</v>
      </c>
      <c r="D13" s="405">
        <v>8173.0683276833606</v>
      </c>
      <c r="E13" s="405">
        <v>9274.3169633287125</v>
      </c>
      <c r="F13" s="405">
        <v>12275.096918965652</v>
      </c>
      <c r="G13" s="405">
        <v>11341.943754168798</v>
      </c>
      <c r="H13" s="405">
        <v>9285.1973253855049</v>
      </c>
      <c r="I13" s="405">
        <v>8278.2761938111726</v>
      </c>
      <c r="J13" s="405">
        <v>8211.8241398545033</v>
      </c>
      <c r="K13" s="405">
        <v>7799.4446432620753</v>
      </c>
      <c r="L13" s="405">
        <v>9058.1992293348776</v>
      </c>
      <c r="M13" s="405">
        <v>9332.7000594092096</v>
      </c>
      <c r="N13" s="405">
        <v>9545.8971588339573</v>
      </c>
      <c r="O13" s="405">
        <v>10867.190381871063</v>
      </c>
      <c r="P13" s="405">
        <v>12952.62475735931</v>
      </c>
      <c r="Q13" s="405">
        <v>18691.684757953084</v>
      </c>
      <c r="R13" s="294"/>
      <c r="S13" s="297"/>
    </row>
    <row r="14" spans="1:19">
      <c r="A14" s="391" t="s">
        <v>432</v>
      </c>
      <c r="B14" s="405">
        <v>7344.7843598300024</v>
      </c>
      <c r="C14" s="405">
        <v>7013.830473071177</v>
      </c>
      <c r="D14" s="405">
        <v>8031.1766599693656</v>
      </c>
      <c r="E14" s="405">
        <v>8514.4046527052233</v>
      </c>
      <c r="F14" s="405">
        <v>8907.5782145896665</v>
      </c>
      <c r="G14" s="405">
        <v>9093.3343081703533</v>
      </c>
      <c r="H14" s="405">
        <v>9953.0403676338083</v>
      </c>
      <c r="I14" s="405">
        <v>10059.250973258759</v>
      </c>
      <c r="J14" s="405">
        <v>11049.484879494688</v>
      </c>
      <c r="K14" s="405">
        <v>11781.5</v>
      </c>
      <c r="L14" s="405">
        <v>11471.3</v>
      </c>
      <c r="M14" s="405">
        <v>11643.3</v>
      </c>
      <c r="N14" s="405">
        <v>11380.2</v>
      </c>
      <c r="O14" s="405">
        <v>11633.694422453003</v>
      </c>
      <c r="P14" s="405">
        <v>12057.198948972295</v>
      </c>
      <c r="Q14" s="405">
        <v>12715.633905911869</v>
      </c>
      <c r="R14" s="294"/>
      <c r="S14" s="297"/>
    </row>
    <row r="15" spans="1:19">
      <c r="A15" s="391" t="s">
        <v>172</v>
      </c>
      <c r="B15" s="405">
        <v>1735.9384090763097</v>
      </c>
      <c r="C15" s="405">
        <v>2693.9282056808993</v>
      </c>
      <c r="D15" s="405">
        <v>3822.2905133093072</v>
      </c>
      <c r="E15" s="405">
        <v>3896.9545074235893</v>
      </c>
      <c r="F15" s="405">
        <v>5341.2778211958448</v>
      </c>
      <c r="G15" s="405">
        <v>5308.5171227672081</v>
      </c>
      <c r="H15" s="405">
        <v>6377.4523465445618</v>
      </c>
      <c r="I15" s="405">
        <v>5869.9829498445088</v>
      </c>
      <c r="J15" s="405">
        <v>5319.8176822882433</v>
      </c>
      <c r="K15" s="405">
        <v>5014.5467530694259</v>
      </c>
      <c r="L15" s="405">
        <v>7271.2668807983691</v>
      </c>
      <c r="M15" s="405">
        <v>6675.2148974933953</v>
      </c>
      <c r="N15" s="405">
        <v>8665.2363515217057</v>
      </c>
      <c r="O15" s="405">
        <v>9811.2186266180906</v>
      </c>
      <c r="P15" s="405">
        <v>10560.77158010158</v>
      </c>
      <c r="Q15" s="405">
        <v>9800.4906433387114</v>
      </c>
      <c r="R15" s="294"/>
      <c r="S15" s="297"/>
    </row>
    <row r="16" spans="1:19">
      <c r="A16" s="391" t="s">
        <v>96</v>
      </c>
      <c r="B16" s="405">
        <v>457.12632935876326</v>
      </c>
      <c r="C16" s="405">
        <v>720.04218254174248</v>
      </c>
      <c r="D16" s="405">
        <v>1539.3765258083031</v>
      </c>
      <c r="E16" s="405">
        <v>2777.0940745612274</v>
      </c>
      <c r="F16" s="405">
        <v>5714.2895433822114</v>
      </c>
      <c r="G16" s="405">
        <v>10767.478649841602</v>
      </c>
      <c r="H16" s="405">
        <v>31320.441200255067</v>
      </c>
      <c r="I16" s="405">
        <v>31368.26578075573</v>
      </c>
      <c r="J16" s="405">
        <v>12709.110902341665</v>
      </c>
      <c r="K16" s="405">
        <v>9880.9300842986122</v>
      </c>
      <c r="L16" s="405">
        <v>8448.0499590958607</v>
      </c>
      <c r="M16" s="405">
        <v>6939.9744837827202</v>
      </c>
      <c r="N16" s="405">
        <v>4952.3401832756444</v>
      </c>
      <c r="O16" s="405">
        <v>7306.0449624314142</v>
      </c>
      <c r="P16" s="405">
        <v>6413.9052940857682</v>
      </c>
      <c r="Q16" s="405">
        <v>7873.130925027066</v>
      </c>
      <c r="R16" s="294"/>
      <c r="S16" s="297"/>
    </row>
    <row r="17" spans="1:20">
      <c r="A17" s="391" t="s">
        <v>12</v>
      </c>
      <c r="B17" s="405">
        <v>2422.2659090909092</v>
      </c>
      <c r="C17" s="405">
        <v>3610.1787878787882</v>
      </c>
      <c r="D17" s="405">
        <v>3509</v>
      </c>
      <c r="E17" s="405">
        <v>4514</v>
      </c>
      <c r="F17" s="405">
        <v>5569</v>
      </c>
      <c r="G17" s="405">
        <v>4693</v>
      </c>
      <c r="H17" s="405">
        <v>3534</v>
      </c>
      <c r="I17" s="405">
        <v>3740</v>
      </c>
      <c r="J17" s="405">
        <v>4679</v>
      </c>
      <c r="K17" s="405">
        <v>4028</v>
      </c>
      <c r="L17" s="405">
        <v>4206</v>
      </c>
      <c r="M17" s="405">
        <v>3493.5637085243438</v>
      </c>
      <c r="N17" s="405">
        <v>3108.3809184065899</v>
      </c>
      <c r="O17" s="405">
        <v>3492.2025902853588</v>
      </c>
      <c r="P17" s="405">
        <v>3510.3842378249401</v>
      </c>
      <c r="Q17" s="405">
        <v>3520.7253408199399</v>
      </c>
      <c r="R17" s="294"/>
      <c r="S17" s="297"/>
    </row>
    <row r="18" spans="1:20">
      <c r="A18" s="391" t="s">
        <v>19</v>
      </c>
      <c r="B18" s="405">
        <v>333.57934215955288</v>
      </c>
      <c r="C18" s="405">
        <v>408.02272812511404</v>
      </c>
      <c r="D18" s="405">
        <v>701</v>
      </c>
      <c r="E18" s="405">
        <v>777</v>
      </c>
      <c r="F18" s="405">
        <v>878</v>
      </c>
      <c r="G18" s="405">
        <v>974</v>
      </c>
      <c r="H18" s="405">
        <v>1172</v>
      </c>
      <c r="I18" s="405">
        <v>1588</v>
      </c>
      <c r="J18" s="405">
        <v>1658</v>
      </c>
      <c r="K18" s="405">
        <v>1575</v>
      </c>
      <c r="L18" s="405">
        <v>1720</v>
      </c>
      <c r="M18" s="405">
        <v>2117</v>
      </c>
      <c r="N18" s="405">
        <v>2283</v>
      </c>
      <c r="O18" s="405">
        <v>2492</v>
      </c>
      <c r="P18" s="405">
        <v>2722</v>
      </c>
      <c r="Q18" s="405">
        <v>3029</v>
      </c>
      <c r="R18" s="294"/>
      <c r="S18" s="297"/>
    </row>
    <row r="19" spans="1:20">
      <c r="A19" s="391" t="s">
        <v>16</v>
      </c>
      <c r="B19" s="405">
        <v>119.02249477294512</v>
      </c>
      <c r="C19" s="405">
        <v>223.29663222087942</v>
      </c>
      <c r="D19" s="405">
        <v>290</v>
      </c>
      <c r="E19" s="405">
        <v>361</v>
      </c>
      <c r="F19" s="405">
        <v>453</v>
      </c>
      <c r="G19" s="405">
        <v>637</v>
      </c>
      <c r="H19" s="405">
        <v>836</v>
      </c>
      <c r="I19" s="405">
        <v>1058</v>
      </c>
      <c r="J19" s="405">
        <v>1317</v>
      </c>
      <c r="K19" s="405">
        <v>1487</v>
      </c>
      <c r="L19" s="405">
        <v>1770</v>
      </c>
      <c r="M19" s="405">
        <v>1636</v>
      </c>
      <c r="N19" s="405">
        <v>1478</v>
      </c>
      <c r="O19" s="405">
        <v>2173</v>
      </c>
      <c r="P19" s="405">
        <v>3376</v>
      </c>
      <c r="Q19" s="405">
        <v>3855</v>
      </c>
      <c r="R19" s="294"/>
      <c r="S19" s="297"/>
    </row>
    <row r="20" spans="1:20">
      <c r="A20" s="391" t="s">
        <v>20</v>
      </c>
      <c r="B20" s="405">
        <v>786.32599126977948</v>
      </c>
      <c r="C20" s="405">
        <v>1014.7712839235567</v>
      </c>
      <c r="D20" s="405">
        <v>1638.5442130975441</v>
      </c>
      <c r="E20" s="405">
        <v>1681.1127228370324</v>
      </c>
      <c r="F20" s="405">
        <v>2023.8777960281082</v>
      </c>
      <c r="G20" s="405">
        <v>1745.9682517897395</v>
      </c>
      <c r="H20" s="405">
        <v>1663.650548912143</v>
      </c>
      <c r="I20" s="405">
        <v>1731.8836016908358</v>
      </c>
      <c r="J20" s="405">
        <v>1726.3222661396576</v>
      </c>
      <c r="K20" s="405">
        <v>1442.0595212406186</v>
      </c>
      <c r="L20" s="405">
        <v>1290.9165490884529</v>
      </c>
      <c r="M20" s="405">
        <v>1162.382303916527</v>
      </c>
      <c r="N20" s="405">
        <v>1117.8727946200142</v>
      </c>
      <c r="O20" s="405">
        <v>1008.1772590388968</v>
      </c>
      <c r="P20" s="405">
        <v>1127.9878022487549</v>
      </c>
      <c r="Q20" s="405">
        <v>1047.0369442988979</v>
      </c>
      <c r="R20" s="294"/>
      <c r="S20" s="297"/>
    </row>
    <row r="21" spans="1:20">
      <c r="A21" s="391" t="s">
        <v>780</v>
      </c>
      <c r="B21" s="405">
        <v>835.740522769515</v>
      </c>
      <c r="C21" s="405">
        <v>885.68013105141904</v>
      </c>
      <c r="D21" s="405">
        <v>927</v>
      </c>
      <c r="E21" s="405">
        <v>792</v>
      </c>
      <c r="F21" s="405">
        <v>688</v>
      </c>
      <c r="G21" s="405">
        <v>659</v>
      </c>
      <c r="H21" s="405">
        <v>608</v>
      </c>
      <c r="I21" s="405">
        <v>645</v>
      </c>
      <c r="J21" s="405">
        <v>685</v>
      </c>
      <c r="K21" s="405">
        <v>640</v>
      </c>
      <c r="L21" s="405">
        <v>596</v>
      </c>
      <c r="M21" s="405">
        <v>615</v>
      </c>
      <c r="N21" s="405">
        <v>647</v>
      </c>
      <c r="O21" s="405">
        <v>638</v>
      </c>
      <c r="P21" s="405">
        <v>605</v>
      </c>
      <c r="Q21" s="405">
        <v>612</v>
      </c>
      <c r="R21" s="294"/>
      <c r="S21" s="297"/>
    </row>
    <row r="22" spans="1:20">
      <c r="A22" s="406" t="s">
        <v>885</v>
      </c>
      <c r="B22" s="407">
        <v>33141.231721811164</v>
      </c>
      <c r="C22" s="407">
        <v>38387.592417665132</v>
      </c>
      <c r="D22" s="407">
        <v>43847.906559703122</v>
      </c>
      <c r="E22" s="407">
        <v>46451.040174523587</v>
      </c>
      <c r="F22" s="407">
        <v>57026.057013039768</v>
      </c>
      <c r="G22" s="407">
        <v>60727.308683916992</v>
      </c>
      <c r="H22" s="407">
        <v>81347.648941026826</v>
      </c>
      <c r="I22" s="407">
        <v>79869.318798901921</v>
      </c>
      <c r="J22" s="407">
        <v>65038.658122388304</v>
      </c>
      <c r="K22" s="407">
        <v>62260.29092535346</v>
      </c>
      <c r="L22" s="407">
        <v>62221.11712568935</v>
      </c>
      <c r="M22" s="407">
        <v>61725.496602993495</v>
      </c>
      <c r="N22" s="407">
        <v>62012.756653340788</v>
      </c>
      <c r="O22" s="407">
        <v>67748.856967737869</v>
      </c>
      <c r="P22" s="407">
        <v>71886.652049241369</v>
      </c>
      <c r="Q22" s="407">
        <v>79854.85008761003</v>
      </c>
      <c r="T22" s="294"/>
    </row>
    <row r="23" spans="1:20">
      <c r="B23" s="315"/>
      <c r="C23" s="315"/>
      <c r="D23" s="315"/>
      <c r="E23" s="315"/>
      <c r="F23" s="315"/>
      <c r="G23" s="315"/>
      <c r="H23" s="315"/>
      <c r="I23" s="315"/>
      <c r="J23" s="315"/>
      <c r="K23" s="315"/>
      <c r="L23" s="315"/>
      <c r="M23" s="315"/>
      <c r="N23" s="315"/>
    </row>
    <row r="25" spans="1:20">
      <c r="A25" t="s">
        <v>672</v>
      </c>
    </row>
    <row r="26" spans="1:20">
      <c r="A26" s="378" t="s">
        <v>673</v>
      </c>
    </row>
    <row r="27" spans="1:20">
      <c r="A27" s="292" t="s">
        <v>882</v>
      </c>
    </row>
    <row r="56" spans="1:5" ht="71.650000000000006" customHeight="1">
      <c r="A56" s="1157" t="s">
        <v>883</v>
      </c>
      <c r="B56" s="1157"/>
      <c r="C56" s="1157"/>
      <c r="D56" s="1157"/>
      <c r="E56" s="1157"/>
    </row>
    <row r="59" spans="1:5">
      <c r="A59" s="496"/>
      <c r="B59" s="500" t="s">
        <v>388</v>
      </c>
    </row>
    <row r="60" spans="1:5">
      <c r="A60" s="1098" t="s">
        <v>779</v>
      </c>
      <c r="B60" s="506">
        <v>0.23430195598305228</v>
      </c>
      <c r="C60" t="s">
        <v>910</v>
      </c>
    </row>
    <row r="61" spans="1:5">
      <c r="A61" s="504" t="s">
        <v>13</v>
      </c>
      <c r="B61" s="506">
        <v>0.23407075133753477</v>
      </c>
      <c r="C61" t="s">
        <v>753</v>
      </c>
    </row>
    <row r="62" spans="1:5">
      <c r="A62" s="504" t="s">
        <v>432</v>
      </c>
      <c r="B62" s="506">
        <v>0.15923433444507559</v>
      </c>
      <c r="C62" t="s">
        <v>789</v>
      </c>
    </row>
    <row r="63" spans="1:5">
      <c r="A63" s="1098" t="s">
        <v>911</v>
      </c>
      <c r="B63" s="506">
        <v>0.12272880899014195</v>
      </c>
      <c r="C63" t="s">
        <v>912</v>
      </c>
    </row>
    <row r="64" spans="1:5">
      <c r="A64" s="504" t="s">
        <v>96</v>
      </c>
      <c r="B64" s="506">
        <v>9.8593021167647663E-2</v>
      </c>
      <c r="C64" t="s">
        <v>790</v>
      </c>
    </row>
    <row r="65" spans="1:6">
      <c r="A65" s="504" t="s">
        <v>16</v>
      </c>
      <c r="B65" s="506">
        <v>4.8275089061849318E-2</v>
      </c>
      <c r="C65" t="s">
        <v>737</v>
      </c>
    </row>
    <row r="66" spans="1:6">
      <c r="A66" s="504" t="s">
        <v>12</v>
      </c>
      <c r="B66" s="506">
        <v>4.4089060801658211E-2</v>
      </c>
      <c r="C66" t="s">
        <v>791</v>
      </c>
    </row>
    <row r="67" spans="1:6">
      <c r="A67" s="504" t="s">
        <v>19</v>
      </c>
      <c r="B67" s="506">
        <v>3.7931321600088608E-2</v>
      </c>
      <c r="C67" t="s">
        <v>774</v>
      </c>
    </row>
    <row r="68" spans="1:6">
      <c r="A68" s="504" t="s">
        <v>20</v>
      </c>
      <c r="B68" s="506">
        <v>1.3111751423365981E-2</v>
      </c>
      <c r="C68" t="s">
        <v>758</v>
      </c>
    </row>
    <row r="69" spans="1:6">
      <c r="A69" s="505" t="s">
        <v>780</v>
      </c>
      <c r="B69" s="507">
        <v>7.6639051895854172E-3</v>
      </c>
      <c r="C69" t="s">
        <v>792</v>
      </c>
    </row>
    <row r="75" spans="1:6">
      <c r="F75" t="s">
        <v>632</v>
      </c>
    </row>
    <row r="76" spans="1:6">
      <c r="F76" t="s">
        <v>673</v>
      </c>
    </row>
    <row r="77" spans="1:6">
      <c r="F77" s="292" t="s">
        <v>884</v>
      </c>
    </row>
  </sheetData>
  <sortState ref="A80:N87">
    <sortCondition descending="1" ref="N80:N87"/>
  </sortState>
  <mergeCells count="1">
    <mergeCell ref="A56:E5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92D050"/>
  </sheetPr>
  <dimension ref="A1:N49"/>
  <sheetViews>
    <sheetView showGridLines="0" topLeftCell="A4" zoomScaleNormal="100" workbookViewId="0">
      <selection activeCell="D27" sqref="D27"/>
    </sheetView>
  </sheetViews>
  <sheetFormatPr baseColWidth="10" defaultRowHeight="12.75"/>
  <cols>
    <col min="1" max="1" width="15.5703125" customWidth="1"/>
  </cols>
  <sheetData>
    <row r="1" spans="1:1">
      <c r="A1" s="1" t="s">
        <v>410</v>
      </c>
    </row>
    <row r="2" spans="1:1" ht="18.75">
      <c r="A2" s="2" t="s">
        <v>304</v>
      </c>
    </row>
    <row r="3" spans="1:1">
      <c r="A3" s="14"/>
    </row>
    <row r="4" spans="1:1" ht="15">
      <c r="A4" s="63" t="s">
        <v>886</v>
      </c>
    </row>
    <row r="5" spans="1:1" ht="15">
      <c r="A5" s="63"/>
    </row>
    <row r="6" spans="1:1" ht="18.75">
      <c r="A6" s="66" t="s">
        <v>668</v>
      </c>
    </row>
    <row r="26" spans="1:14">
      <c r="A26" t="s">
        <v>301</v>
      </c>
    </row>
    <row r="29" spans="1:14">
      <c r="A29" s="382" t="s">
        <v>369</v>
      </c>
    </row>
    <row r="30" spans="1:14">
      <c r="A30" s="496" t="s">
        <v>600</v>
      </c>
      <c r="B30" s="496">
        <v>2011</v>
      </c>
      <c r="C30" s="508">
        <f>B30+1</f>
        <v>2012</v>
      </c>
      <c r="D30" s="508">
        <f t="shared" ref="D30:K30" si="0">C30+1</f>
        <v>2013</v>
      </c>
      <c r="E30" s="508">
        <f t="shared" si="0"/>
        <v>2014</v>
      </c>
      <c r="F30" s="508">
        <f t="shared" si="0"/>
        <v>2015</v>
      </c>
      <c r="G30" s="508">
        <f t="shared" si="0"/>
        <v>2016</v>
      </c>
      <c r="H30" s="508">
        <f t="shared" si="0"/>
        <v>2017</v>
      </c>
      <c r="I30" s="508">
        <f t="shared" si="0"/>
        <v>2018</v>
      </c>
      <c r="J30" s="508">
        <f t="shared" si="0"/>
        <v>2019</v>
      </c>
      <c r="K30" s="497">
        <f t="shared" si="0"/>
        <v>2020</v>
      </c>
    </row>
    <row r="31" spans="1:14">
      <c r="A31" s="496" t="s">
        <v>96</v>
      </c>
      <c r="B31" s="521">
        <v>1184.5222059455957</v>
      </c>
      <c r="C31" s="522">
        <v>2327.0365019203696</v>
      </c>
      <c r="D31" s="522">
        <v>2566.270982774839</v>
      </c>
      <c r="E31" s="522">
        <v>2837.1920437769481</v>
      </c>
      <c r="F31" s="522">
        <v>2962.8350807182342</v>
      </c>
      <c r="G31" s="522">
        <v>3009.3054132731399</v>
      </c>
      <c r="H31" s="522">
        <v>3072.5928086035574</v>
      </c>
      <c r="I31" s="522">
        <v>2910.5864683511254</v>
      </c>
      <c r="J31" s="522">
        <v>3184.614211168288</v>
      </c>
      <c r="K31" s="517">
        <v>3149.4336588270257</v>
      </c>
      <c r="L31" s="294"/>
      <c r="M31" s="294"/>
      <c r="N31" s="294"/>
    </row>
    <row r="32" spans="1:14">
      <c r="A32" s="498" t="s">
        <v>14</v>
      </c>
      <c r="B32" s="513">
        <v>488.33490059687222</v>
      </c>
      <c r="C32" s="509">
        <v>655.35894077611488</v>
      </c>
      <c r="D32" s="509">
        <v>752.28236478007182</v>
      </c>
      <c r="E32" s="509">
        <v>942.53252744461167</v>
      </c>
      <c r="F32" s="509">
        <v>1155.6183616598876</v>
      </c>
      <c r="G32" s="509">
        <v>1119.8294294662894</v>
      </c>
      <c r="H32" s="509">
        <v>1222.0224302891108</v>
      </c>
      <c r="I32" s="509">
        <v>1281.4362459353079</v>
      </c>
      <c r="J32" s="509">
        <v>1688.1514526253841</v>
      </c>
      <c r="K32" s="510">
        <v>1965.37499013656</v>
      </c>
      <c r="L32" s="294"/>
      <c r="M32" s="294"/>
      <c r="N32" s="294"/>
    </row>
    <row r="33" spans="1:14">
      <c r="A33" s="498" t="s">
        <v>432</v>
      </c>
      <c r="B33" s="513">
        <v>79.336308034655048</v>
      </c>
      <c r="C33" s="509">
        <v>105.13590497506631</v>
      </c>
      <c r="D33" s="509">
        <v>154.29049890778927</v>
      </c>
      <c r="E33" s="509">
        <v>214.24778035736549</v>
      </c>
      <c r="F33" s="509">
        <v>190.84999762651964</v>
      </c>
      <c r="G33" s="509">
        <v>240.01252758022551</v>
      </c>
      <c r="H33" s="509">
        <v>176.23278932824979</v>
      </c>
      <c r="I33" s="509">
        <v>219.02949396347813</v>
      </c>
      <c r="J33" s="509">
        <v>236.10402995505103</v>
      </c>
      <c r="K33" s="510">
        <v>278.11980303572653</v>
      </c>
      <c r="L33" s="294"/>
      <c r="M33" s="294"/>
      <c r="N33" s="294"/>
    </row>
    <row r="34" spans="1:14">
      <c r="A34" s="498" t="s">
        <v>904</v>
      </c>
      <c r="B34" s="513">
        <v>176.04046716668691</v>
      </c>
      <c r="C34" s="509">
        <v>233.30954078170706</v>
      </c>
      <c r="D34" s="509">
        <v>302.72712168399869</v>
      </c>
      <c r="E34" s="509">
        <v>381.7611269926839</v>
      </c>
      <c r="F34" s="509">
        <v>464.60757875057533</v>
      </c>
      <c r="G34" s="509">
        <v>555.61876257057656</v>
      </c>
      <c r="H34" s="509">
        <v>609.7897651118468</v>
      </c>
      <c r="I34" s="509">
        <v>679.53536188321596</v>
      </c>
      <c r="J34" s="509">
        <v>768.29666724319054</v>
      </c>
      <c r="K34" s="510">
        <v>803.61440057558411</v>
      </c>
      <c r="L34" s="294"/>
      <c r="M34" s="294"/>
      <c r="N34" s="294"/>
    </row>
    <row r="35" spans="1:14">
      <c r="A35" s="498" t="s">
        <v>326</v>
      </c>
      <c r="B35" s="520">
        <v>0</v>
      </c>
      <c r="C35" s="518">
        <v>0.26184327692732789</v>
      </c>
      <c r="D35" s="518">
        <v>0.8321989184208487</v>
      </c>
      <c r="E35" s="518">
        <v>2.740701398555816</v>
      </c>
      <c r="F35" s="518">
        <v>7.7301829970063647</v>
      </c>
      <c r="G35" s="518">
        <v>19.672575550388874</v>
      </c>
      <c r="H35" s="518">
        <v>34.751139000101901</v>
      </c>
      <c r="I35" s="518">
        <v>58.571504695127039</v>
      </c>
      <c r="J35" s="518">
        <v>114.05458462605019</v>
      </c>
      <c r="K35" s="519">
        <v>206.38901960717601</v>
      </c>
      <c r="L35" s="294"/>
      <c r="M35" s="294"/>
      <c r="N35" s="294"/>
    </row>
    <row r="36" spans="1:14">
      <c r="A36" s="499" t="s">
        <v>7</v>
      </c>
      <c r="B36" s="514">
        <v>1928.2338817438099</v>
      </c>
      <c r="C36" s="511">
        <v>3321.102731730185</v>
      </c>
      <c r="D36" s="511">
        <v>3776.4031670651198</v>
      </c>
      <c r="E36" s="511">
        <v>4378.474179970166</v>
      </c>
      <c r="F36" s="511">
        <v>4781.6412017522234</v>
      </c>
      <c r="G36" s="511">
        <v>4944.4387084406217</v>
      </c>
      <c r="H36" s="511">
        <v>5115.3889323328667</v>
      </c>
      <c r="I36" s="511">
        <v>5149.1590748282542</v>
      </c>
      <c r="J36" s="511">
        <v>5991.2209456179635</v>
      </c>
      <c r="K36" s="512">
        <v>6402.9318721820728</v>
      </c>
      <c r="L36" s="294"/>
      <c r="M36" s="294"/>
      <c r="N36" s="294"/>
    </row>
    <row r="38" spans="1:14">
      <c r="H38" s="294"/>
      <c r="I38" s="294"/>
      <c r="J38" s="294"/>
      <c r="K38" s="294"/>
    </row>
    <row r="39" spans="1:14">
      <c r="H39" s="294"/>
      <c r="I39" s="294"/>
      <c r="J39" s="294"/>
      <c r="K39" s="294"/>
    </row>
    <row r="40" spans="1:14">
      <c r="H40" s="294"/>
      <c r="I40" s="294"/>
      <c r="J40" s="294"/>
      <c r="K40" s="294"/>
    </row>
    <row r="41" spans="1:14">
      <c r="H41" s="294"/>
      <c r="I41" s="294"/>
      <c r="J41" s="294"/>
      <c r="K41" s="294"/>
    </row>
    <row r="42" spans="1:14">
      <c r="H42" s="294"/>
      <c r="I42" s="294"/>
      <c r="J42" s="294"/>
      <c r="K42" s="294"/>
    </row>
    <row r="43" spans="1:14">
      <c r="C43" s="294"/>
      <c r="D43" s="294"/>
      <c r="E43" s="294"/>
      <c r="F43" s="294"/>
      <c r="G43" s="294"/>
      <c r="H43" s="294"/>
      <c r="I43" s="294"/>
      <c r="J43" s="294"/>
      <c r="K43" s="294"/>
    </row>
    <row r="44" spans="1:14">
      <c r="C44" s="294"/>
      <c r="D44" s="294"/>
      <c r="E44" s="294"/>
      <c r="F44" s="294"/>
      <c r="G44" s="294"/>
      <c r="H44" s="294"/>
      <c r="I44" s="294"/>
      <c r="J44" s="294"/>
    </row>
    <row r="45" spans="1:14">
      <c r="C45" s="294"/>
      <c r="D45" s="294"/>
      <c r="E45" s="294"/>
      <c r="F45" s="294"/>
      <c r="G45" s="294"/>
      <c r="H45" s="294"/>
      <c r="I45" s="294"/>
      <c r="J45" s="294"/>
    </row>
    <row r="46" spans="1:14">
      <c r="C46" s="294"/>
      <c r="D46" s="294"/>
      <c r="E46" s="294"/>
      <c r="F46" s="294"/>
      <c r="G46" s="294"/>
      <c r="H46" s="294"/>
      <c r="I46" s="294"/>
      <c r="J46" s="294"/>
    </row>
    <row r="47" spans="1:14">
      <c r="C47" s="294"/>
      <c r="D47" s="294"/>
      <c r="E47" s="294"/>
      <c r="F47" s="294"/>
      <c r="G47" s="294"/>
      <c r="H47" s="294"/>
      <c r="I47" s="294"/>
      <c r="J47" s="294"/>
    </row>
    <row r="48" spans="1:14">
      <c r="C48" s="294"/>
      <c r="D48" s="294"/>
      <c r="E48" s="294"/>
      <c r="F48" s="294"/>
      <c r="G48" s="294"/>
      <c r="H48" s="294"/>
      <c r="I48" s="294"/>
      <c r="J48" s="294"/>
    </row>
    <row r="49" spans="10:10">
      <c r="J49" s="29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pageSetUpPr fitToPage="1"/>
  </sheetPr>
  <dimension ref="A1:X51"/>
  <sheetViews>
    <sheetView showGridLines="0" zoomScaleNormal="100" workbookViewId="0">
      <selection activeCell="D27" sqref="D27"/>
    </sheetView>
  </sheetViews>
  <sheetFormatPr baseColWidth="10" defaultColWidth="11.42578125" defaultRowHeight="12.75"/>
  <cols>
    <col min="1" max="1" width="37.28515625" style="1" customWidth="1"/>
    <col min="2" max="2" width="6.5703125" style="1" customWidth="1"/>
    <col min="3" max="3" width="8.28515625" style="1" customWidth="1"/>
    <col min="4" max="9" width="7.7109375" style="1" customWidth="1"/>
    <col min="10" max="10" width="18.5703125" style="1" customWidth="1"/>
    <col min="11" max="17" width="8.7109375" style="1" customWidth="1"/>
    <col min="18" max="18" width="23.42578125" style="1" bestFit="1" customWidth="1"/>
    <col min="19" max="19" width="17.5703125" style="1" bestFit="1" customWidth="1"/>
    <col min="20" max="21" width="13.7109375" style="1" bestFit="1" customWidth="1"/>
    <col min="22" max="27" width="8.7109375" style="1" customWidth="1"/>
    <col min="28" max="16384" width="11.42578125" style="1"/>
  </cols>
  <sheetData>
    <row r="1" spans="1:24">
      <c r="A1" s="274" t="s">
        <v>409</v>
      </c>
    </row>
    <row r="2" spans="1:24" ht="18.75">
      <c r="A2" s="2" t="s">
        <v>175</v>
      </c>
    </row>
    <row r="4" spans="1:24" ht="15" customHeight="1">
      <c r="A4" s="1104" t="s">
        <v>586</v>
      </c>
      <c r="B4" s="1104"/>
      <c r="C4" s="1104"/>
      <c r="D4" s="1104"/>
      <c r="E4" s="1104"/>
      <c r="F4" s="1104"/>
      <c r="G4" s="422"/>
      <c r="H4" s="422"/>
      <c r="I4" s="422"/>
    </row>
    <row r="5" spans="1:24" ht="15">
      <c r="A5" s="675" t="s">
        <v>834</v>
      </c>
      <c r="B5" s="3"/>
      <c r="C5" s="3"/>
      <c r="D5" s="3"/>
      <c r="E5" s="3"/>
      <c r="F5" s="3"/>
      <c r="G5" s="3"/>
      <c r="H5" s="3"/>
      <c r="I5" s="3"/>
    </row>
    <row r="6" spans="1:24" ht="15" customHeight="1">
      <c r="A6" s="1102"/>
      <c r="B6" s="1102"/>
      <c r="C6" s="1102"/>
      <c r="D6" s="1102"/>
      <c r="E6" s="1102"/>
      <c r="F6" s="1102"/>
      <c r="G6" s="1102"/>
      <c r="H6" s="1102"/>
      <c r="I6" s="1102"/>
      <c r="N6" s="4"/>
    </row>
    <row r="7" spans="1:24" ht="14.25">
      <c r="A7" s="5" t="s">
        <v>319</v>
      </c>
      <c r="B7" s="5"/>
      <c r="C7" s="5"/>
      <c r="D7" s="5"/>
      <c r="E7" s="5"/>
      <c r="F7" s="5"/>
      <c r="G7" s="5"/>
      <c r="H7" s="5"/>
      <c r="I7" s="5"/>
    </row>
    <row r="8" spans="1:24" ht="14.25">
      <c r="A8" s="5"/>
      <c r="B8" s="5"/>
      <c r="C8" s="5"/>
      <c r="D8" s="5"/>
      <c r="E8" s="5"/>
      <c r="F8" s="5"/>
      <c r="G8" s="5"/>
      <c r="H8" s="5"/>
      <c r="I8" s="5"/>
    </row>
    <row r="9" spans="1:24" ht="14.25">
      <c r="A9" s="5"/>
      <c r="B9" s="5"/>
      <c r="C9" s="5"/>
      <c r="D9" s="5"/>
      <c r="E9" s="5"/>
      <c r="F9" s="5"/>
      <c r="G9" s="5"/>
      <c r="H9" s="5"/>
      <c r="I9" s="5"/>
      <c r="J9" s="1103"/>
      <c r="K9" s="1103"/>
      <c r="L9" s="1103"/>
    </row>
    <row r="10" spans="1:24">
      <c r="A10" s="6"/>
      <c r="K10" s="543" t="s">
        <v>2</v>
      </c>
      <c r="S10" s="543" t="s">
        <v>87</v>
      </c>
    </row>
    <row r="11" spans="1:24">
      <c r="J11" s="7" t="s">
        <v>173</v>
      </c>
      <c r="K11" s="676">
        <v>0.70659247029795669</v>
      </c>
      <c r="L11" s="8"/>
      <c r="M11" s="1" t="s">
        <v>725</v>
      </c>
      <c r="R11" s="1" t="s">
        <v>173</v>
      </c>
      <c r="S11" s="389">
        <v>19.492235412925197</v>
      </c>
      <c r="T11" s="385"/>
      <c r="U11" s="385"/>
      <c r="V11" s="249"/>
      <c r="W11" s="249"/>
      <c r="X11" s="249"/>
    </row>
    <row r="12" spans="1:24">
      <c r="A12" s="6"/>
      <c r="J12" s="7" t="s">
        <v>3</v>
      </c>
      <c r="K12" s="676">
        <v>3.0090087710660187</v>
      </c>
      <c r="L12" s="9"/>
      <c r="M12" s="1" t="s">
        <v>726</v>
      </c>
      <c r="R12" s="1" t="s">
        <v>3</v>
      </c>
      <c r="S12" s="389">
        <v>83.007263437781916</v>
      </c>
      <c r="T12" s="385"/>
      <c r="U12" s="385"/>
      <c r="V12" s="249"/>
      <c r="W12" s="249"/>
      <c r="X12" s="249"/>
    </row>
    <row r="13" spans="1:24">
      <c r="A13" s="6"/>
      <c r="J13" s="6" t="s">
        <v>165</v>
      </c>
      <c r="K13" s="676">
        <v>13.003508124604874</v>
      </c>
      <c r="L13" s="10"/>
      <c r="M13" s="1" t="s">
        <v>727</v>
      </c>
      <c r="R13" s="1" t="s">
        <v>165</v>
      </c>
      <c r="S13" s="389">
        <v>358.71800537557556</v>
      </c>
      <c r="T13" s="385"/>
      <c r="U13" s="385"/>
      <c r="V13" s="249"/>
      <c r="W13" s="249"/>
      <c r="X13" s="249"/>
    </row>
    <row r="14" spans="1:24">
      <c r="A14" s="6"/>
      <c r="J14" s="7" t="s">
        <v>395</v>
      </c>
      <c r="K14" s="676">
        <v>15.421984323911699</v>
      </c>
      <c r="L14" s="9"/>
      <c r="M14" s="1" t="s">
        <v>728</v>
      </c>
      <c r="R14" s="1" t="s">
        <v>4</v>
      </c>
      <c r="S14" s="389">
        <v>425.43469059239737</v>
      </c>
      <c r="T14" s="385"/>
      <c r="U14" s="385"/>
      <c r="V14" s="249"/>
      <c r="W14" s="249"/>
      <c r="X14" s="249"/>
    </row>
    <row r="15" spans="1:24">
      <c r="A15" s="6"/>
      <c r="J15" s="7" t="s">
        <v>5</v>
      </c>
      <c r="K15" s="676">
        <v>27.778497566397093</v>
      </c>
      <c r="L15" s="10"/>
      <c r="M15" s="1" t="s">
        <v>729</v>
      </c>
      <c r="R15" s="1" t="s">
        <v>5</v>
      </c>
      <c r="S15" s="389">
        <v>766.30453442739963</v>
      </c>
      <c r="T15" s="385"/>
      <c r="U15" s="385"/>
      <c r="V15" s="249"/>
      <c r="W15" s="249"/>
      <c r="X15" s="249"/>
    </row>
    <row r="16" spans="1:24">
      <c r="A16" s="6"/>
      <c r="J16" s="7" t="s">
        <v>6</v>
      </c>
      <c r="K16" s="676">
        <v>40.080408743722352</v>
      </c>
      <c r="L16" s="10"/>
      <c r="M16" s="1" t="s">
        <v>730</v>
      </c>
      <c r="R16" s="1" t="s">
        <v>6</v>
      </c>
      <c r="S16" s="389">
        <v>1105.6681121289905</v>
      </c>
      <c r="T16" s="385"/>
      <c r="U16" s="385"/>
      <c r="V16" s="249"/>
      <c r="W16" s="249"/>
      <c r="X16" s="249"/>
    </row>
    <row r="17" spans="1:24">
      <c r="A17" s="6"/>
      <c r="J17" s="6"/>
      <c r="K17" s="212"/>
      <c r="M17" s="1" t="s">
        <v>731</v>
      </c>
      <c r="S17" s="389">
        <v>2758.6248413750704</v>
      </c>
      <c r="T17" s="385"/>
      <c r="U17" s="385"/>
      <c r="V17" s="249"/>
      <c r="W17" s="249"/>
      <c r="X17" s="249"/>
    </row>
    <row r="18" spans="1:24">
      <c r="A18" s="6"/>
      <c r="J18" s="7" t="s">
        <v>7</v>
      </c>
      <c r="K18" s="235">
        <v>100</v>
      </c>
      <c r="L18" s="10"/>
    </row>
    <row r="19" spans="1:24">
      <c r="A19" s="6"/>
    </row>
    <row r="20" spans="1:24">
      <c r="A20" s="6"/>
    </row>
    <row r="21" spans="1:24">
      <c r="A21" s="6"/>
    </row>
    <row r="22" spans="1:24" ht="63" customHeight="1">
      <c r="A22" s="6"/>
      <c r="S22" s="939"/>
    </row>
    <row r="24" spans="1:24" ht="16.5" customHeight="1">
      <c r="A24" s="367" t="s">
        <v>387</v>
      </c>
    </row>
    <row r="25" spans="1:24" ht="14.25">
      <c r="B25" s="536"/>
      <c r="C25" s="536"/>
      <c r="D25" s="536"/>
      <c r="E25" s="536"/>
      <c r="F25" s="536"/>
      <c r="G25" s="536"/>
      <c r="H25" s="536"/>
      <c r="I25" s="536"/>
    </row>
    <row r="27" spans="1:24" ht="15">
      <c r="A27" s="12"/>
    </row>
    <row r="28" spans="1:24" ht="14.25" customHeight="1">
      <c r="A28" s="1102"/>
      <c r="B28" s="1102"/>
      <c r="C28" s="1102"/>
      <c r="D28" s="1102"/>
      <c r="E28" s="1102"/>
      <c r="F28" s="1102"/>
      <c r="G28" s="1102"/>
      <c r="H28" s="1102"/>
      <c r="I28" s="1102"/>
      <c r="J28" s="13"/>
    </row>
    <row r="48" ht="14.25" customHeight="1"/>
    <row r="49" ht="14.25" customHeight="1"/>
    <row r="50" ht="14.25" customHeight="1"/>
    <row r="51" ht="24.75" customHeight="1"/>
  </sheetData>
  <sheetProtection selectLockedCells="1" selectUnlockedCells="1"/>
  <mergeCells count="4">
    <mergeCell ref="A28:I28"/>
    <mergeCell ref="A6:I6"/>
    <mergeCell ref="J9:L9"/>
    <mergeCell ref="A4:F4"/>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92D050"/>
  </sheetPr>
  <dimension ref="A1:N26"/>
  <sheetViews>
    <sheetView showGridLines="0" topLeftCell="A7" zoomScaleNormal="100" workbookViewId="0">
      <selection activeCell="D27" sqref="D27"/>
    </sheetView>
  </sheetViews>
  <sheetFormatPr baseColWidth="10" defaultRowHeight="12.75"/>
  <sheetData>
    <row r="1" spans="1:1">
      <c r="A1" s="1" t="s">
        <v>410</v>
      </c>
    </row>
    <row r="2" spans="1:1" ht="18.75">
      <c r="A2" s="2" t="s">
        <v>377</v>
      </c>
    </row>
    <row r="3" spans="1:1">
      <c r="A3" s="14"/>
    </row>
    <row r="4" spans="1:1" ht="14.25">
      <c r="A4" s="66" t="s">
        <v>674</v>
      </c>
    </row>
    <row r="23" spans="1:14">
      <c r="A23" t="s">
        <v>387</v>
      </c>
    </row>
    <row r="24" spans="1:14">
      <c r="A24" s="496"/>
      <c r="B24" s="496"/>
      <c r="C24" s="508"/>
      <c r="D24" s="508"/>
      <c r="E24" s="970">
        <v>2012</v>
      </c>
      <c r="F24" s="970">
        <v>2013</v>
      </c>
      <c r="G24" s="970">
        <v>2014</v>
      </c>
      <c r="H24" s="970">
        <v>2015</v>
      </c>
      <c r="I24" s="970">
        <v>2016</v>
      </c>
      <c r="J24" s="970">
        <v>2017</v>
      </c>
      <c r="K24" s="970">
        <v>2018</v>
      </c>
      <c r="L24" s="970">
        <v>2019</v>
      </c>
      <c r="M24" s="970">
        <v>2020</v>
      </c>
      <c r="N24" s="971">
        <v>2021</v>
      </c>
    </row>
    <row r="25" spans="1:14">
      <c r="A25" s="498" t="s">
        <v>149</v>
      </c>
      <c r="B25" s="498"/>
      <c r="C25" s="546" t="s">
        <v>832</v>
      </c>
      <c r="D25" s="546"/>
      <c r="E25" s="629">
        <v>2.4649423546233606</v>
      </c>
      <c r="F25" s="629">
        <v>2.3067386724700989</v>
      </c>
      <c r="G25" s="629">
        <v>2.4913388328109933</v>
      </c>
      <c r="H25" s="629">
        <v>2.4484702755910357</v>
      </c>
      <c r="I25" s="629">
        <v>3.1940001229668691</v>
      </c>
      <c r="J25" s="629">
        <v>2.675152169753316</v>
      </c>
      <c r="K25" s="629">
        <v>1.8380701618008428</v>
      </c>
      <c r="L25" s="629">
        <v>1.5367674682482801</v>
      </c>
      <c r="M25" s="629">
        <v>2.044951595648631</v>
      </c>
      <c r="N25" s="1021">
        <v>2.2500326129852057</v>
      </c>
    </row>
    <row r="26" spans="1:14">
      <c r="A26" s="499" t="s">
        <v>376</v>
      </c>
      <c r="B26" s="499"/>
      <c r="C26" s="630" t="s">
        <v>832</v>
      </c>
      <c r="D26" s="630"/>
      <c r="E26" s="631">
        <v>1.4168645766941843</v>
      </c>
      <c r="F26" s="631">
        <v>1.8387074063742761</v>
      </c>
      <c r="G26" s="631">
        <v>1.0378830201372771</v>
      </c>
      <c r="H26" s="631">
        <v>1.4998406850174542</v>
      </c>
      <c r="I26" s="631">
        <v>1.7323995705150868</v>
      </c>
      <c r="J26" s="631">
        <v>2.2670170469125521</v>
      </c>
      <c r="K26" s="631">
        <v>2.0127640997079594</v>
      </c>
      <c r="L26" s="631">
        <v>2.0717011454421708</v>
      </c>
      <c r="M26" s="631">
        <v>3.3471259804502114</v>
      </c>
      <c r="N26" s="1022">
        <v>1.4174002392221603</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tabColor rgb="FF92D050"/>
    <pageSetUpPr fitToPage="1"/>
  </sheetPr>
  <dimension ref="A1:N114"/>
  <sheetViews>
    <sheetView showGridLines="0" zoomScaleNormal="100" workbookViewId="0">
      <selection activeCell="D27" sqref="D27"/>
    </sheetView>
  </sheetViews>
  <sheetFormatPr baseColWidth="10" defaultColWidth="14" defaultRowHeight="12.75" customHeight="1"/>
  <cols>
    <col min="1" max="1" width="9.28515625" style="104" customWidth="1"/>
    <col min="2" max="2" width="19.7109375" style="104" customWidth="1"/>
    <col min="3" max="3" width="22" style="104" customWidth="1"/>
    <col min="4" max="4" width="20.5703125" style="104" customWidth="1"/>
    <col min="5" max="5" width="30.7109375" style="104" customWidth="1"/>
    <col min="6" max="6" width="11.7109375" style="104" customWidth="1"/>
    <col min="7" max="7" width="13.7109375" style="104" customWidth="1"/>
    <col min="8" max="8" width="17.5703125" style="104" customWidth="1"/>
    <col min="9" max="9" width="10.7109375" style="104" customWidth="1"/>
    <col min="10" max="10" width="12.42578125" style="104" customWidth="1"/>
    <col min="11" max="11" width="19.42578125" style="104" bestFit="1" customWidth="1"/>
    <col min="12" max="12" width="19.7109375" style="104" bestFit="1" customWidth="1"/>
    <col min="13" max="13" width="12.42578125" style="105" customWidth="1"/>
    <col min="14" max="14" width="18.28515625" style="105" customWidth="1"/>
    <col min="15" max="207" width="12.42578125" style="105" customWidth="1"/>
    <col min="208" max="208" width="14.7109375" style="105" customWidth="1"/>
    <col min="209" max="209" width="8.5703125" style="105" customWidth="1"/>
    <col min="210" max="212" width="12.42578125" style="105" customWidth="1"/>
    <col min="213" max="213" width="12.28515625" style="105" customWidth="1"/>
    <col min="214" max="215" width="12.42578125" style="105" customWidth="1"/>
    <col min="216" max="216" width="11" style="105" customWidth="1"/>
    <col min="217" max="242" width="12.42578125" style="105" customWidth="1"/>
    <col min="243" max="243" width="11.5703125" style="105" customWidth="1"/>
    <col min="244" max="244" width="13" style="105" customWidth="1"/>
    <col min="245" max="245" width="12.5703125" style="105" customWidth="1"/>
    <col min="246" max="246" width="15.28515625" style="105" customWidth="1"/>
    <col min="247" max="247" width="14.7109375" style="105" customWidth="1"/>
    <col min="248" max="248" width="14.42578125" style="105" customWidth="1"/>
    <col min="249" max="16384" width="14" style="105"/>
  </cols>
  <sheetData>
    <row r="1" spans="1:12" ht="12.75" customHeight="1">
      <c r="A1" s="69" t="s">
        <v>411</v>
      </c>
    </row>
    <row r="2" spans="1:12" ht="17.25" customHeight="1">
      <c r="A2" s="2" t="s">
        <v>11</v>
      </c>
      <c r="J2" s="369"/>
      <c r="K2" s="370" t="s">
        <v>307</v>
      </c>
      <c r="L2" s="371" t="s">
        <v>72</v>
      </c>
    </row>
    <row r="3" spans="1:12" ht="12.75" customHeight="1">
      <c r="A3" s="213"/>
      <c r="J3" s="1014">
        <v>1990</v>
      </c>
      <c r="K3" s="412">
        <v>54.422634799999997</v>
      </c>
      <c r="L3" s="412"/>
    </row>
    <row r="4" spans="1:12" ht="15">
      <c r="A4" s="1052" t="s">
        <v>887</v>
      </c>
      <c r="J4" s="1014">
        <v>1991</v>
      </c>
      <c r="K4" s="412">
        <v>58.065839799999999</v>
      </c>
      <c r="L4" s="412"/>
    </row>
    <row r="5" spans="1:12" ht="17.25" customHeight="1">
      <c r="A5" s="1053" t="str">
        <f>"TOTAL : "&amp;ROUND(K34,0)&amp;" TWh en 2021"</f>
        <v>TOTAL : 59 TWh en 2021</v>
      </c>
      <c r="B5" s="106"/>
      <c r="C5" s="106"/>
      <c r="D5" s="106"/>
      <c r="E5" s="106"/>
      <c r="F5" s="106"/>
      <c r="G5" s="106"/>
      <c r="J5" s="1014">
        <v>1992</v>
      </c>
      <c r="K5" s="412">
        <v>69.45362080000001</v>
      </c>
      <c r="L5" s="412"/>
    </row>
    <row r="6" spans="1:12" ht="12.75" customHeight="1">
      <c r="A6" s="104" t="s">
        <v>60</v>
      </c>
      <c r="J6" s="1014">
        <v>1993</v>
      </c>
      <c r="K6" s="412">
        <v>65.3735772</v>
      </c>
      <c r="L6" s="412"/>
    </row>
    <row r="7" spans="1:12" ht="12.75" customHeight="1">
      <c r="J7" s="1014">
        <v>1994</v>
      </c>
      <c r="K7" s="412">
        <v>79.359495199999984</v>
      </c>
      <c r="L7" s="412"/>
    </row>
    <row r="8" spans="1:12" ht="12.75" customHeight="1">
      <c r="J8" s="1014">
        <v>1995</v>
      </c>
      <c r="K8" s="412">
        <v>73.928993000000006</v>
      </c>
      <c r="L8" s="412"/>
    </row>
    <row r="9" spans="1:12" ht="12.75" customHeight="1">
      <c r="J9" s="1014">
        <v>1996</v>
      </c>
      <c r="K9" s="412">
        <v>67.076627399999992</v>
      </c>
      <c r="L9" s="412"/>
    </row>
    <row r="10" spans="1:12" ht="12.75" customHeight="1">
      <c r="J10" s="1014">
        <v>1997</v>
      </c>
      <c r="K10" s="412">
        <v>64.760165000000001</v>
      </c>
      <c r="L10" s="412"/>
    </row>
    <row r="11" spans="1:12" ht="12.75" customHeight="1">
      <c r="J11" s="1014">
        <v>1998</v>
      </c>
      <c r="K11" s="412">
        <v>62.952914</v>
      </c>
      <c r="L11" s="412"/>
    </row>
    <row r="12" spans="1:12" ht="12.75" customHeight="1">
      <c r="J12" s="1014">
        <v>1999</v>
      </c>
      <c r="K12" s="412">
        <v>73.444322999999997</v>
      </c>
      <c r="L12" s="412"/>
    </row>
    <row r="13" spans="1:12" ht="12.75" customHeight="1">
      <c r="J13" s="1014">
        <v>2000</v>
      </c>
      <c r="K13" s="412">
        <v>67.392672000000005</v>
      </c>
      <c r="L13" s="412"/>
    </row>
    <row r="14" spans="1:12" ht="12.75" customHeight="1">
      <c r="J14" s="1014">
        <v>2001</v>
      </c>
      <c r="K14" s="412">
        <v>75.209883000000005</v>
      </c>
      <c r="L14" s="412"/>
    </row>
    <row r="15" spans="1:12" ht="12.75" customHeight="1">
      <c r="J15" s="1014">
        <v>2002</v>
      </c>
      <c r="K15" s="412">
        <v>61.511139999999997</v>
      </c>
      <c r="L15" s="412"/>
    </row>
    <row r="16" spans="1:12" ht="12.75" customHeight="1">
      <c r="J16" s="1014">
        <v>2003</v>
      </c>
      <c r="K16" s="412">
        <v>59.934213999999997</v>
      </c>
      <c r="L16" s="412"/>
    </row>
    <row r="17" spans="1:12" ht="12.75" customHeight="1">
      <c r="J17" s="1014">
        <v>2004</v>
      </c>
      <c r="K17" s="412">
        <v>60.582833000000008</v>
      </c>
      <c r="L17" s="412">
        <v>66.364286505373542</v>
      </c>
    </row>
    <row r="18" spans="1:12" ht="12.75" customHeight="1">
      <c r="J18" s="1014">
        <v>2005</v>
      </c>
      <c r="K18" s="412">
        <v>52.451586999999996</v>
      </c>
      <c r="L18" s="412">
        <v>66.190564340377477</v>
      </c>
    </row>
    <row r="19" spans="1:12" ht="12.75" customHeight="1">
      <c r="J19" s="1014">
        <v>2006</v>
      </c>
      <c r="K19" s="412">
        <v>57.451312000000001</v>
      </c>
      <c r="L19" s="412">
        <v>66.125913538473554</v>
      </c>
    </row>
    <row r="20" spans="1:12" ht="12.75" customHeight="1">
      <c r="J20" s="1014">
        <v>2007</v>
      </c>
      <c r="K20" s="412">
        <v>58.796827999999991</v>
      </c>
      <c r="L20" s="412">
        <v>65.38318181991437</v>
      </c>
    </row>
    <row r="21" spans="1:12" ht="12.75" customHeight="1">
      <c r="J21" s="1014">
        <v>2008</v>
      </c>
      <c r="K21" s="412">
        <v>64.834286000000006</v>
      </c>
      <c r="L21" s="412">
        <v>65.520376430631018</v>
      </c>
    </row>
    <row r="22" spans="1:12" ht="12.75" customHeight="1">
      <c r="J22" s="1014">
        <v>2009</v>
      </c>
      <c r="K22" s="412">
        <v>57.903280000000002</v>
      </c>
      <c r="L22" s="412">
        <v>64.396806709987445</v>
      </c>
    </row>
    <row r="23" spans="1:12" ht="12.75" customHeight="1">
      <c r="J23" s="1014">
        <v>2010</v>
      </c>
      <c r="K23" s="412">
        <v>63.746319</v>
      </c>
      <c r="L23" s="412">
        <v>64.175640465588884</v>
      </c>
    </row>
    <row r="24" spans="1:12" ht="12.75" customHeight="1">
      <c r="J24" s="1014">
        <v>2011</v>
      </c>
      <c r="K24" s="420">
        <v>45.744623353380796</v>
      </c>
      <c r="L24" s="372">
        <v>62.316418485471075</v>
      </c>
    </row>
    <row r="25" spans="1:12" ht="15" customHeight="1">
      <c r="A25" s="104" t="s">
        <v>296</v>
      </c>
      <c r="J25" s="1014">
        <v>2012</v>
      </c>
      <c r="K25" s="420">
        <v>59.831830097555141</v>
      </c>
      <c r="L25" s="372">
        <v>62.008028730478699</v>
      </c>
    </row>
    <row r="26" spans="1:12" ht="12.75" customHeight="1">
      <c r="A26" s="1114" t="s">
        <v>168</v>
      </c>
      <c r="B26" s="1114"/>
      <c r="C26" s="1114"/>
      <c r="D26" s="1114"/>
      <c r="E26" s="1114"/>
      <c r="F26" s="1114"/>
      <c r="G26" s="1114"/>
      <c r="H26" s="1114"/>
      <c r="I26" s="1114"/>
      <c r="J26" s="1014">
        <v>2013</v>
      </c>
      <c r="K26" s="420">
        <v>71.922174414641844</v>
      </c>
      <c r="L26" s="372">
        <v>62.548668109862469</v>
      </c>
    </row>
    <row r="27" spans="1:12" ht="12.75" customHeight="1">
      <c r="A27" s="254"/>
      <c r="B27" s="69"/>
      <c r="C27" s="69"/>
      <c r="D27" s="69"/>
      <c r="E27" s="69"/>
      <c r="F27" s="69"/>
      <c r="G27" s="69"/>
      <c r="H27" s="69"/>
      <c r="J27" s="1014">
        <v>2014</v>
      </c>
      <c r="K27" s="420">
        <v>63.773409447814359</v>
      </c>
      <c r="L27" s="372">
        <v>61.884166564779115</v>
      </c>
    </row>
    <row r="28" spans="1:12" ht="15" customHeight="1">
      <c r="A28" s="17"/>
      <c r="B28" s="17"/>
      <c r="C28" s="17"/>
      <c r="D28" s="17"/>
      <c r="E28" s="17"/>
      <c r="F28" s="17"/>
      <c r="G28" s="17"/>
      <c r="H28" s="17"/>
      <c r="I28" s="17"/>
      <c r="J28" s="1014">
        <v>2015</v>
      </c>
      <c r="K28" s="420">
        <v>55.556271362654435</v>
      </c>
      <c r="L28" s="372">
        <v>61.033142040589944</v>
      </c>
    </row>
    <row r="29" spans="1:12" ht="15">
      <c r="J29" s="1014">
        <v>2016</v>
      </c>
      <c r="K29" s="420">
        <v>60.839208554895727</v>
      </c>
      <c r="L29" s="372">
        <v>60.160611700613259</v>
      </c>
    </row>
    <row r="30" spans="1:12" ht="15">
      <c r="A30" s="298"/>
      <c r="B30" s="298"/>
      <c r="C30" s="298"/>
      <c r="D30" s="298"/>
      <c r="E30" s="298"/>
      <c r="F30" s="298"/>
      <c r="G30" s="298"/>
      <c r="H30" s="298"/>
      <c r="I30" s="298"/>
      <c r="J30" s="1014">
        <v>2017</v>
      </c>
      <c r="K30" s="420">
        <v>50.001256855742767</v>
      </c>
      <c r="L30" s="372">
        <v>59.545790949602043</v>
      </c>
    </row>
    <row r="31" spans="1:12" ht="15">
      <c r="A31" s="365"/>
      <c r="B31" s="365"/>
      <c r="C31" s="365"/>
      <c r="D31" s="365"/>
      <c r="E31" s="365"/>
      <c r="F31" s="365"/>
      <c r="G31" s="365"/>
      <c r="H31" s="365"/>
      <c r="I31" s="365"/>
      <c r="J31" s="1014">
        <v>2018</v>
      </c>
      <c r="K31" s="420">
        <v>65.111424559476589</v>
      </c>
      <c r="L31" s="372">
        <v>59.886112950677038</v>
      </c>
    </row>
    <row r="32" spans="1:12" ht="15">
      <c r="A32" s="1113" t="s">
        <v>606</v>
      </c>
      <c r="B32" s="1113"/>
      <c r="C32" s="1113"/>
      <c r="D32" s="1113"/>
      <c r="E32" s="1113"/>
      <c r="F32" s="1113"/>
      <c r="G32" s="1113"/>
      <c r="H32" s="1113"/>
      <c r="I32" s="1113"/>
      <c r="J32" s="1014">
        <v>2019</v>
      </c>
      <c r="K32" s="420">
        <v>56.913890323050431</v>
      </c>
      <c r="L32" s="372">
        <v>59.786603013379789</v>
      </c>
    </row>
    <row r="33" spans="1:12" ht="14.25" customHeight="1">
      <c r="A33" s="1113" t="s">
        <v>839</v>
      </c>
      <c r="B33" s="1113"/>
      <c r="C33" s="1113"/>
      <c r="D33" s="1160"/>
      <c r="E33" s="1160"/>
      <c r="F33" s="1160"/>
      <c r="G33" s="1160"/>
      <c r="H33" s="1160"/>
      <c r="I33" s="1160"/>
      <c r="J33" s="1014">
        <v>2020</v>
      </c>
      <c r="K33" s="420">
        <v>62.061909984000003</v>
      </c>
      <c r="L33" s="372">
        <v>60.792014045224484</v>
      </c>
    </row>
    <row r="34" spans="1:12" ht="15" customHeight="1">
      <c r="A34" s="1160"/>
      <c r="B34" s="1160"/>
      <c r="C34" s="1160"/>
      <c r="D34" s="1160"/>
      <c r="E34" s="1160"/>
      <c r="F34" s="1160"/>
      <c r="G34" s="1160"/>
      <c r="H34" s="1160"/>
      <c r="I34" s="1160"/>
      <c r="J34" s="1014">
        <v>2021</v>
      </c>
      <c r="K34" s="420">
        <v>58.856656132884424</v>
      </c>
      <c r="L34" s="372">
        <v>59.905589055975561</v>
      </c>
    </row>
    <row r="35" spans="1:12" ht="15" customHeight="1">
      <c r="A35" s="1159"/>
      <c r="B35" s="1159"/>
      <c r="C35" s="1159"/>
      <c r="D35" s="1158"/>
      <c r="E35" s="1158"/>
      <c r="F35" s="1158"/>
      <c r="G35" s="1158"/>
      <c r="H35" s="1158"/>
      <c r="I35" s="1158"/>
    </row>
    <row r="36" spans="1:12" ht="15" customHeight="1">
      <c r="A36" s="107"/>
      <c r="B36" s="108"/>
      <c r="C36" s="108"/>
      <c r="D36" s="83"/>
      <c r="E36" s="83"/>
      <c r="F36" s="83"/>
      <c r="G36" s="83"/>
      <c r="H36" s="83"/>
      <c r="I36" s="83"/>
    </row>
    <row r="42" spans="1:12" ht="12.75" customHeight="1">
      <c r="L42" s="109"/>
    </row>
    <row r="43" spans="1:12" ht="12.75" customHeight="1">
      <c r="L43" s="109"/>
    </row>
    <row r="44" spans="1:12" ht="12.75" customHeight="1">
      <c r="L44" s="109"/>
    </row>
    <row r="45" spans="1:12" ht="12.75" customHeight="1">
      <c r="L45" s="109"/>
    </row>
    <row r="46" spans="1:12" ht="12.75" customHeight="1">
      <c r="L46" s="109"/>
    </row>
    <row r="47" spans="1:12" ht="12.75" customHeight="1">
      <c r="A47" s="69"/>
      <c r="B47" s="69"/>
      <c r="C47" s="69"/>
      <c r="D47" s="69"/>
      <c r="E47" s="69"/>
      <c r="F47" s="69"/>
      <c r="G47" s="110"/>
      <c r="H47" s="69"/>
      <c r="I47" s="105"/>
      <c r="L47" s="109"/>
    </row>
    <row r="48" spans="1:12" ht="13.5" customHeight="1">
      <c r="L48" s="109"/>
    </row>
    <row r="49" spans="1:13" ht="12.75" customHeight="1">
      <c r="L49" s="109"/>
    </row>
    <row r="50" spans="1:13" ht="13.5" customHeight="1">
      <c r="L50" s="109"/>
    </row>
    <row r="51" spans="1:13" ht="13.5" customHeight="1">
      <c r="A51" s="1114" t="s">
        <v>308</v>
      </c>
      <c r="B51" s="1114"/>
      <c r="C51" s="1114"/>
      <c r="D51" s="1114"/>
      <c r="E51" s="1114"/>
      <c r="F51" s="1114"/>
      <c r="G51" s="1114"/>
      <c r="H51" s="1114"/>
      <c r="I51" s="1114"/>
      <c r="L51" s="109"/>
    </row>
    <row r="52" spans="1:13" ht="12.75" customHeight="1">
      <c r="A52" s="1114" t="s">
        <v>714</v>
      </c>
      <c r="B52" s="1114"/>
      <c r="C52" s="1114"/>
      <c r="D52" s="1114"/>
      <c r="E52" s="1114"/>
      <c r="F52" s="1114"/>
      <c r="G52" s="1114"/>
      <c r="H52" s="1114"/>
      <c r="I52" s="1114"/>
      <c r="L52" s="109"/>
    </row>
    <row r="53" spans="1:13" ht="12.75" customHeight="1">
      <c r="A53" s="254" t="s">
        <v>168</v>
      </c>
      <c r="B53" s="69"/>
      <c r="C53" s="69"/>
      <c r="D53" s="69"/>
      <c r="E53" s="69"/>
      <c r="F53" s="69"/>
      <c r="G53" s="110"/>
      <c r="H53" s="69"/>
    </row>
    <row r="55" spans="1:13" ht="12.75" customHeight="1">
      <c r="A55" s="105"/>
      <c r="B55" s="105"/>
    </row>
    <row r="56" spans="1:13" ht="12.75" customHeight="1">
      <c r="A56" s="228"/>
      <c r="B56" s="228">
        <v>2020</v>
      </c>
      <c r="E56" s="299"/>
    </row>
    <row r="57" spans="1:13" ht="12.75" customHeight="1">
      <c r="B57" s="250"/>
      <c r="C57" s="309" t="s">
        <v>273</v>
      </c>
      <c r="D57" s="309" t="s">
        <v>61</v>
      </c>
      <c r="E57" s="301"/>
    </row>
    <row r="58" spans="1:13" ht="12.75" customHeight="1">
      <c r="A58" s="104" t="s">
        <v>603</v>
      </c>
      <c r="B58" s="250" t="s">
        <v>62</v>
      </c>
      <c r="C58" s="310">
        <v>1750</v>
      </c>
      <c r="D58" s="421">
        <v>477.75500000000017</v>
      </c>
      <c r="E58" s="301"/>
    </row>
    <row r="59" spans="1:13" ht="12.75" customHeight="1">
      <c r="A59" s="104" t="s">
        <v>604</v>
      </c>
      <c r="B59" s="250" t="s">
        <v>604</v>
      </c>
      <c r="C59" s="310">
        <v>553</v>
      </c>
      <c r="D59" s="421">
        <v>1791.7279999999996</v>
      </c>
      <c r="E59" s="301"/>
      <c r="F59" s="113"/>
    </row>
    <row r="60" spans="1:13" ht="12.75" customHeight="1">
      <c r="A60" s="104" t="s">
        <v>605</v>
      </c>
      <c r="B60" s="250" t="s">
        <v>63</v>
      </c>
      <c r="C60" s="310">
        <v>282</v>
      </c>
      <c r="D60" s="421">
        <v>21686.976999999999</v>
      </c>
      <c r="E60" s="301"/>
      <c r="M60" s="112"/>
    </row>
    <row r="61" spans="1:13" ht="12.75" customHeight="1">
      <c r="B61" s="250" t="s">
        <v>7</v>
      </c>
      <c r="C61" s="421">
        <v>2585</v>
      </c>
      <c r="D61" s="421">
        <v>23956.460000000003</v>
      </c>
      <c r="E61" s="301"/>
      <c r="F61" s="114"/>
      <c r="M61" s="112"/>
    </row>
    <row r="62" spans="1:13" ht="12.75" customHeight="1">
      <c r="B62" s="52"/>
      <c r="C62" s="312"/>
      <c r="D62" s="313"/>
      <c r="E62" s="314"/>
      <c r="F62" s="114"/>
      <c r="M62" s="112"/>
    </row>
    <row r="63" spans="1:13" ht="12.75" customHeight="1">
      <c r="B63" s="250"/>
      <c r="C63" s="268" t="s">
        <v>64</v>
      </c>
      <c r="D63" s="268" t="s">
        <v>74</v>
      </c>
      <c r="E63" s="301"/>
      <c r="M63" s="112"/>
    </row>
    <row r="64" spans="1:13" ht="12.75" customHeight="1">
      <c r="B64" s="250" t="s">
        <v>62</v>
      </c>
      <c r="C64" s="311">
        <v>67.698259187620891</v>
      </c>
      <c r="D64" s="311">
        <v>1.9942637601715785</v>
      </c>
      <c r="E64" s="301"/>
      <c r="M64" s="112"/>
    </row>
    <row r="65" spans="2:14" ht="12.75" customHeight="1">
      <c r="B65" s="250" t="s">
        <v>604</v>
      </c>
      <c r="C65" s="311">
        <v>21.392649903288202</v>
      </c>
      <c r="D65" s="311">
        <v>7.4791016702801638</v>
      </c>
      <c r="E65" s="301"/>
      <c r="M65" s="112"/>
    </row>
    <row r="66" spans="2:14" ht="12.75" customHeight="1">
      <c r="B66" s="250" t="s">
        <v>63</v>
      </c>
      <c r="C66" s="311">
        <v>10.909090909090908</v>
      </c>
      <c r="D66" s="311">
        <v>90.526634569548236</v>
      </c>
      <c r="E66" s="301"/>
      <c r="M66" s="112"/>
    </row>
    <row r="67" spans="2:14" ht="12.75" customHeight="1">
      <c r="B67" s="69"/>
      <c r="E67" s="299"/>
      <c r="M67" s="112"/>
    </row>
    <row r="68" spans="2:14" ht="12.75" customHeight="1">
      <c r="E68" s="299"/>
      <c r="F68" s="299"/>
      <c r="G68" s="300"/>
      <c r="H68" s="308"/>
      <c r="I68" s="299"/>
    </row>
    <row r="69" spans="2:14" ht="12.75" customHeight="1">
      <c r="F69" s="302"/>
      <c r="G69" s="299"/>
      <c r="H69" s="300"/>
      <c r="I69" s="308"/>
      <c r="J69" s="299"/>
    </row>
    <row r="70" spans="2:14" ht="12.75" customHeight="1">
      <c r="F70" s="303"/>
      <c r="G70" s="299"/>
      <c r="H70" s="300"/>
      <c r="I70" s="308"/>
      <c r="J70" s="299"/>
    </row>
    <row r="71" spans="2:14" ht="12.75" customHeight="1">
      <c r="E71" s="118"/>
      <c r="F71" s="303"/>
      <c r="G71" s="299"/>
      <c r="H71" s="300"/>
      <c r="I71" s="308"/>
      <c r="J71" s="299"/>
    </row>
    <row r="72" spans="2:14" ht="12.75" customHeight="1">
      <c r="E72" s="118"/>
      <c r="F72" s="303"/>
      <c r="G72" s="299"/>
      <c r="H72" s="300"/>
      <c r="I72" s="308"/>
      <c r="J72" s="299"/>
      <c r="M72" s="119"/>
      <c r="N72" s="117"/>
    </row>
    <row r="73" spans="2:14" ht="12.75" customHeight="1">
      <c r="E73" s="116"/>
      <c r="F73" s="304"/>
      <c r="G73" s="300"/>
      <c r="H73" s="300"/>
      <c r="I73" s="304"/>
      <c r="J73" s="305"/>
      <c r="K73" s="120"/>
      <c r="M73" s="119"/>
      <c r="N73" s="117"/>
    </row>
    <row r="74" spans="2:14" ht="12.75" customHeight="1">
      <c r="F74" s="304"/>
      <c r="G74" s="300"/>
      <c r="H74" s="300"/>
      <c r="I74" s="304"/>
      <c r="J74" s="305"/>
      <c r="K74" s="120"/>
      <c r="M74" s="119"/>
      <c r="N74" s="117"/>
    </row>
    <row r="75" spans="2:14" ht="12.75" customHeight="1">
      <c r="F75" s="304"/>
      <c r="G75" s="300"/>
      <c r="H75" s="300"/>
      <c r="I75" s="304"/>
      <c r="J75" s="305"/>
      <c r="K75" s="120"/>
      <c r="M75" s="119"/>
      <c r="N75" s="117"/>
    </row>
    <row r="76" spans="2:14" ht="12.75" customHeight="1">
      <c r="F76" s="304"/>
      <c r="G76" s="300"/>
      <c r="H76" s="300"/>
      <c r="I76" s="304"/>
      <c r="J76" s="305"/>
      <c r="K76" s="120"/>
      <c r="M76" s="119"/>
      <c r="N76" s="117"/>
    </row>
    <row r="77" spans="2:14" ht="12.75" customHeight="1">
      <c r="F77" s="304"/>
      <c r="G77" s="300"/>
      <c r="H77" s="300"/>
      <c r="I77" s="304"/>
      <c r="J77" s="305"/>
      <c r="K77" s="120"/>
      <c r="M77" s="119"/>
      <c r="N77" s="117"/>
    </row>
    <row r="78" spans="2:14" ht="12.75" customHeight="1">
      <c r="F78" s="304"/>
      <c r="G78" s="300"/>
      <c r="H78" s="300"/>
      <c r="I78" s="304"/>
      <c r="J78" s="305"/>
      <c r="K78" s="120"/>
      <c r="M78" s="119"/>
      <c r="N78" s="117"/>
    </row>
    <row r="79" spans="2:14" ht="12.75" customHeight="1">
      <c r="F79" s="304"/>
      <c r="G79" s="300"/>
      <c r="H79" s="300"/>
      <c r="I79" s="304"/>
      <c r="J79" s="305"/>
      <c r="K79" s="120"/>
      <c r="M79" s="119"/>
      <c r="N79" s="117"/>
    </row>
    <row r="80" spans="2:14" ht="12.75" customHeight="1">
      <c r="F80" s="304"/>
      <c r="G80" s="300"/>
      <c r="H80" s="300"/>
      <c r="I80" s="306"/>
      <c r="J80" s="305"/>
      <c r="M80" s="121"/>
      <c r="N80" s="117"/>
    </row>
    <row r="81" spans="5:14" ht="12.75" customHeight="1">
      <c r="F81" s="307"/>
      <c r="G81" s="300"/>
      <c r="H81" s="300"/>
      <c r="I81" s="306"/>
      <c r="J81" s="305"/>
      <c r="M81" s="119"/>
      <c r="N81" s="117"/>
    </row>
    <row r="82" spans="5:14" ht="12.75" customHeight="1">
      <c r="E82" s="111"/>
      <c r="F82" s="304"/>
      <c r="G82" s="300"/>
      <c r="H82" s="300"/>
      <c r="I82" s="306"/>
      <c r="J82" s="305"/>
      <c r="M82" s="119"/>
      <c r="N82" s="117"/>
    </row>
    <row r="83" spans="5:14" ht="12.75" customHeight="1">
      <c r="E83" s="111"/>
      <c r="F83" s="304"/>
      <c r="G83" s="300"/>
      <c r="H83" s="300"/>
      <c r="I83" s="306"/>
      <c r="J83" s="305"/>
      <c r="M83" s="119"/>
      <c r="N83" s="117"/>
    </row>
    <row r="84" spans="5:14" ht="12.75" customHeight="1">
      <c r="E84" s="122"/>
      <c r="F84" s="304"/>
      <c r="G84" s="300"/>
      <c r="H84" s="300"/>
      <c r="I84" s="306"/>
      <c r="J84" s="299"/>
      <c r="M84" s="111"/>
      <c r="N84" s="111"/>
    </row>
    <row r="85" spans="5:14" ht="12.75" customHeight="1">
      <c r="F85" s="304"/>
      <c r="G85" s="300"/>
      <c r="H85" s="300"/>
      <c r="I85" s="306"/>
      <c r="J85" s="299"/>
    </row>
    <row r="86" spans="5:14" ht="12.75" customHeight="1">
      <c r="F86" s="304"/>
      <c r="G86" s="300"/>
      <c r="H86" s="300"/>
      <c r="I86" s="306"/>
      <c r="J86" s="299"/>
    </row>
    <row r="96" spans="5:14" ht="9.75" customHeight="1"/>
    <row r="97" spans="13:13" ht="12.75" hidden="1" customHeight="1"/>
    <row r="102" spans="13:13" ht="12.75" customHeight="1">
      <c r="M102" s="225"/>
    </row>
    <row r="103" spans="13:13" ht="12.75" customHeight="1">
      <c r="M103" s="225"/>
    </row>
    <row r="104" spans="13:13" ht="12.75" customHeight="1">
      <c r="M104" s="225"/>
    </row>
    <row r="105" spans="13:13" ht="12.75" customHeight="1">
      <c r="M105" s="225"/>
    </row>
    <row r="106" spans="13:13" ht="12.75" customHeight="1">
      <c r="M106" s="225"/>
    </row>
    <row r="107" spans="13:13" ht="12.75" customHeight="1">
      <c r="M107" s="225"/>
    </row>
    <row r="108" spans="13:13" ht="12.75" customHeight="1">
      <c r="M108" s="225"/>
    </row>
    <row r="109" spans="13:13" ht="12.75" customHeight="1">
      <c r="M109" s="225"/>
    </row>
    <row r="110" spans="13:13" ht="12.75" customHeight="1">
      <c r="M110" s="225"/>
    </row>
    <row r="111" spans="13:13" ht="12.75" customHeight="1">
      <c r="M111" s="225"/>
    </row>
    <row r="112" spans="13:13" ht="12.75" customHeight="1">
      <c r="M112" s="225"/>
    </row>
    <row r="113" spans="13:13" ht="12.75" customHeight="1">
      <c r="M113" s="225"/>
    </row>
    <row r="114" spans="13:13" ht="12.75" customHeight="1">
      <c r="M114" s="225"/>
    </row>
  </sheetData>
  <sheetProtection selectLockedCells="1" selectUnlockedCells="1"/>
  <mergeCells count="13">
    <mergeCell ref="D35:F35"/>
    <mergeCell ref="G35:I35"/>
    <mergeCell ref="A52:I52"/>
    <mergeCell ref="A35:C35"/>
    <mergeCell ref="A26:I26"/>
    <mergeCell ref="A32:I32"/>
    <mergeCell ref="A34:C34"/>
    <mergeCell ref="D34:F34"/>
    <mergeCell ref="G34:I34"/>
    <mergeCell ref="A33:C33"/>
    <mergeCell ref="D33:F33"/>
    <mergeCell ref="G33:I33"/>
    <mergeCell ref="A51:I51"/>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92D050"/>
    <pageSetUpPr fitToPage="1"/>
  </sheetPr>
  <dimension ref="A1:H104"/>
  <sheetViews>
    <sheetView showGridLines="0" zoomScaleNormal="100" workbookViewId="0">
      <selection activeCell="D27" sqref="D27"/>
    </sheetView>
  </sheetViews>
  <sheetFormatPr baseColWidth="10" defaultColWidth="11.42578125" defaultRowHeight="12.75"/>
  <cols>
    <col min="1" max="1" width="8.5703125" style="14" customWidth="1"/>
    <col min="2" max="2" width="11.42578125" style="14"/>
    <col min="3" max="3" width="22.42578125" style="14" customWidth="1"/>
    <col min="4" max="4" width="27.7109375" style="14" customWidth="1"/>
    <col min="5" max="6" width="11.42578125" style="14"/>
    <col min="7" max="8" width="15" style="14" customWidth="1"/>
    <col min="9" max="16384" width="11.42578125" style="14"/>
  </cols>
  <sheetData>
    <row r="1" spans="1:8">
      <c r="A1" s="69" t="s">
        <v>411</v>
      </c>
    </row>
    <row r="2" spans="1:8" ht="18.75">
      <c r="A2" s="2" t="s">
        <v>11</v>
      </c>
    </row>
    <row r="4" spans="1:8" ht="71.25">
      <c r="A4" s="30" t="s">
        <v>458</v>
      </c>
      <c r="F4" s="523"/>
      <c r="G4" s="523" t="s">
        <v>373</v>
      </c>
      <c r="H4" s="524" t="s">
        <v>374</v>
      </c>
    </row>
    <row r="5" spans="1:8">
      <c r="F5" s="529" t="s">
        <v>52</v>
      </c>
      <c r="G5" s="530">
        <v>862.63400000000001</v>
      </c>
      <c r="H5" s="708">
        <v>0.96620351157037632</v>
      </c>
    </row>
    <row r="6" spans="1:8">
      <c r="A6" s="81"/>
      <c r="F6" s="525" t="s">
        <v>58</v>
      </c>
      <c r="G6" s="527">
        <v>3.3479999999999999</v>
      </c>
      <c r="H6" s="709">
        <v>0</v>
      </c>
    </row>
    <row r="7" spans="1:8">
      <c r="F7" s="525" t="s">
        <v>54</v>
      </c>
      <c r="G7" s="527">
        <v>34.894999999999996</v>
      </c>
      <c r="H7" s="709">
        <v>0.48144433299899708</v>
      </c>
    </row>
    <row r="8" spans="1:8">
      <c r="F8" s="525" t="s">
        <v>50</v>
      </c>
      <c r="G8" s="527">
        <v>1475.6289999999999</v>
      </c>
      <c r="H8" s="709">
        <v>0.9851798792243851</v>
      </c>
    </row>
    <row r="9" spans="1:8">
      <c r="F9" s="525" t="s">
        <v>179</v>
      </c>
      <c r="G9" s="527">
        <v>172.11399999999998</v>
      </c>
      <c r="H9" s="709">
        <v>0.45132877046608655</v>
      </c>
    </row>
    <row r="10" spans="1:8">
      <c r="F10" s="525" t="s">
        <v>56</v>
      </c>
      <c r="G10" s="527">
        <v>338.87200000000001</v>
      </c>
      <c r="H10" s="709">
        <v>0.72030147076182161</v>
      </c>
    </row>
    <row r="11" spans="1:8">
      <c r="F11" s="525" t="s">
        <v>67</v>
      </c>
      <c r="G11" s="527">
        <v>437.18299999999999</v>
      </c>
      <c r="H11" s="709">
        <v>0.92821541551249709</v>
      </c>
    </row>
    <row r="12" spans="1:8">
      <c r="F12" s="525" t="s">
        <v>68</v>
      </c>
      <c r="G12" s="527">
        <v>12.777999999999999</v>
      </c>
      <c r="H12" s="709">
        <v>0</v>
      </c>
    </row>
    <row r="13" spans="1:8">
      <c r="F13" s="525" t="s">
        <v>69</v>
      </c>
      <c r="G13" s="527">
        <v>709.45999999999992</v>
      </c>
      <c r="H13" s="709">
        <v>0.83002565331378808</v>
      </c>
    </row>
    <row r="14" spans="1:8">
      <c r="F14" s="525" t="s">
        <v>180</v>
      </c>
      <c r="G14" s="527">
        <v>20.844999999999999</v>
      </c>
      <c r="H14" s="709">
        <v>0.50131926121372028</v>
      </c>
    </row>
    <row r="15" spans="1:8">
      <c r="F15" s="525" t="s">
        <v>181</v>
      </c>
      <c r="G15" s="527">
        <v>132.44200000000001</v>
      </c>
      <c r="H15" s="709">
        <v>0.74062608538077046</v>
      </c>
    </row>
    <row r="16" spans="1:8">
      <c r="F16" s="525" t="s">
        <v>182</v>
      </c>
      <c r="G16" s="527">
        <v>1459.32</v>
      </c>
      <c r="H16" s="709">
        <v>0.96093385960584388</v>
      </c>
    </row>
    <row r="17" spans="6:8">
      <c r="F17" s="525" t="s">
        <v>183</v>
      </c>
      <c r="G17" s="527">
        <v>580.06299999999999</v>
      </c>
      <c r="H17" s="709">
        <v>0.98489302024090486</v>
      </c>
    </row>
    <row r="18" spans="6:8">
      <c r="F18" s="525" t="s">
        <v>184</v>
      </c>
      <c r="G18" s="527">
        <v>2.069</v>
      </c>
      <c r="H18" s="709">
        <v>0</v>
      </c>
    </row>
    <row r="19" spans="6:8">
      <c r="F19" s="525" t="s">
        <v>185</v>
      </c>
      <c r="G19" s="527">
        <v>813.21800000000007</v>
      </c>
      <c r="H19" s="709">
        <v>0.96892838082777311</v>
      </c>
    </row>
    <row r="20" spans="6:8">
      <c r="F20" s="525" t="s">
        <v>186</v>
      </c>
      <c r="G20" s="527">
        <v>4.2789999999999999</v>
      </c>
      <c r="H20" s="709">
        <v>0</v>
      </c>
    </row>
    <row r="21" spans="6:8">
      <c r="F21" s="525" t="s">
        <v>187</v>
      </c>
      <c r="G21" s="527">
        <v>0.49099999999999999</v>
      </c>
      <c r="H21" s="709">
        <v>0</v>
      </c>
    </row>
    <row r="22" spans="6:8">
      <c r="F22" s="525" t="s">
        <v>188</v>
      </c>
      <c r="G22" s="527">
        <v>0.91500000000000004</v>
      </c>
      <c r="H22" s="709">
        <v>0</v>
      </c>
    </row>
    <row r="23" spans="6:8">
      <c r="F23" s="525" t="s">
        <v>189</v>
      </c>
      <c r="G23" s="527">
        <v>1020.5409999999999</v>
      </c>
      <c r="H23" s="709">
        <v>0.97340528210037625</v>
      </c>
    </row>
    <row r="24" spans="6:8">
      <c r="F24" s="525" t="s">
        <v>375</v>
      </c>
      <c r="G24" s="527">
        <v>227.00300000000001</v>
      </c>
      <c r="H24" s="709">
        <v>0.86862288163592549</v>
      </c>
    </row>
    <row r="25" spans="6:8">
      <c r="F25" s="525" t="s">
        <v>191</v>
      </c>
      <c r="G25" s="527">
        <v>2.88</v>
      </c>
      <c r="H25" s="709">
        <v>0</v>
      </c>
    </row>
    <row r="26" spans="6:8">
      <c r="F26" s="525" t="s">
        <v>192</v>
      </c>
      <c r="G26" s="527">
        <v>17.456</v>
      </c>
      <c r="H26" s="709">
        <v>0.85930339138405132</v>
      </c>
    </row>
    <row r="27" spans="6:8">
      <c r="F27" s="525" t="s">
        <v>193</v>
      </c>
      <c r="G27" s="527">
        <v>45.306999999999995</v>
      </c>
      <c r="H27" s="709">
        <v>0.2249100580484252</v>
      </c>
    </row>
    <row r="28" spans="6:8">
      <c r="F28" s="525" t="s">
        <v>194</v>
      </c>
      <c r="G28" s="527">
        <v>58.855000000000004</v>
      </c>
      <c r="H28" s="709">
        <v>0.76798912581768752</v>
      </c>
    </row>
    <row r="29" spans="6:8">
      <c r="F29" s="525" t="s">
        <v>195</v>
      </c>
      <c r="G29" s="527">
        <v>110.553</v>
      </c>
      <c r="H29" s="709">
        <v>0.6951869239188444</v>
      </c>
    </row>
    <row r="30" spans="6:8">
      <c r="F30" s="525" t="s">
        <v>196</v>
      </c>
      <c r="G30" s="527">
        <v>936.66100000000006</v>
      </c>
      <c r="H30" s="709">
        <v>0.97110907788410106</v>
      </c>
    </row>
    <row r="31" spans="6:8">
      <c r="F31" s="525" t="s">
        <v>197</v>
      </c>
      <c r="G31" s="527">
        <v>18.755000000000003</v>
      </c>
      <c r="H31" s="709">
        <v>0</v>
      </c>
    </row>
    <row r="32" spans="6:8">
      <c r="F32" s="525" t="s">
        <v>198</v>
      </c>
      <c r="G32" s="527">
        <v>0.44500000000000001</v>
      </c>
      <c r="H32" s="709">
        <v>0</v>
      </c>
    </row>
    <row r="33" spans="1:8">
      <c r="F33" s="525" t="s">
        <v>199</v>
      </c>
      <c r="G33" s="527">
        <v>7.0139999999999993</v>
      </c>
      <c r="H33" s="709">
        <v>0</v>
      </c>
    </row>
    <row r="34" spans="1:8">
      <c r="F34" s="525" t="s">
        <v>200</v>
      </c>
      <c r="G34" s="527">
        <v>212.68700000000001</v>
      </c>
      <c r="H34" s="709">
        <v>0.98736641167537265</v>
      </c>
    </row>
    <row r="35" spans="1:8">
      <c r="F35" s="525" t="s">
        <v>201</v>
      </c>
      <c r="G35" s="527">
        <v>303.13499999999999</v>
      </c>
      <c r="H35" s="709">
        <v>0.71327956191135966</v>
      </c>
    </row>
    <row r="36" spans="1:8">
      <c r="F36" s="525" t="s">
        <v>202</v>
      </c>
      <c r="G36" s="527">
        <v>3.3410000000000002</v>
      </c>
      <c r="H36" s="709">
        <v>0</v>
      </c>
    </row>
    <row r="37" spans="1:8">
      <c r="A37" s="1161" t="s">
        <v>715</v>
      </c>
      <c r="B37" s="1161"/>
      <c r="C37" s="1161"/>
      <c r="D37" s="1161"/>
      <c r="F37" s="525" t="s">
        <v>203</v>
      </c>
      <c r="G37" s="527">
        <v>2.698</v>
      </c>
      <c r="H37" s="709">
        <v>0</v>
      </c>
    </row>
    <row r="38" spans="1:8">
      <c r="A38" s="254" t="s">
        <v>168</v>
      </c>
      <c r="F38" s="525" t="s">
        <v>204</v>
      </c>
      <c r="G38" s="527">
        <v>144.53</v>
      </c>
      <c r="H38" s="709">
        <v>0.79568255725454917</v>
      </c>
    </row>
    <row r="39" spans="1:8">
      <c r="F39" s="525" t="s">
        <v>205</v>
      </c>
      <c r="G39" s="527">
        <v>0.28199999999999997</v>
      </c>
      <c r="H39" s="709">
        <v>0</v>
      </c>
    </row>
    <row r="40" spans="1:8">
      <c r="F40" s="525" t="s">
        <v>206</v>
      </c>
      <c r="G40" s="527">
        <v>90.63900000000001</v>
      </c>
      <c r="H40" s="709">
        <v>0.79877315504363466</v>
      </c>
    </row>
    <row r="41" spans="1:8">
      <c r="F41" s="525" t="s">
        <v>207</v>
      </c>
      <c r="G41" s="527">
        <v>0.20300000000000001</v>
      </c>
      <c r="H41" s="709">
        <v>0</v>
      </c>
    </row>
    <row r="42" spans="1:8">
      <c r="F42" s="525" t="s">
        <v>208</v>
      </c>
      <c r="G42" s="527">
        <v>3849.3639999999996</v>
      </c>
      <c r="H42" s="709">
        <v>0.96318508719882034</v>
      </c>
    </row>
    <row r="43" spans="1:8">
      <c r="F43" s="525" t="s">
        <v>209</v>
      </c>
      <c r="G43" s="527">
        <v>371.11400000000003</v>
      </c>
      <c r="H43" s="709">
        <v>0.88652004505354143</v>
      </c>
    </row>
    <row r="44" spans="1:8">
      <c r="F44" s="525" t="s">
        <v>210</v>
      </c>
      <c r="G44" s="527">
        <v>3.8149999999999995</v>
      </c>
      <c r="H44" s="709">
        <v>0</v>
      </c>
    </row>
    <row r="45" spans="1:8">
      <c r="F45" s="525" t="s">
        <v>211</v>
      </c>
      <c r="G45" s="527">
        <v>0.48599999999999999</v>
      </c>
      <c r="H45" s="709">
        <v>0</v>
      </c>
    </row>
    <row r="46" spans="1:8">
      <c r="F46" s="525" t="s">
        <v>212</v>
      </c>
      <c r="G46" s="527">
        <v>109.961</v>
      </c>
      <c r="H46" s="709">
        <v>0.88540482534716858</v>
      </c>
    </row>
    <row r="47" spans="1:8">
      <c r="F47" s="525" t="s">
        <v>213</v>
      </c>
      <c r="G47" s="527">
        <v>88.076999999999998</v>
      </c>
      <c r="H47" s="709">
        <v>0.66839242935159004</v>
      </c>
    </row>
    <row r="48" spans="1:8">
      <c r="F48" s="525" t="s">
        <v>214</v>
      </c>
      <c r="G48" s="527">
        <v>6.6000000000000003E-2</v>
      </c>
      <c r="H48" s="709">
        <v>0</v>
      </c>
    </row>
    <row r="49" spans="6:8">
      <c r="F49" s="525" t="s">
        <v>215</v>
      </c>
      <c r="G49" s="527">
        <v>1.4999999999999999E-2</v>
      </c>
      <c r="H49" s="709">
        <v>0</v>
      </c>
    </row>
    <row r="50" spans="6:8">
      <c r="F50" s="525" t="s">
        <v>216</v>
      </c>
      <c r="G50" s="527">
        <v>161.791</v>
      </c>
      <c r="H50" s="709">
        <v>0.68916070733229906</v>
      </c>
    </row>
    <row r="51" spans="6:8">
      <c r="F51" s="525" t="s">
        <v>217</v>
      </c>
      <c r="G51" s="527">
        <v>57.883000000000003</v>
      </c>
      <c r="H51" s="709">
        <v>0.81543803880241172</v>
      </c>
    </row>
    <row r="52" spans="6:8">
      <c r="F52" s="525" t="s">
        <v>218</v>
      </c>
      <c r="G52" s="527">
        <v>171.483</v>
      </c>
      <c r="H52" s="709">
        <v>0.88463579480181698</v>
      </c>
    </row>
    <row r="53" spans="6:8">
      <c r="F53" s="525" t="s">
        <v>219</v>
      </c>
      <c r="G53" s="527">
        <v>0.17399999999999999</v>
      </c>
      <c r="H53" s="709">
        <v>0</v>
      </c>
    </row>
    <row r="54" spans="6:8">
      <c r="F54" s="525" t="s">
        <v>220</v>
      </c>
      <c r="G54" s="527">
        <v>2.8719999999999999</v>
      </c>
      <c r="H54" s="709">
        <v>0</v>
      </c>
    </row>
    <row r="55" spans="6:8">
      <c r="F55" s="525" t="s">
        <v>221</v>
      </c>
      <c r="G55" s="527">
        <v>1.5429999999999999</v>
      </c>
      <c r="H55" s="709">
        <v>0</v>
      </c>
    </row>
    <row r="56" spans="6:8">
      <c r="F56" s="525" t="s">
        <v>222</v>
      </c>
      <c r="G56" s="527">
        <v>3.28</v>
      </c>
      <c r="H56" s="709">
        <v>0</v>
      </c>
    </row>
    <row r="57" spans="6:8">
      <c r="F57" s="525" t="s">
        <v>223</v>
      </c>
      <c r="G57" s="527">
        <v>5.66</v>
      </c>
      <c r="H57" s="709">
        <v>0</v>
      </c>
    </row>
    <row r="58" spans="6:8">
      <c r="F58" s="525" t="s">
        <v>224</v>
      </c>
      <c r="G58" s="527">
        <v>28.192</v>
      </c>
      <c r="H58" s="709">
        <v>0</v>
      </c>
    </row>
    <row r="59" spans="6:8">
      <c r="F59" s="525" t="s">
        <v>225</v>
      </c>
      <c r="G59" s="527">
        <v>4.016</v>
      </c>
      <c r="H59" s="709">
        <v>0</v>
      </c>
    </row>
    <row r="60" spans="6:8">
      <c r="F60" s="525" t="s">
        <v>226</v>
      </c>
      <c r="G60" s="527">
        <v>5.0519999999999996</v>
      </c>
      <c r="H60" s="709">
        <v>0</v>
      </c>
    </row>
    <row r="61" spans="6:8">
      <c r="F61" s="525" t="s">
        <v>227</v>
      </c>
      <c r="G61" s="527">
        <v>17.343</v>
      </c>
      <c r="H61" s="709">
        <v>0</v>
      </c>
    </row>
    <row r="62" spans="6:8">
      <c r="F62" s="525" t="s">
        <v>228</v>
      </c>
      <c r="G62" s="527">
        <v>12.911999999999999</v>
      </c>
      <c r="H62" s="709">
        <v>0</v>
      </c>
    </row>
    <row r="63" spans="6:8">
      <c r="F63" s="525" t="s">
        <v>229</v>
      </c>
      <c r="G63" s="527">
        <v>1.4999999999999999E-2</v>
      </c>
      <c r="H63" s="709">
        <v>0</v>
      </c>
    </row>
    <row r="64" spans="6:8">
      <c r="F64" s="525" t="s">
        <v>230</v>
      </c>
      <c r="G64" s="527">
        <v>0</v>
      </c>
      <c r="H64" s="709">
        <v>0</v>
      </c>
    </row>
    <row r="65" spans="6:8">
      <c r="F65" s="525" t="s">
        <v>231</v>
      </c>
      <c r="G65" s="527">
        <v>6.968</v>
      </c>
      <c r="H65" s="709">
        <v>0</v>
      </c>
    </row>
    <row r="66" spans="6:8">
      <c r="F66" s="525" t="s">
        <v>232</v>
      </c>
      <c r="G66" s="527">
        <v>0.61599999999999999</v>
      </c>
      <c r="H66" s="709">
        <v>0</v>
      </c>
    </row>
    <row r="67" spans="6:8">
      <c r="F67" s="525" t="s">
        <v>233</v>
      </c>
      <c r="G67" s="527">
        <v>84.53</v>
      </c>
      <c r="H67" s="709">
        <v>0.56394179581213777</v>
      </c>
    </row>
    <row r="68" spans="6:8">
      <c r="F68" s="525" t="s">
        <v>234</v>
      </c>
      <c r="G68" s="527">
        <v>429.12599999999998</v>
      </c>
      <c r="H68" s="709">
        <v>0.67423087857645536</v>
      </c>
    </row>
    <row r="69" spans="6:8">
      <c r="F69" s="525" t="s">
        <v>235</v>
      </c>
      <c r="G69" s="527">
        <v>796.02</v>
      </c>
      <c r="H69" s="709">
        <v>0.86045576744302921</v>
      </c>
    </row>
    <row r="70" spans="6:8">
      <c r="F70" s="525" t="s">
        <v>236</v>
      </c>
      <c r="G70" s="527">
        <v>84.460000000000008</v>
      </c>
      <c r="H70" s="709">
        <v>0.30783802983660902</v>
      </c>
    </row>
    <row r="71" spans="6:8">
      <c r="F71" s="525" t="s">
        <v>237</v>
      </c>
      <c r="G71" s="527">
        <v>706.47699999999998</v>
      </c>
      <c r="H71" s="709">
        <v>0.98507099311088675</v>
      </c>
    </row>
    <row r="72" spans="6:8">
      <c r="F72" s="525" t="s">
        <v>238</v>
      </c>
      <c r="G72" s="527">
        <v>639.72900000000004</v>
      </c>
      <c r="H72" s="709">
        <v>0.99048190718257256</v>
      </c>
    </row>
    <row r="73" spans="6:8">
      <c r="F73" s="525" t="s">
        <v>239</v>
      </c>
      <c r="G73" s="527">
        <v>157.19800000000001</v>
      </c>
      <c r="H73" s="709">
        <v>0.95197139912721529</v>
      </c>
    </row>
    <row r="74" spans="6:8">
      <c r="F74" s="525" t="s">
        <v>240</v>
      </c>
      <c r="G74" s="527">
        <v>11.382</v>
      </c>
      <c r="H74" s="709">
        <v>0</v>
      </c>
    </row>
    <row r="75" spans="6:8">
      <c r="F75" s="525" t="s">
        <v>241</v>
      </c>
      <c r="G75" s="527">
        <v>3.0419999999999998</v>
      </c>
      <c r="H75" s="709">
        <v>0</v>
      </c>
    </row>
    <row r="76" spans="6:8">
      <c r="F76" s="525" t="s">
        <v>242</v>
      </c>
      <c r="G76" s="527">
        <v>23.742000000000001</v>
      </c>
      <c r="H76" s="709">
        <v>0.92662791677196521</v>
      </c>
    </row>
    <row r="77" spans="6:8">
      <c r="F77" s="525" t="s">
        <v>243</v>
      </c>
      <c r="G77" s="527">
        <v>3883.2359999999999</v>
      </c>
      <c r="H77" s="709">
        <v>0.93643806351197811</v>
      </c>
    </row>
    <row r="78" spans="6:8">
      <c r="F78" s="525" t="s">
        <v>244</v>
      </c>
      <c r="G78" s="527">
        <v>386.24900000000002</v>
      </c>
      <c r="H78" s="709">
        <v>0.83617044963223208</v>
      </c>
    </row>
    <row r="79" spans="6:8">
      <c r="F79" s="525" t="s">
        <v>245</v>
      </c>
      <c r="G79" s="527">
        <v>0</v>
      </c>
      <c r="H79" s="709">
        <v>0</v>
      </c>
    </row>
    <row r="80" spans="6:8">
      <c r="F80" s="525" t="s">
        <v>246</v>
      </c>
      <c r="G80" s="527">
        <v>1.6E-2</v>
      </c>
      <c r="H80" s="709">
        <v>0</v>
      </c>
    </row>
    <row r="81" spans="6:8">
      <c r="F81" s="525" t="s">
        <v>247</v>
      </c>
      <c r="G81" s="527">
        <v>9.9329999999999998</v>
      </c>
      <c r="H81" s="709">
        <v>0</v>
      </c>
    </row>
    <row r="82" spans="6:8">
      <c r="F82" s="525" t="s">
        <v>248</v>
      </c>
      <c r="G82" s="527">
        <v>9.6999999999999993</v>
      </c>
      <c r="H82" s="709">
        <v>0</v>
      </c>
    </row>
    <row r="83" spans="6:8">
      <c r="F83" s="525" t="s">
        <v>249</v>
      </c>
      <c r="G83" s="527">
        <v>0.245</v>
      </c>
      <c r="H83" s="709">
        <v>0</v>
      </c>
    </row>
    <row r="84" spans="6:8">
      <c r="F84" s="525" t="s">
        <v>250</v>
      </c>
      <c r="G84" s="527">
        <v>0.127</v>
      </c>
      <c r="H84" s="709">
        <v>0</v>
      </c>
    </row>
    <row r="85" spans="6:8">
      <c r="F85" s="525" t="s">
        <v>251</v>
      </c>
      <c r="G85" s="527">
        <v>244.28100000000001</v>
      </c>
      <c r="H85" s="709">
        <v>0.69235839054203963</v>
      </c>
    </row>
    <row r="86" spans="6:8">
      <c r="F86" s="525" t="s">
        <v>252</v>
      </c>
      <c r="G86" s="527">
        <v>93.816000000000003</v>
      </c>
      <c r="H86" s="709">
        <v>0.74251726784343819</v>
      </c>
    </row>
    <row r="87" spans="6:8">
      <c r="F87" s="525" t="s">
        <v>253</v>
      </c>
      <c r="G87" s="527">
        <v>55.661000000000001</v>
      </c>
      <c r="H87" s="709">
        <v>0.9144643466700203</v>
      </c>
    </row>
    <row r="88" spans="6:8">
      <c r="F88" s="525" t="s">
        <v>254</v>
      </c>
      <c r="G88" s="527">
        <v>703.49</v>
      </c>
      <c r="H88" s="709">
        <v>0.99717124621529796</v>
      </c>
    </row>
    <row r="89" spans="6:8">
      <c r="F89" s="525" t="s">
        <v>255</v>
      </c>
      <c r="G89" s="527">
        <v>3.7509999999999999</v>
      </c>
      <c r="H89" s="709">
        <v>0</v>
      </c>
    </row>
    <row r="90" spans="6:8">
      <c r="F90" s="525" t="s">
        <v>256</v>
      </c>
      <c r="G90" s="527">
        <v>24.881</v>
      </c>
      <c r="H90" s="709">
        <v>0</v>
      </c>
    </row>
    <row r="91" spans="6:8">
      <c r="F91" s="525" t="s">
        <v>257</v>
      </c>
      <c r="G91" s="527">
        <v>121.57599999999999</v>
      </c>
      <c r="H91" s="709">
        <v>0.69890438902414953</v>
      </c>
    </row>
    <row r="92" spans="6:8">
      <c r="F92" s="525" t="s">
        <v>258</v>
      </c>
      <c r="G92" s="527">
        <v>33.126999999999995</v>
      </c>
      <c r="H92" s="709">
        <v>0</v>
      </c>
    </row>
    <row r="93" spans="6:8">
      <c r="F93" s="525" t="s">
        <v>259</v>
      </c>
      <c r="G93" s="527">
        <v>35.311999999999998</v>
      </c>
      <c r="H93" s="709">
        <v>0.72213411871318534</v>
      </c>
    </row>
    <row r="94" spans="6:8">
      <c r="F94" s="525" t="s">
        <v>260</v>
      </c>
      <c r="G94" s="527">
        <v>0</v>
      </c>
      <c r="H94" s="709">
        <v>0</v>
      </c>
    </row>
    <row r="95" spans="6:8">
      <c r="F95" s="525" t="s">
        <v>261</v>
      </c>
      <c r="G95" s="527">
        <v>0.03</v>
      </c>
      <c r="H95" s="709">
        <v>0</v>
      </c>
    </row>
    <row r="96" spans="6:8">
      <c r="F96" s="525" t="s">
        <v>262</v>
      </c>
      <c r="G96" s="527">
        <v>0</v>
      </c>
      <c r="H96" s="709">
        <v>0</v>
      </c>
    </row>
    <row r="97" spans="6:8">
      <c r="F97" s="525" t="s">
        <v>263</v>
      </c>
      <c r="G97" s="527">
        <v>0</v>
      </c>
      <c r="H97" s="709">
        <v>0</v>
      </c>
    </row>
    <row r="98" spans="6:8">
      <c r="F98" s="525" t="s">
        <v>264</v>
      </c>
      <c r="G98" s="527">
        <v>6.0000000000000001E-3</v>
      </c>
      <c r="H98" s="709">
        <v>0</v>
      </c>
    </row>
    <row r="99" spans="6:8">
      <c r="F99" s="525" t="s">
        <v>265</v>
      </c>
      <c r="G99" s="527">
        <v>0</v>
      </c>
      <c r="H99" s="709">
        <v>0</v>
      </c>
    </row>
    <row r="100" spans="6:8">
      <c r="F100" s="525" t="s">
        <v>83</v>
      </c>
      <c r="G100" s="527">
        <v>10.52</v>
      </c>
      <c r="H100" s="709">
        <v>0</v>
      </c>
    </row>
    <row r="101" spans="6:8">
      <c r="F101" s="525" t="s">
        <v>84</v>
      </c>
      <c r="G101" s="527">
        <v>0</v>
      </c>
      <c r="H101" s="709">
        <v>0</v>
      </c>
    </row>
    <row r="102" spans="6:8">
      <c r="F102" s="525" t="s">
        <v>146</v>
      </c>
      <c r="G102" s="527">
        <v>105.5</v>
      </c>
      <c r="H102" s="709">
        <v>0.94786729857819907</v>
      </c>
    </row>
    <row r="103" spans="6:8">
      <c r="F103" s="525" t="s">
        <v>85</v>
      </c>
      <c r="G103" s="527">
        <v>133.059</v>
      </c>
      <c r="H103" s="709">
        <v>0.91593954561510305</v>
      </c>
    </row>
    <row r="104" spans="6:8">
      <c r="F104" s="531" t="s">
        <v>147</v>
      </c>
      <c r="G104" s="528">
        <v>0</v>
      </c>
      <c r="H104" s="710">
        <v>0</v>
      </c>
    </row>
  </sheetData>
  <sheetProtection selectLockedCells="1" selectUnlockedCells="1"/>
  <mergeCells count="1">
    <mergeCell ref="A37:D37"/>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92D050"/>
    <pageSetUpPr fitToPage="1"/>
  </sheetPr>
  <dimension ref="A1:XFD35"/>
  <sheetViews>
    <sheetView showGridLines="0" zoomScaleNormal="100" workbookViewId="0">
      <selection activeCell="D27" sqref="D27"/>
    </sheetView>
  </sheetViews>
  <sheetFormatPr baseColWidth="10" defaultColWidth="16.28515625" defaultRowHeight="12.6" customHeight="1"/>
  <cols>
    <col min="1" max="1" width="21.28515625" style="14" customWidth="1"/>
    <col min="2" max="2" width="8.7109375" style="14" customWidth="1"/>
    <col min="3" max="3" width="20.7109375" style="14" customWidth="1"/>
    <col min="4" max="4" width="25.28515625" style="14" customWidth="1"/>
    <col min="5" max="8" width="8.7109375" style="14" customWidth="1"/>
    <col min="9" max="9" width="7.5703125" style="14" customWidth="1"/>
    <col min="10" max="10" width="16.28515625" style="14"/>
    <col min="11" max="11" width="5.7109375" style="14" bestFit="1" customWidth="1"/>
    <col min="12" max="12" width="16.28515625" style="14" bestFit="1" customWidth="1"/>
    <col min="13" max="13" width="21.7109375" style="14" bestFit="1" customWidth="1"/>
    <col min="14" max="227" width="11.42578125" style="14" customWidth="1"/>
    <col min="228" max="228" width="23" style="14" customWidth="1"/>
    <col min="229" max="236" width="7.7109375" style="14" customWidth="1"/>
    <col min="237" max="16384" width="16.28515625" style="14"/>
  </cols>
  <sheetData>
    <row r="1" spans="1:16384" ht="12.6" customHeight="1">
      <c r="A1" s="69" t="s">
        <v>411</v>
      </c>
    </row>
    <row r="2" spans="1:16384" ht="19.5" customHeight="1">
      <c r="A2" s="2" t="s">
        <v>14</v>
      </c>
    </row>
    <row r="3" spans="1:16384" ht="12.6" customHeight="1">
      <c r="A3" s="213"/>
    </row>
    <row r="4" spans="1:16384" ht="12.6" customHeight="1">
      <c r="A4" s="213"/>
    </row>
    <row r="5" spans="1:16384" ht="15" customHeight="1">
      <c r="A5" s="30" t="s">
        <v>71</v>
      </c>
    </row>
    <row r="6" spans="1:16384" ht="15" customHeight="1">
      <c r="A6" s="1054" t="s">
        <v>840</v>
      </c>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c r="AT6" s="1054"/>
      <c r="AU6" s="1054"/>
      <c r="AV6" s="1054"/>
      <c r="AW6" s="1054"/>
      <c r="AX6" s="1054"/>
      <c r="AY6" s="1054"/>
      <c r="AZ6" s="1054"/>
      <c r="BA6" s="1054"/>
      <c r="BB6" s="1054"/>
      <c r="BC6" s="1054"/>
      <c r="BD6" s="1054"/>
      <c r="BE6" s="1054"/>
      <c r="BF6" s="1054"/>
      <c r="BG6" s="1054"/>
      <c r="BH6" s="1054"/>
      <c r="BI6" s="1054"/>
      <c r="BJ6" s="1054"/>
      <c r="BK6" s="1054"/>
      <c r="BL6" s="1054"/>
      <c r="BM6" s="1054"/>
      <c r="BN6" s="1054"/>
      <c r="BO6" s="1054"/>
      <c r="BP6" s="1054"/>
      <c r="BQ6" s="1054"/>
      <c r="BR6" s="1054"/>
      <c r="BS6" s="1054"/>
      <c r="BT6" s="1054"/>
      <c r="BU6" s="1054"/>
      <c r="BV6" s="1054"/>
      <c r="BW6" s="1054"/>
      <c r="BX6" s="1054"/>
      <c r="BY6" s="1054"/>
      <c r="BZ6" s="1054"/>
      <c r="CA6" s="1054"/>
      <c r="CB6" s="1054"/>
      <c r="CC6" s="1054"/>
      <c r="CD6" s="1054"/>
      <c r="CE6" s="1054"/>
      <c r="CF6" s="1054"/>
      <c r="CG6" s="1054"/>
      <c r="CH6" s="1054"/>
      <c r="CI6" s="1054"/>
      <c r="CJ6" s="1054"/>
      <c r="CK6" s="1054"/>
      <c r="CL6" s="1054"/>
      <c r="CM6" s="1054"/>
      <c r="CN6" s="1054"/>
      <c r="CO6" s="1054"/>
      <c r="CP6" s="1054"/>
      <c r="CQ6" s="1054"/>
      <c r="CR6" s="1054"/>
      <c r="CS6" s="1054"/>
      <c r="CT6" s="1054"/>
      <c r="CU6" s="1054"/>
      <c r="CV6" s="1054"/>
      <c r="CW6" s="1054"/>
      <c r="CX6" s="1054"/>
      <c r="CY6" s="1054"/>
      <c r="CZ6" s="1054"/>
      <c r="DA6" s="1054"/>
      <c r="DB6" s="1054"/>
      <c r="DC6" s="1054"/>
      <c r="DD6" s="1054"/>
      <c r="DE6" s="1054"/>
      <c r="DF6" s="1054"/>
      <c r="DG6" s="1054"/>
      <c r="DH6" s="1054"/>
      <c r="DI6" s="1054"/>
      <c r="DJ6" s="1054"/>
      <c r="DK6" s="1054"/>
      <c r="DL6" s="1054"/>
      <c r="DM6" s="1054"/>
      <c r="DN6" s="1054"/>
      <c r="DO6" s="1054"/>
      <c r="DP6" s="1054"/>
      <c r="DQ6" s="1054"/>
      <c r="DR6" s="1054"/>
      <c r="DS6" s="1054"/>
      <c r="DT6" s="1054"/>
      <c r="DU6" s="1054"/>
      <c r="DV6" s="1054"/>
      <c r="DW6" s="1054"/>
      <c r="DX6" s="1054"/>
      <c r="DY6" s="1054"/>
      <c r="DZ6" s="1054"/>
      <c r="EA6" s="1054"/>
      <c r="EB6" s="1054"/>
      <c r="EC6" s="1054"/>
      <c r="ED6" s="1054"/>
      <c r="EE6" s="1054"/>
      <c r="EF6" s="1054"/>
      <c r="EG6" s="1054"/>
      <c r="EH6" s="1054"/>
      <c r="EI6" s="1054"/>
      <c r="EJ6" s="1054"/>
      <c r="EK6" s="1054"/>
      <c r="EL6" s="1054"/>
      <c r="EM6" s="1054"/>
      <c r="EN6" s="1054"/>
      <c r="EO6" s="1054"/>
      <c r="EP6" s="1054"/>
      <c r="EQ6" s="1054"/>
      <c r="ER6" s="1054"/>
      <c r="ES6" s="1054"/>
      <c r="ET6" s="1054"/>
      <c r="EU6" s="1054"/>
      <c r="EV6" s="1054"/>
      <c r="EW6" s="1054"/>
      <c r="EX6" s="1054"/>
      <c r="EY6" s="1054"/>
      <c r="EZ6" s="1054"/>
      <c r="FA6" s="1054"/>
      <c r="FB6" s="1054"/>
      <c r="FC6" s="1054"/>
      <c r="FD6" s="1054"/>
      <c r="FE6" s="1054"/>
      <c r="FF6" s="1054"/>
      <c r="FG6" s="1054"/>
      <c r="FH6" s="1054"/>
      <c r="FI6" s="1054"/>
      <c r="FJ6" s="1054"/>
      <c r="FK6" s="1054"/>
      <c r="FL6" s="1054"/>
      <c r="FM6" s="1054"/>
      <c r="FN6" s="1054"/>
      <c r="FO6" s="1054"/>
      <c r="FP6" s="1054"/>
      <c r="FQ6" s="1054"/>
      <c r="FR6" s="1054"/>
      <c r="FS6" s="1054"/>
      <c r="FT6" s="1054"/>
      <c r="FU6" s="1054"/>
      <c r="FV6" s="1054"/>
      <c r="FW6" s="1054"/>
      <c r="FX6" s="1054"/>
      <c r="FY6" s="1054"/>
      <c r="FZ6" s="1054"/>
      <c r="GA6" s="1054"/>
      <c r="GB6" s="1054"/>
      <c r="GC6" s="1054"/>
      <c r="GD6" s="1054"/>
      <c r="GE6" s="1054"/>
      <c r="GF6" s="1054"/>
      <c r="GG6" s="1054"/>
      <c r="GH6" s="1054"/>
      <c r="GI6" s="1054"/>
      <c r="GJ6" s="1054"/>
      <c r="GK6" s="1054"/>
      <c r="GL6" s="1054"/>
      <c r="GM6" s="1054"/>
      <c r="GN6" s="1054"/>
      <c r="GO6" s="1054"/>
      <c r="GP6" s="1054"/>
      <c r="GQ6" s="1054"/>
      <c r="GR6" s="1054"/>
      <c r="GS6" s="1054"/>
      <c r="GT6" s="1054"/>
      <c r="GU6" s="1054"/>
      <c r="GV6" s="1054"/>
      <c r="GW6" s="1054"/>
      <c r="GX6" s="1054"/>
      <c r="GY6" s="1054"/>
      <c r="GZ6" s="1054"/>
      <c r="HA6" s="1054"/>
      <c r="HB6" s="1054"/>
      <c r="HC6" s="1054"/>
      <c r="HD6" s="1054"/>
      <c r="HE6" s="1054"/>
      <c r="HF6" s="1054"/>
      <c r="HG6" s="1054"/>
      <c r="HH6" s="1054"/>
      <c r="HI6" s="1054"/>
      <c r="HJ6" s="1054"/>
      <c r="HK6" s="1054"/>
      <c r="HL6" s="1054"/>
      <c r="HM6" s="1054"/>
      <c r="HN6" s="1054"/>
      <c r="HO6" s="1054"/>
      <c r="HP6" s="1054"/>
      <c r="HQ6" s="1054"/>
      <c r="HR6" s="1054"/>
      <c r="HS6" s="1054"/>
      <c r="HT6" s="1054"/>
      <c r="HU6" s="1054"/>
      <c r="HV6" s="1054"/>
      <c r="HW6" s="1054"/>
      <c r="HX6" s="1054"/>
      <c r="HY6" s="1054"/>
      <c r="HZ6" s="1054"/>
      <c r="IA6" s="1054"/>
      <c r="IB6" s="1054"/>
      <c r="IC6" s="1054"/>
      <c r="ID6" s="1054"/>
      <c r="IE6" s="1054"/>
      <c r="IF6" s="1054"/>
      <c r="IG6" s="1054"/>
      <c r="IH6" s="1054"/>
      <c r="II6" s="1054"/>
      <c r="IJ6" s="1054"/>
      <c r="IK6" s="1054"/>
      <c r="IL6" s="1054"/>
      <c r="IM6" s="1054"/>
      <c r="IN6" s="1054"/>
      <c r="IO6" s="1054"/>
      <c r="IP6" s="1054"/>
      <c r="IQ6" s="1054"/>
      <c r="IR6" s="1054"/>
      <c r="IS6" s="1054"/>
      <c r="IT6" s="1054"/>
      <c r="IU6" s="1054"/>
      <c r="IV6" s="1054"/>
      <c r="IW6" s="1054"/>
      <c r="IX6" s="1054"/>
      <c r="IY6" s="1054"/>
      <c r="IZ6" s="1054"/>
      <c r="JA6" s="1054"/>
      <c r="JB6" s="1054"/>
      <c r="JC6" s="1054"/>
      <c r="JD6" s="1054"/>
      <c r="JE6" s="1054"/>
      <c r="JF6" s="1054"/>
      <c r="JG6" s="1054"/>
      <c r="JH6" s="1054"/>
      <c r="JI6" s="1054"/>
      <c r="JJ6" s="1054"/>
      <c r="JK6" s="1054"/>
      <c r="JL6" s="1054"/>
      <c r="JM6" s="1054"/>
      <c r="JN6" s="1054"/>
      <c r="JO6" s="1054"/>
      <c r="JP6" s="1054"/>
      <c r="JQ6" s="1054"/>
      <c r="JR6" s="1054"/>
      <c r="JS6" s="1054"/>
      <c r="JT6" s="1054"/>
      <c r="JU6" s="1054"/>
      <c r="JV6" s="1054"/>
      <c r="JW6" s="1054"/>
      <c r="JX6" s="1054"/>
      <c r="JY6" s="1054"/>
      <c r="JZ6" s="1054"/>
      <c r="KA6" s="1054"/>
      <c r="KB6" s="1054"/>
      <c r="KC6" s="1054"/>
      <c r="KD6" s="1054"/>
      <c r="KE6" s="1054"/>
      <c r="KF6" s="1054"/>
      <c r="KG6" s="1054"/>
      <c r="KH6" s="1054"/>
      <c r="KI6" s="1054"/>
      <c r="KJ6" s="1054"/>
      <c r="KK6" s="1054"/>
      <c r="KL6" s="1054"/>
      <c r="KM6" s="1054"/>
      <c r="KN6" s="1054"/>
      <c r="KO6" s="1054"/>
      <c r="KP6" s="1054"/>
      <c r="KQ6" s="1054"/>
      <c r="KR6" s="1054"/>
      <c r="KS6" s="1054"/>
      <c r="KT6" s="1054"/>
      <c r="KU6" s="1054"/>
      <c r="KV6" s="1054"/>
      <c r="KW6" s="1054"/>
      <c r="KX6" s="1054"/>
      <c r="KY6" s="1054"/>
      <c r="KZ6" s="1054"/>
      <c r="LA6" s="1054"/>
      <c r="LB6" s="1054"/>
      <c r="LC6" s="1054"/>
      <c r="LD6" s="1054"/>
      <c r="LE6" s="1054"/>
      <c r="LF6" s="1054"/>
      <c r="LG6" s="1054"/>
      <c r="LH6" s="1054"/>
      <c r="LI6" s="1054"/>
      <c r="LJ6" s="1054"/>
      <c r="LK6" s="1054"/>
      <c r="LL6" s="1054"/>
      <c r="LM6" s="1054"/>
      <c r="LN6" s="1054"/>
      <c r="LO6" s="1054"/>
      <c r="LP6" s="1054"/>
      <c r="LQ6" s="1054"/>
      <c r="LR6" s="1054"/>
      <c r="LS6" s="1054"/>
      <c r="LT6" s="1054"/>
      <c r="LU6" s="1054"/>
      <c r="LV6" s="1054"/>
      <c r="LW6" s="1054"/>
      <c r="LX6" s="1054"/>
      <c r="LY6" s="1054"/>
      <c r="LZ6" s="1054"/>
      <c r="MA6" s="1054"/>
      <c r="MB6" s="1054"/>
      <c r="MC6" s="1054"/>
      <c r="MD6" s="1054"/>
      <c r="ME6" s="1054"/>
      <c r="MF6" s="1054"/>
      <c r="MG6" s="1054"/>
      <c r="MH6" s="1054"/>
      <c r="MI6" s="1054"/>
      <c r="MJ6" s="1054"/>
      <c r="MK6" s="1054"/>
      <c r="ML6" s="1054"/>
      <c r="MM6" s="1054"/>
      <c r="MN6" s="1054"/>
      <c r="MO6" s="1054"/>
      <c r="MP6" s="1054"/>
      <c r="MQ6" s="1054"/>
      <c r="MR6" s="1054"/>
      <c r="MS6" s="1054"/>
      <c r="MT6" s="1054"/>
      <c r="MU6" s="1054"/>
      <c r="MV6" s="1054"/>
      <c r="MW6" s="1054"/>
      <c r="MX6" s="1054"/>
      <c r="MY6" s="1054"/>
      <c r="MZ6" s="1054"/>
      <c r="NA6" s="1054"/>
      <c r="NB6" s="1054"/>
      <c r="NC6" s="1054"/>
      <c r="ND6" s="1054"/>
      <c r="NE6" s="1054"/>
      <c r="NF6" s="1054"/>
      <c r="NG6" s="1054"/>
      <c r="NH6" s="1054"/>
      <c r="NI6" s="1054"/>
      <c r="NJ6" s="1054"/>
      <c r="NK6" s="1054"/>
      <c r="NL6" s="1054"/>
      <c r="NM6" s="1054"/>
      <c r="NN6" s="1054"/>
      <c r="NO6" s="1054"/>
      <c r="NP6" s="1054"/>
      <c r="NQ6" s="1054"/>
      <c r="NR6" s="1054"/>
      <c r="NS6" s="1054"/>
      <c r="NT6" s="1054"/>
      <c r="NU6" s="1054"/>
      <c r="NV6" s="1054"/>
      <c r="NW6" s="1054"/>
      <c r="NX6" s="1054"/>
      <c r="NY6" s="1054"/>
      <c r="NZ6" s="1054"/>
      <c r="OA6" s="1054"/>
      <c r="OB6" s="1054"/>
      <c r="OC6" s="1054"/>
      <c r="OD6" s="1054"/>
      <c r="OE6" s="1054"/>
      <c r="OF6" s="1054"/>
      <c r="OG6" s="1054"/>
      <c r="OH6" s="1054"/>
      <c r="OI6" s="1054"/>
      <c r="OJ6" s="1054"/>
      <c r="OK6" s="1054"/>
      <c r="OL6" s="1054"/>
      <c r="OM6" s="1054"/>
      <c r="ON6" s="1054"/>
      <c r="OO6" s="1054"/>
      <c r="OP6" s="1054"/>
      <c r="OQ6" s="1054"/>
      <c r="OR6" s="1054"/>
      <c r="OS6" s="1054"/>
      <c r="OT6" s="1054"/>
      <c r="OU6" s="1054"/>
      <c r="OV6" s="1054"/>
      <c r="OW6" s="1054"/>
      <c r="OX6" s="1054"/>
      <c r="OY6" s="1054"/>
      <c r="OZ6" s="1054"/>
      <c r="PA6" s="1054"/>
      <c r="PB6" s="1054"/>
      <c r="PC6" s="1054"/>
      <c r="PD6" s="1054"/>
      <c r="PE6" s="1054"/>
      <c r="PF6" s="1054"/>
      <c r="PG6" s="1054"/>
      <c r="PH6" s="1054"/>
      <c r="PI6" s="1054"/>
      <c r="PJ6" s="1054"/>
      <c r="PK6" s="1054"/>
      <c r="PL6" s="1054"/>
      <c r="PM6" s="1054"/>
      <c r="PN6" s="1054"/>
      <c r="PO6" s="1054"/>
      <c r="PP6" s="1054"/>
      <c r="PQ6" s="1054"/>
      <c r="PR6" s="1054"/>
      <c r="PS6" s="1054"/>
      <c r="PT6" s="1054"/>
      <c r="PU6" s="1054"/>
      <c r="PV6" s="1054"/>
      <c r="PW6" s="1054"/>
      <c r="PX6" s="1054"/>
      <c r="PY6" s="1054"/>
      <c r="PZ6" s="1054"/>
      <c r="QA6" s="1054"/>
      <c r="QB6" s="1054"/>
      <c r="QC6" s="1054"/>
      <c r="QD6" s="1054"/>
      <c r="QE6" s="1054"/>
      <c r="QF6" s="1054"/>
      <c r="QG6" s="1054"/>
      <c r="QH6" s="1054"/>
      <c r="QI6" s="1054"/>
      <c r="QJ6" s="1054"/>
      <c r="QK6" s="1054"/>
      <c r="QL6" s="1054"/>
      <c r="QM6" s="1054"/>
      <c r="QN6" s="1054"/>
      <c r="QO6" s="1054"/>
      <c r="QP6" s="1054"/>
      <c r="QQ6" s="1054"/>
      <c r="QR6" s="1054"/>
      <c r="QS6" s="1054"/>
      <c r="QT6" s="1054"/>
      <c r="QU6" s="1054"/>
      <c r="QV6" s="1054"/>
      <c r="QW6" s="1054"/>
      <c r="QX6" s="1054"/>
      <c r="QY6" s="1054"/>
      <c r="QZ6" s="1054"/>
      <c r="RA6" s="1054"/>
      <c r="RB6" s="1054"/>
      <c r="RC6" s="1054"/>
      <c r="RD6" s="1054"/>
      <c r="RE6" s="1054"/>
      <c r="RF6" s="1054"/>
      <c r="RG6" s="1054"/>
      <c r="RH6" s="1054"/>
      <c r="RI6" s="1054"/>
      <c r="RJ6" s="1054"/>
      <c r="RK6" s="1054"/>
      <c r="RL6" s="1054"/>
      <c r="RM6" s="1054"/>
      <c r="RN6" s="1054"/>
      <c r="RO6" s="1054"/>
      <c r="RP6" s="1054"/>
      <c r="RQ6" s="1054"/>
      <c r="RR6" s="1054"/>
      <c r="RS6" s="1054"/>
      <c r="RT6" s="1054"/>
      <c r="RU6" s="1054"/>
      <c r="RV6" s="1054"/>
      <c r="RW6" s="1054"/>
      <c r="RX6" s="1054"/>
      <c r="RY6" s="1054"/>
      <c r="RZ6" s="1054"/>
      <c r="SA6" s="1054"/>
      <c r="SB6" s="1054"/>
      <c r="SC6" s="1054"/>
      <c r="SD6" s="1054"/>
      <c r="SE6" s="1054"/>
      <c r="SF6" s="1054"/>
      <c r="SG6" s="1054"/>
      <c r="SH6" s="1054"/>
      <c r="SI6" s="1054"/>
      <c r="SJ6" s="1054"/>
      <c r="SK6" s="1054"/>
      <c r="SL6" s="1054"/>
      <c r="SM6" s="1054"/>
      <c r="SN6" s="1054"/>
      <c r="SO6" s="1054"/>
      <c r="SP6" s="1054"/>
      <c r="SQ6" s="1054"/>
      <c r="SR6" s="1054"/>
      <c r="SS6" s="1054"/>
      <c r="ST6" s="1054"/>
      <c r="SU6" s="1054"/>
      <c r="SV6" s="1054"/>
      <c r="SW6" s="1054"/>
      <c r="SX6" s="1054"/>
      <c r="SY6" s="1054"/>
      <c r="SZ6" s="1054"/>
      <c r="TA6" s="1054"/>
      <c r="TB6" s="1054"/>
      <c r="TC6" s="1054"/>
      <c r="TD6" s="1054"/>
      <c r="TE6" s="1054"/>
      <c r="TF6" s="1054"/>
      <c r="TG6" s="1054"/>
      <c r="TH6" s="1054"/>
      <c r="TI6" s="1054"/>
      <c r="TJ6" s="1054"/>
      <c r="TK6" s="1054"/>
      <c r="TL6" s="1054"/>
      <c r="TM6" s="1054"/>
      <c r="TN6" s="1054"/>
      <c r="TO6" s="1054"/>
      <c r="TP6" s="1054"/>
      <c r="TQ6" s="1054"/>
      <c r="TR6" s="1054"/>
      <c r="TS6" s="1054"/>
      <c r="TT6" s="1054"/>
      <c r="TU6" s="1054"/>
      <c r="TV6" s="1054"/>
      <c r="TW6" s="1054"/>
      <c r="TX6" s="1054"/>
      <c r="TY6" s="1054"/>
      <c r="TZ6" s="1054"/>
      <c r="UA6" s="1054"/>
      <c r="UB6" s="1054"/>
      <c r="UC6" s="1054"/>
      <c r="UD6" s="1054"/>
      <c r="UE6" s="1054"/>
      <c r="UF6" s="1054"/>
      <c r="UG6" s="1054"/>
      <c r="UH6" s="1054"/>
      <c r="UI6" s="1054"/>
      <c r="UJ6" s="1054"/>
      <c r="UK6" s="1054"/>
      <c r="UL6" s="1054"/>
      <c r="UM6" s="1054"/>
      <c r="UN6" s="1054"/>
      <c r="UO6" s="1054"/>
      <c r="UP6" s="1054"/>
      <c r="UQ6" s="1054"/>
      <c r="UR6" s="1054"/>
      <c r="US6" s="1054"/>
      <c r="UT6" s="1054"/>
      <c r="UU6" s="1054"/>
      <c r="UV6" s="1054"/>
      <c r="UW6" s="1054"/>
      <c r="UX6" s="1054"/>
      <c r="UY6" s="1054"/>
      <c r="UZ6" s="1054"/>
      <c r="VA6" s="1054"/>
      <c r="VB6" s="1054"/>
      <c r="VC6" s="1054"/>
      <c r="VD6" s="1054"/>
      <c r="VE6" s="1054"/>
      <c r="VF6" s="1054"/>
      <c r="VG6" s="1054"/>
      <c r="VH6" s="1054"/>
      <c r="VI6" s="1054"/>
      <c r="VJ6" s="1054"/>
      <c r="VK6" s="1054"/>
      <c r="VL6" s="1054"/>
      <c r="VM6" s="1054"/>
      <c r="VN6" s="1054"/>
      <c r="VO6" s="1054"/>
      <c r="VP6" s="1054"/>
      <c r="VQ6" s="1054"/>
      <c r="VR6" s="1054"/>
      <c r="VS6" s="1054"/>
      <c r="VT6" s="1054"/>
      <c r="VU6" s="1054"/>
      <c r="VV6" s="1054"/>
      <c r="VW6" s="1054"/>
      <c r="VX6" s="1054"/>
      <c r="VY6" s="1054"/>
      <c r="VZ6" s="1054"/>
      <c r="WA6" s="1054"/>
      <c r="WB6" s="1054"/>
      <c r="WC6" s="1054"/>
      <c r="WD6" s="1054"/>
      <c r="WE6" s="1054"/>
      <c r="WF6" s="1054"/>
      <c r="WG6" s="1054"/>
      <c r="WH6" s="1054"/>
      <c r="WI6" s="1054"/>
      <c r="WJ6" s="1054"/>
      <c r="WK6" s="1054"/>
      <c r="WL6" s="1054"/>
      <c r="WM6" s="1054"/>
      <c r="WN6" s="1054"/>
      <c r="WO6" s="1054"/>
      <c r="WP6" s="1054"/>
      <c r="WQ6" s="1054"/>
      <c r="WR6" s="1054"/>
      <c r="WS6" s="1054"/>
      <c r="WT6" s="1054"/>
      <c r="WU6" s="1054"/>
      <c r="WV6" s="1054"/>
      <c r="WW6" s="1054"/>
      <c r="WX6" s="1054"/>
      <c r="WY6" s="1054"/>
      <c r="WZ6" s="1054"/>
      <c r="XA6" s="1054"/>
      <c r="XB6" s="1054"/>
      <c r="XC6" s="1054"/>
      <c r="XD6" s="1054"/>
      <c r="XE6" s="1054"/>
      <c r="XF6" s="1054"/>
      <c r="XG6" s="1054"/>
      <c r="XH6" s="1054"/>
      <c r="XI6" s="1054"/>
      <c r="XJ6" s="1054"/>
      <c r="XK6" s="1054"/>
      <c r="XL6" s="1054"/>
      <c r="XM6" s="1054"/>
      <c r="XN6" s="1054"/>
      <c r="XO6" s="1054"/>
      <c r="XP6" s="1054"/>
      <c r="XQ6" s="1054"/>
      <c r="XR6" s="1054"/>
      <c r="XS6" s="1054"/>
      <c r="XT6" s="1054"/>
      <c r="XU6" s="1054"/>
      <c r="XV6" s="1054"/>
      <c r="XW6" s="1054"/>
      <c r="XX6" s="1054"/>
      <c r="XY6" s="1054"/>
      <c r="XZ6" s="1054"/>
      <c r="YA6" s="1054"/>
      <c r="YB6" s="1054"/>
      <c r="YC6" s="1054"/>
      <c r="YD6" s="1054"/>
      <c r="YE6" s="1054"/>
      <c r="YF6" s="1054"/>
      <c r="YG6" s="1054"/>
      <c r="YH6" s="1054"/>
      <c r="YI6" s="1054"/>
      <c r="YJ6" s="1054"/>
      <c r="YK6" s="1054"/>
      <c r="YL6" s="1054"/>
      <c r="YM6" s="1054"/>
      <c r="YN6" s="1054"/>
      <c r="YO6" s="1054"/>
      <c r="YP6" s="1054"/>
      <c r="YQ6" s="1054"/>
      <c r="YR6" s="1054"/>
      <c r="YS6" s="1054"/>
      <c r="YT6" s="1054"/>
      <c r="YU6" s="1054"/>
      <c r="YV6" s="1054"/>
      <c r="YW6" s="1054"/>
      <c r="YX6" s="1054"/>
      <c r="YY6" s="1054"/>
      <c r="YZ6" s="1054"/>
      <c r="ZA6" s="1054"/>
      <c r="ZB6" s="1054"/>
      <c r="ZC6" s="1054"/>
      <c r="ZD6" s="1054"/>
      <c r="ZE6" s="1054"/>
      <c r="ZF6" s="1054"/>
      <c r="ZG6" s="1054"/>
      <c r="ZH6" s="1054"/>
      <c r="ZI6" s="1054"/>
      <c r="ZJ6" s="1054"/>
      <c r="ZK6" s="1054"/>
      <c r="ZL6" s="1054"/>
      <c r="ZM6" s="1054"/>
      <c r="ZN6" s="1054"/>
      <c r="ZO6" s="1054"/>
      <c r="ZP6" s="1054"/>
      <c r="ZQ6" s="1054"/>
      <c r="ZR6" s="1054"/>
      <c r="ZS6" s="1054"/>
      <c r="ZT6" s="1054"/>
      <c r="ZU6" s="1054"/>
      <c r="ZV6" s="1054"/>
      <c r="ZW6" s="1054"/>
      <c r="ZX6" s="1054"/>
      <c r="ZY6" s="1054"/>
      <c r="ZZ6" s="1054"/>
      <c r="AAA6" s="1054"/>
      <c r="AAB6" s="1054"/>
      <c r="AAC6" s="1054"/>
      <c r="AAD6" s="1054"/>
      <c r="AAE6" s="1054"/>
      <c r="AAF6" s="1054"/>
      <c r="AAG6" s="1054"/>
      <c r="AAH6" s="1054"/>
      <c r="AAI6" s="1054"/>
      <c r="AAJ6" s="1054"/>
      <c r="AAK6" s="1054"/>
      <c r="AAL6" s="1054"/>
      <c r="AAM6" s="1054"/>
      <c r="AAN6" s="1054"/>
      <c r="AAO6" s="1054"/>
      <c r="AAP6" s="1054"/>
      <c r="AAQ6" s="1054"/>
      <c r="AAR6" s="1054"/>
      <c r="AAS6" s="1054"/>
      <c r="AAT6" s="1054"/>
      <c r="AAU6" s="1054"/>
      <c r="AAV6" s="1054"/>
      <c r="AAW6" s="1054"/>
      <c r="AAX6" s="1054"/>
      <c r="AAY6" s="1054"/>
      <c r="AAZ6" s="1054"/>
      <c r="ABA6" s="1054"/>
      <c r="ABB6" s="1054"/>
      <c r="ABC6" s="1054"/>
      <c r="ABD6" s="1054"/>
      <c r="ABE6" s="1054"/>
      <c r="ABF6" s="1054"/>
      <c r="ABG6" s="1054"/>
      <c r="ABH6" s="1054"/>
      <c r="ABI6" s="1054"/>
      <c r="ABJ6" s="1054"/>
      <c r="ABK6" s="1054"/>
      <c r="ABL6" s="1054"/>
      <c r="ABM6" s="1054"/>
      <c r="ABN6" s="1054"/>
      <c r="ABO6" s="1054"/>
      <c r="ABP6" s="1054"/>
      <c r="ABQ6" s="1054"/>
      <c r="ABR6" s="1054"/>
      <c r="ABS6" s="1054"/>
      <c r="ABT6" s="1054"/>
      <c r="ABU6" s="1054"/>
      <c r="ABV6" s="1054"/>
      <c r="ABW6" s="1054"/>
      <c r="ABX6" s="1054"/>
      <c r="ABY6" s="1054"/>
      <c r="ABZ6" s="1054"/>
      <c r="ACA6" s="1054"/>
      <c r="ACB6" s="1054"/>
      <c r="ACC6" s="1054"/>
      <c r="ACD6" s="1054"/>
      <c r="ACE6" s="1054"/>
      <c r="ACF6" s="1054"/>
      <c r="ACG6" s="1054"/>
      <c r="ACH6" s="1054"/>
      <c r="ACI6" s="1054"/>
      <c r="ACJ6" s="1054"/>
      <c r="ACK6" s="1054"/>
      <c r="ACL6" s="1054"/>
      <c r="ACM6" s="1054"/>
      <c r="ACN6" s="1054"/>
      <c r="ACO6" s="1054"/>
      <c r="ACP6" s="1054"/>
      <c r="ACQ6" s="1054"/>
      <c r="ACR6" s="1054"/>
      <c r="ACS6" s="1054"/>
      <c r="ACT6" s="1054"/>
      <c r="ACU6" s="1054"/>
      <c r="ACV6" s="1054"/>
      <c r="ACW6" s="1054"/>
      <c r="ACX6" s="1054"/>
      <c r="ACY6" s="1054"/>
      <c r="ACZ6" s="1054"/>
      <c r="ADA6" s="1054"/>
      <c r="ADB6" s="1054"/>
      <c r="ADC6" s="1054"/>
      <c r="ADD6" s="1054"/>
      <c r="ADE6" s="1054"/>
      <c r="ADF6" s="1054"/>
      <c r="ADG6" s="1054"/>
      <c r="ADH6" s="1054"/>
      <c r="ADI6" s="1054"/>
      <c r="ADJ6" s="1054"/>
      <c r="ADK6" s="1054"/>
      <c r="ADL6" s="1054"/>
      <c r="ADM6" s="1054"/>
      <c r="ADN6" s="1054"/>
      <c r="ADO6" s="1054"/>
      <c r="ADP6" s="1054"/>
      <c r="ADQ6" s="1054"/>
      <c r="ADR6" s="1054"/>
      <c r="ADS6" s="1054"/>
      <c r="ADT6" s="1054"/>
      <c r="ADU6" s="1054"/>
      <c r="ADV6" s="1054"/>
      <c r="ADW6" s="1054"/>
      <c r="ADX6" s="1054"/>
      <c r="ADY6" s="1054"/>
      <c r="ADZ6" s="1054"/>
      <c r="AEA6" s="1054"/>
      <c r="AEB6" s="1054"/>
      <c r="AEC6" s="1054"/>
      <c r="AED6" s="1054"/>
      <c r="AEE6" s="1054"/>
      <c r="AEF6" s="1054"/>
      <c r="AEG6" s="1054"/>
      <c r="AEH6" s="1054"/>
      <c r="AEI6" s="1054"/>
      <c r="AEJ6" s="1054"/>
      <c r="AEK6" s="1054"/>
      <c r="AEL6" s="1054"/>
      <c r="AEM6" s="1054"/>
      <c r="AEN6" s="1054"/>
      <c r="AEO6" s="1054"/>
      <c r="AEP6" s="1054"/>
      <c r="AEQ6" s="1054"/>
      <c r="AER6" s="1054"/>
      <c r="AES6" s="1054"/>
      <c r="AET6" s="1054"/>
      <c r="AEU6" s="1054"/>
      <c r="AEV6" s="1054"/>
      <c r="AEW6" s="1054"/>
      <c r="AEX6" s="1054"/>
      <c r="AEY6" s="1054"/>
      <c r="AEZ6" s="1054"/>
      <c r="AFA6" s="1054"/>
      <c r="AFB6" s="1054"/>
      <c r="AFC6" s="1054"/>
      <c r="AFD6" s="1054"/>
      <c r="AFE6" s="1054"/>
      <c r="AFF6" s="1054"/>
      <c r="AFG6" s="1054"/>
      <c r="AFH6" s="1054"/>
      <c r="AFI6" s="1054"/>
      <c r="AFJ6" s="1054"/>
      <c r="AFK6" s="1054"/>
      <c r="AFL6" s="1054"/>
      <c r="AFM6" s="1054"/>
      <c r="AFN6" s="1054"/>
      <c r="AFO6" s="1054"/>
      <c r="AFP6" s="1054"/>
      <c r="AFQ6" s="1054"/>
      <c r="AFR6" s="1054"/>
      <c r="AFS6" s="1054"/>
      <c r="AFT6" s="1054"/>
      <c r="AFU6" s="1054"/>
      <c r="AFV6" s="1054"/>
      <c r="AFW6" s="1054"/>
      <c r="AFX6" s="1054"/>
      <c r="AFY6" s="1054"/>
      <c r="AFZ6" s="1054"/>
      <c r="AGA6" s="1054"/>
      <c r="AGB6" s="1054"/>
      <c r="AGC6" s="1054"/>
      <c r="AGD6" s="1054"/>
      <c r="AGE6" s="1054"/>
      <c r="AGF6" s="1054"/>
      <c r="AGG6" s="1054"/>
      <c r="AGH6" s="1054"/>
      <c r="AGI6" s="1054"/>
      <c r="AGJ6" s="1054"/>
      <c r="AGK6" s="1054"/>
      <c r="AGL6" s="1054"/>
      <c r="AGM6" s="1054"/>
      <c r="AGN6" s="1054"/>
      <c r="AGO6" s="1054"/>
      <c r="AGP6" s="1054"/>
      <c r="AGQ6" s="1054"/>
      <c r="AGR6" s="1054"/>
      <c r="AGS6" s="1054"/>
      <c r="AGT6" s="1054"/>
      <c r="AGU6" s="1054"/>
      <c r="AGV6" s="1054"/>
      <c r="AGW6" s="1054"/>
      <c r="AGX6" s="1054"/>
      <c r="AGY6" s="1054"/>
      <c r="AGZ6" s="1054"/>
      <c r="AHA6" s="1054"/>
      <c r="AHB6" s="1054"/>
      <c r="AHC6" s="1054"/>
      <c r="AHD6" s="1054"/>
      <c r="AHE6" s="1054"/>
      <c r="AHF6" s="1054"/>
      <c r="AHG6" s="1054"/>
      <c r="AHH6" s="1054"/>
      <c r="AHI6" s="1054"/>
      <c r="AHJ6" s="1054"/>
      <c r="AHK6" s="1054"/>
      <c r="AHL6" s="1054"/>
      <c r="AHM6" s="1054"/>
      <c r="AHN6" s="1054"/>
      <c r="AHO6" s="1054"/>
      <c r="AHP6" s="1054"/>
      <c r="AHQ6" s="1054"/>
      <c r="AHR6" s="1054"/>
      <c r="AHS6" s="1054"/>
      <c r="AHT6" s="1054"/>
      <c r="AHU6" s="1054"/>
      <c r="AHV6" s="1054"/>
      <c r="AHW6" s="1054"/>
      <c r="AHX6" s="1054"/>
      <c r="AHY6" s="1054"/>
      <c r="AHZ6" s="1054"/>
      <c r="AIA6" s="1054"/>
      <c r="AIB6" s="1054"/>
      <c r="AIC6" s="1054"/>
      <c r="AID6" s="1054"/>
      <c r="AIE6" s="1054"/>
      <c r="AIF6" s="1054"/>
      <c r="AIG6" s="1054"/>
      <c r="AIH6" s="1054"/>
      <c r="AII6" s="1054"/>
      <c r="AIJ6" s="1054"/>
      <c r="AIK6" s="1054"/>
      <c r="AIL6" s="1054"/>
      <c r="AIM6" s="1054"/>
      <c r="AIN6" s="1054"/>
      <c r="AIO6" s="1054"/>
      <c r="AIP6" s="1054"/>
      <c r="AIQ6" s="1054"/>
      <c r="AIR6" s="1054"/>
      <c r="AIS6" s="1054"/>
      <c r="AIT6" s="1054"/>
      <c r="AIU6" s="1054"/>
      <c r="AIV6" s="1054"/>
      <c r="AIW6" s="1054"/>
      <c r="AIX6" s="1054"/>
      <c r="AIY6" s="1054"/>
      <c r="AIZ6" s="1054"/>
      <c r="AJA6" s="1054"/>
      <c r="AJB6" s="1054"/>
      <c r="AJC6" s="1054"/>
      <c r="AJD6" s="1054"/>
      <c r="AJE6" s="1054"/>
      <c r="AJF6" s="1054"/>
      <c r="AJG6" s="1054"/>
      <c r="AJH6" s="1054"/>
      <c r="AJI6" s="1054"/>
      <c r="AJJ6" s="1054"/>
      <c r="AJK6" s="1054"/>
      <c r="AJL6" s="1054"/>
      <c r="AJM6" s="1054"/>
      <c r="AJN6" s="1054"/>
      <c r="AJO6" s="1054"/>
      <c r="AJP6" s="1054"/>
      <c r="AJQ6" s="1054"/>
      <c r="AJR6" s="1054"/>
      <c r="AJS6" s="1054"/>
      <c r="AJT6" s="1054"/>
      <c r="AJU6" s="1054"/>
      <c r="AJV6" s="1054"/>
      <c r="AJW6" s="1054"/>
      <c r="AJX6" s="1054"/>
      <c r="AJY6" s="1054"/>
      <c r="AJZ6" s="1054"/>
      <c r="AKA6" s="1054"/>
      <c r="AKB6" s="1054"/>
      <c r="AKC6" s="1054"/>
      <c r="AKD6" s="1054"/>
      <c r="AKE6" s="1054"/>
      <c r="AKF6" s="1054"/>
      <c r="AKG6" s="1054"/>
      <c r="AKH6" s="1054"/>
      <c r="AKI6" s="1054"/>
      <c r="AKJ6" s="1054"/>
      <c r="AKK6" s="1054"/>
      <c r="AKL6" s="1054"/>
      <c r="AKM6" s="1054"/>
      <c r="AKN6" s="1054"/>
      <c r="AKO6" s="1054"/>
      <c r="AKP6" s="1054"/>
      <c r="AKQ6" s="1054"/>
      <c r="AKR6" s="1054"/>
      <c r="AKS6" s="1054"/>
      <c r="AKT6" s="1054"/>
      <c r="AKU6" s="1054"/>
      <c r="AKV6" s="1054"/>
      <c r="AKW6" s="1054"/>
      <c r="AKX6" s="1054"/>
      <c r="AKY6" s="1054"/>
      <c r="AKZ6" s="1054"/>
      <c r="ALA6" s="1054"/>
      <c r="ALB6" s="1054"/>
      <c r="ALC6" s="1054"/>
      <c r="ALD6" s="1054"/>
      <c r="ALE6" s="1054"/>
      <c r="ALF6" s="1054"/>
      <c r="ALG6" s="1054"/>
      <c r="ALH6" s="1054"/>
      <c r="ALI6" s="1054"/>
      <c r="ALJ6" s="1054"/>
      <c r="ALK6" s="1054"/>
      <c r="ALL6" s="1054"/>
      <c r="ALM6" s="1054"/>
      <c r="ALN6" s="1054"/>
      <c r="ALO6" s="1054"/>
      <c r="ALP6" s="1054"/>
      <c r="ALQ6" s="1054"/>
      <c r="ALR6" s="1054"/>
      <c r="ALS6" s="1054"/>
      <c r="ALT6" s="1054"/>
      <c r="ALU6" s="1054"/>
      <c r="ALV6" s="1054"/>
      <c r="ALW6" s="1054"/>
      <c r="ALX6" s="1054"/>
      <c r="ALY6" s="1054"/>
      <c r="ALZ6" s="1054"/>
      <c r="AMA6" s="1054"/>
      <c r="AMB6" s="1054"/>
      <c r="AMC6" s="1054"/>
      <c r="AMD6" s="1054"/>
      <c r="AME6" s="1054"/>
      <c r="AMF6" s="1054"/>
      <c r="AMG6" s="1054"/>
      <c r="AMH6" s="1054"/>
      <c r="AMI6" s="1054"/>
      <c r="AMJ6" s="1054"/>
      <c r="AMK6" s="1054"/>
      <c r="AML6" s="1054"/>
      <c r="AMM6" s="1054"/>
      <c r="AMN6" s="1054"/>
      <c r="AMO6" s="1054"/>
      <c r="AMP6" s="1054"/>
      <c r="AMQ6" s="1054"/>
      <c r="AMR6" s="1054"/>
      <c r="AMS6" s="1054"/>
      <c r="AMT6" s="1054"/>
      <c r="AMU6" s="1054"/>
      <c r="AMV6" s="1054"/>
      <c r="AMW6" s="1054"/>
      <c r="AMX6" s="1054"/>
      <c r="AMY6" s="1054"/>
      <c r="AMZ6" s="1054"/>
      <c r="ANA6" s="1054"/>
      <c r="ANB6" s="1054"/>
      <c r="ANC6" s="1054"/>
      <c r="AND6" s="1054"/>
      <c r="ANE6" s="1054"/>
      <c r="ANF6" s="1054"/>
      <c r="ANG6" s="1054"/>
      <c r="ANH6" s="1054"/>
      <c r="ANI6" s="1054"/>
      <c r="ANJ6" s="1054"/>
      <c r="ANK6" s="1054"/>
      <c r="ANL6" s="1054"/>
      <c r="ANM6" s="1054"/>
      <c r="ANN6" s="1054"/>
      <c r="ANO6" s="1054"/>
      <c r="ANP6" s="1054"/>
      <c r="ANQ6" s="1054"/>
      <c r="ANR6" s="1054"/>
      <c r="ANS6" s="1054"/>
      <c r="ANT6" s="1054"/>
      <c r="ANU6" s="1054"/>
      <c r="ANV6" s="1054"/>
      <c r="ANW6" s="1054"/>
      <c r="ANX6" s="1054"/>
      <c r="ANY6" s="1054"/>
      <c r="ANZ6" s="1054"/>
      <c r="AOA6" s="1054"/>
      <c r="AOB6" s="1054"/>
      <c r="AOC6" s="1054"/>
      <c r="AOD6" s="1054"/>
      <c r="AOE6" s="1054"/>
      <c r="AOF6" s="1054"/>
      <c r="AOG6" s="1054"/>
      <c r="AOH6" s="1054"/>
      <c r="AOI6" s="1054"/>
      <c r="AOJ6" s="1054"/>
      <c r="AOK6" s="1054"/>
      <c r="AOL6" s="1054"/>
      <c r="AOM6" s="1054"/>
      <c r="AON6" s="1054"/>
      <c r="AOO6" s="1054"/>
      <c r="AOP6" s="1054"/>
      <c r="AOQ6" s="1054"/>
      <c r="AOR6" s="1054"/>
      <c r="AOS6" s="1054"/>
      <c r="AOT6" s="1054"/>
      <c r="AOU6" s="1054"/>
      <c r="AOV6" s="1054"/>
      <c r="AOW6" s="1054"/>
      <c r="AOX6" s="1054"/>
      <c r="AOY6" s="1054"/>
      <c r="AOZ6" s="1054"/>
      <c r="APA6" s="1054"/>
      <c r="APB6" s="1054"/>
      <c r="APC6" s="1054"/>
      <c r="APD6" s="1054"/>
      <c r="APE6" s="1054"/>
      <c r="APF6" s="1054"/>
      <c r="APG6" s="1054"/>
      <c r="APH6" s="1054"/>
      <c r="API6" s="1054"/>
      <c r="APJ6" s="1054"/>
      <c r="APK6" s="1054"/>
      <c r="APL6" s="1054"/>
      <c r="APM6" s="1054"/>
      <c r="APN6" s="1054"/>
      <c r="APO6" s="1054"/>
      <c r="APP6" s="1054"/>
      <c r="APQ6" s="1054"/>
      <c r="APR6" s="1054"/>
      <c r="APS6" s="1054"/>
      <c r="APT6" s="1054"/>
      <c r="APU6" s="1054"/>
      <c r="APV6" s="1054"/>
      <c r="APW6" s="1054"/>
      <c r="APX6" s="1054"/>
      <c r="APY6" s="1054"/>
      <c r="APZ6" s="1054"/>
      <c r="AQA6" s="1054"/>
      <c r="AQB6" s="1054"/>
      <c r="AQC6" s="1054"/>
      <c r="AQD6" s="1054"/>
      <c r="AQE6" s="1054"/>
      <c r="AQF6" s="1054"/>
      <c r="AQG6" s="1054"/>
      <c r="AQH6" s="1054"/>
      <c r="AQI6" s="1054"/>
      <c r="AQJ6" s="1054"/>
      <c r="AQK6" s="1054"/>
      <c r="AQL6" s="1054"/>
      <c r="AQM6" s="1054"/>
      <c r="AQN6" s="1054"/>
      <c r="AQO6" s="1054"/>
      <c r="AQP6" s="1054"/>
      <c r="AQQ6" s="1054"/>
      <c r="AQR6" s="1054"/>
      <c r="AQS6" s="1054"/>
      <c r="AQT6" s="1054"/>
      <c r="AQU6" s="1054"/>
      <c r="AQV6" s="1054"/>
      <c r="AQW6" s="1054"/>
      <c r="AQX6" s="1054"/>
      <c r="AQY6" s="1054"/>
      <c r="AQZ6" s="1054"/>
      <c r="ARA6" s="1054"/>
      <c r="ARB6" s="1054"/>
      <c r="ARC6" s="1054"/>
      <c r="ARD6" s="1054"/>
      <c r="ARE6" s="1054"/>
      <c r="ARF6" s="1054"/>
      <c r="ARG6" s="1054"/>
      <c r="ARH6" s="1054"/>
      <c r="ARI6" s="1054"/>
      <c r="ARJ6" s="1054"/>
      <c r="ARK6" s="1054"/>
      <c r="ARL6" s="1054"/>
      <c r="ARM6" s="1054"/>
      <c r="ARN6" s="1054"/>
      <c r="ARO6" s="1054"/>
      <c r="ARP6" s="1054"/>
      <c r="ARQ6" s="1054"/>
      <c r="ARR6" s="1054"/>
      <c r="ARS6" s="1054"/>
      <c r="ART6" s="1054"/>
      <c r="ARU6" s="1054"/>
      <c r="ARV6" s="1054"/>
      <c r="ARW6" s="1054"/>
      <c r="ARX6" s="1054"/>
      <c r="ARY6" s="1054"/>
      <c r="ARZ6" s="1054"/>
      <c r="ASA6" s="1054"/>
      <c r="ASB6" s="1054"/>
      <c r="ASC6" s="1054"/>
      <c r="ASD6" s="1054"/>
      <c r="ASE6" s="1054"/>
      <c r="ASF6" s="1054"/>
      <c r="ASG6" s="1054"/>
      <c r="ASH6" s="1054"/>
      <c r="ASI6" s="1054"/>
      <c r="ASJ6" s="1054"/>
      <c r="ASK6" s="1054"/>
      <c r="ASL6" s="1054"/>
      <c r="ASM6" s="1054"/>
      <c r="ASN6" s="1054"/>
      <c r="ASO6" s="1054"/>
      <c r="ASP6" s="1054"/>
      <c r="ASQ6" s="1054"/>
      <c r="ASR6" s="1054"/>
      <c r="ASS6" s="1054"/>
      <c r="AST6" s="1054"/>
      <c r="ASU6" s="1054"/>
      <c r="ASV6" s="1054"/>
      <c r="ASW6" s="1054"/>
      <c r="ASX6" s="1054"/>
      <c r="ASY6" s="1054"/>
      <c r="ASZ6" s="1054"/>
      <c r="ATA6" s="1054"/>
      <c r="ATB6" s="1054"/>
      <c r="ATC6" s="1054"/>
      <c r="ATD6" s="1054"/>
      <c r="ATE6" s="1054"/>
      <c r="ATF6" s="1054"/>
      <c r="ATG6" s="1054"/>
      <c r="ATH6" s="1054"/>
      <c r="ATI6" s="1054"/>
      <c r="ATJ6" s="1054"/>
      <c r="ATK6" s="1054"/>
      <c r="ATL6" s="1054"/>
      <c r="ATM6" s="1054"/>
      <c r="ATN6" s="1054"/>
      <c r="ATO6" s="1054"/>
      <c r="ATP6" s="1054"/>
      <c r="ATQ6" s="1054"/>
      <c r="ATR6" s="1054"/>
      <c r="ATS6" s="1054"/>
      <c r="ATT6" s="1054"/>
      <c r="ATU6" s="1054"/>
      <c r="ATV6" s="1054"/>
      <c r="ATW6" s="1054"/>
      <c r="ATX6" s="1054"/>
      <c r="ATY6" s="1054"/>
      <c r="ATZ6" s="1054"/>
      <c r="AUA6" s="1054"/>
      <c r="AUB6" s="1054"/>
      <c r="AUC6" s="1054"/>
      <c r="AUD6" s="1054"/>
      <c r="AUE6" s="1054"/>
      <c r="AUF6" s="1054"/>
      <c r="AUG6" s="1054"/>
      <c r="AUH6" s="1054"/>
      <c r="AUI6" s="1054"/>
      <c r="AUJ6" s="1054"/>
      <c r="AUK6" s="1054"/>
      <c r="AUL6" s="1054"/>
      <c r="AUM6" s="1054"/>
      <c r="AUN6" s="1054"/>
      <c r="AUO6" s="1054"/>
      <c r="AUP6" s="1054"/>
      <c r="AUQ6" s="1054"/>
      <c r="AUR6" s="1054"/>
      <c r="AUS6" s="1054"/>
      <c r="AUT6" s="1054"/>
      <c r="AUU6" s="1054"/>
      <c r="AUV6" s="1054"/>
      <c r="AUW6" s="1054"/>
      <c r="AUX6" s="1054"/>
      <c r="AUY6" s="1054"/>
      <c r="AUZ6" s="1054"/>
      <c r="AVA6" s="1054"/>
      <c r="AVB6" s="1054"/>
      <c r="AVC6" s="1054"/>
      <c r="AVD6" s="1054"/>
      <c r="AVE6" s="1054"/>
      <c r="AVF6" s="1054"/>
      <c r="AVG6" s="1054"/>
      <c r="AVH6" s="1054"/>
      <c r="AVI6" s="1054"/>
      <c r="AVJ6" s="1054"/>
      <c r="AVK6" s="1054"/>
      <c r="AVL6" s="1054"/>
      <c r="AVM6" s="1054"/>
      <c r="AVN6" s="1054"/>
      <c r="AVO6" s="1054"/>
      <c r="AVP6" s="1054"/>
      <c r="AVQ6" s="1054"/>
      <c r="AVR6" s="1054"/>
      <c r="AVS6" s="1054"/>
      <c r="AVT6" s="1054"/>
      <c r="AVU6" s="1054"/>
      <c r="AVV6" s="1054"/>
      <c r="AVW6" s="1054"/>
      <c r="AVX6" s="1054"/>
      <c r="AVY6" s="1054"/>
      <c r="AVZ6" s="1054"/>
      <c r="AWA6" s="1054"/>
      <c r="AWB6" s="1054"/>
      <c r="AWC6" s="1054"/>
      <c r="AWD6" s="1054"/>
      <c r="AWE6" s="1054"/>
      <c r="AWF6" s="1054"/>
      <c r="AWG6" s="1054"/>
      <c r="AWH6" s="1054"/>
      <c r="AWI6" s="1054"/>
      <c r="AWJ6" s="1054"/>
      <c r="AWK6" s="1054"/>
      <c r="AWL6" s="1054"/>
      <c r="AWM6" s="1054"/>
      <c r="AWN6" s="1054"/>
      <c r="AWO6" s="1054"/>
      <c r="AWP6" s="1054"/>
      <c r="AWQ6" s="1054"/>
      <c r="AWR6" s="1054"/>
      <c r="AWS6" s="1054"/>
      <c r="AWT6" s="1054"/>
      <c r="AWU6" s="1054"/>
      <c r="AWV6" s="1054"/>
      <c r="AWW6" s="1054"/>
      <c r="AWX6" s="1054"/>
      <c r="AWY6" s="1054"/>
      <c r="AWZ6" s="1054"/>
      <c r="AXA6" s="1054"/>
      <c r="AXB6" s="1054"/>
      <c r="AXC6" s="1054"/>
      <c r="AXD6" s="1054"/>
      <c r="AXE6" s="1054"/>
      <c r="AXF6" s="1054"/>
      <c r="AXG6" s="1054"/>
      <c r="AXH6" s="1054"/>
      <c r="AXI6" s="1054"/>
      <c r="AXJ6" s="1054"/>
      <c r="AXK6" s="1054"/>
      <c r="AXL6" s="1054"/>
      <c r="AXM6" s="1054"/>
      <c r="AXN6" s="1054"/>
      <c r="AXO6" s="1054"/>
      <c r="AXP6" s="1054"/>
      <c r="AXQ6" s="1054"/>
      <c r="AXR6" s="1054"/>
      <c r="AXS6" s="1054"/>
      <c r="AXT6" s="1054"/>
      <c r="AXU6" s="1054"/>
      <c r="AXV6" s="1054"/>
      <c r="AXW6" s="1054"/>
      <c r="AXX6" s="1054"/>
      <c r="AXY6" s="1054"/>
      <c r="AXZ6" s="1054"/>
      <c r="AYA6" s="1054"/>
      <c r="AYB6" s="1054"/>
      <c r="AYC6" s="1054"/>
      <c r="AYD6" s="1054"/>
      <c r="AYE6" s="1054"/>
      <c r="AYF6" s="1054"/>
      <c r="AYG6" s="1054"/>
      <c r="AYH6" s="1054"/>
      <c r="AYI6" s="1054"/>
      <c r="AYJ6" s="1054"/>
      <c r="AYK6" s="1054"/>
      <c r="AYL6" s="1054"/>
      <c r="AYM6" s="1054"/>
      <c r="AYN6" s="1054"/>
      <c r="AYO6" s="1054"/>
      <c r="AYP6" s="1054"/>
      <c r="AYQ6" s="1054"/>
      <c r="AYR6" s="1054"/>
      <c r="AYS6" s="1054"/>
      <c r="AYT6" s="1054"/>
      <c r="AYU6" s="1054"/>
      <c r="AYV6" s="1054"/>
      <c r="AYW6" s="1054"/>
      <c r="AYX6" s="1054"/>
      <c r="AYY6" s="1054"/>
      <c r="AYZ6" s="1054"/>
      <c r="AZA6" s="1054"/>
      <c r="AZB6" s="1054"/>
      <c r="AZC6" s="1054"/>
      <c r="AZD6" s="1054"/>
      <c r="AZE6" s="1054"/>
      <c r="AZF6" s="1054"/>
      <c r="AZG6" s="1054"/>
      <c r="AZH6" s="1054"/>
      <c r="AZI6" s="1054"/>
      <c r="AZJ6" s="1054"/>
      <c r="AZK6" s="1054"/>
      <c r="AZL6" s="1054"/>
      <c r="AZM6" s="1054"/>
      <c r="AZN6" s="1054"/>
      <c r="AZO6" s="1054"/>
      <c r="AZP6" s="1054"/>
      <c r="AZQ6" s="1054"/>
      <c r="AZR6" s="1054"/>
      <c r="AZS6" s="1054"/>
      <c r="AZT6" s="1054"/>
      <c r="AZU6" s="1054"/>
      <c r="AZV6" s="1054"/>
      <c r="AZW6" s="1054"/>
      <c r="AZX6" s="1054"/>
      <c r="AZY6" s="1054"/>
      <c r="AZZ6" s="1054"/>
      <c r="BAA6" s="1054"/>
      <c r="BAB6" s="1054"/>
      <c r="BAC6" s="1054"/>
      <c r="BAD6" s="1054"/>
      <c r="BAE6" s="1054"/>
      <c r="BAF6" s="1054"/>
      <c r="BAG6" s="1054"/>
      <c r="BAH6" s="1054"/>
      <c r="BAI6" s="1054"/>
      <c r="BAJ6" s="1054"/>
      <c r="BAK6" s="1054"/>
      <c r="BAL6" s="1054"/>
      <c r="BAM6" s="1054"/>
      <c r="BAN6" s="1054"/>
      <c r="BAO6" s="1054"/>
      <c r="BAP6" s="1054"/>
      <c r="BAQ6" s="1054"/>
      <c r="BAR6" s="1054"/>
      <c r="BAS6" s="1054"/>
      <c r="BAT6" s="1054"/>
      <c r="BAU6" s="1054"/>
      <c r="BAV6" s="1054"/>
      <c r="BAW6" s="1054"/>
      <c r="BAX6" s="1054"/>
      <c r="BAY6" s="1054"/>
      <c r="BAZ6" s="1054"/>
      <c r="BBA6" s="1054"/>
      <c r="BBB6" s="1054"/>
      <c r="BBC6" s="1054"/>
      <c r="BBD6" s="1054"/>
      <c r="BBE6" s="1054"/>
      <c r="BBF6" s="1054"/>
      <c r="BBG6" s="1054"/>
      <c r="BBH6" s="1054"/>
      <c r="BBI6" s="1054"/>
      <c r="BBJ6" s="1054"/>
      <c r="BBK6" s="1054"/>
      <c r="BBL6" s="1054"/>
      <c r="BBM6" s="1054"/>
      <c r="BBN6" s="1054"/>
      <c r="BBO6" s="1054"/>
      <c r="BBP6" s="1054"/>
      <c r="BBQ6" s="1054"/>
      <c r="BBR6" s="1054"/>
      <c r="BBS6" s="1054"/>
      <c r="BBT6" s="1054"/>
      <c r="BBU6" s="1054"/>
      <c r="BBV6" s="1054"/>
      <c r="BBW6" s="1054"/>
      <c r="BBX6" s="1054"/>
      <c r="BBY6" s="1054"/>
      <c r="BBZ6" s="1054"/>
      <c r="BCA6" s="1054"/>
      <c r="BCB6" s="1054"/>
      <c r="BCC6" s="1054"/>
      <c r="BCD6" s="1054"/>
      <c r="BCE6" s="1054"/>
      <c r="BCF6" s="1054"/>
      <c r="BCG6" s="1054"/>
      <c r="BCH6" s="1054"/>
      <c r="BCI6" s="1054"/>
      <c r="BCJ6" s="1054"/>
      <c r="BCK6" s="1054"/>
      <c r="BCL6" s="1054"/>
      <c r="BCM6" s="1054"/>
      <c r="BCN6" s="1054"/>
      <c r="BCO6" s="1054"/>
      <c r="BCP6" s="1054"/>
      <c r="BCQ6" s="1054"/>
      <c r="BCR6" s="1054"/>
      <c r="BCS6" s="1054"/>
      <c r="BCT6" s="1054"/>
      <c r="BCU6" s="1054"/>
      <c r="BCV6" s="1054"/>
      <c r="BCW6" s="1054"/>
      <c r="BCX6" s="1054"/>
      <c r="BCY6" s="1054"/>
      <c r="BCZ6" s="1054"/>
      <c r="BDA6" s="1054"/>
      <c r="BDB6" s="1054"/>
      <c r="BDC6" s="1054"/>
      <c r="BDD6" s="1054"/>
      <c r="BDE6" s="1054"/>
      <c r="BDF6" s="1054"/>
      <c r="BDG6" s="1054"/>
      <c r="BDH6" s="1054"/>
      <c r="BDI6" s="1054"/>
      <c r="BDJ6" s="1054"/>
      <c r="BDK6" s="1054"/>
      <c r="BDL6" s="1054"/>
      <c r="BDM6" s="1054"/>
      <c r="BDN6" s="1054"/>
      <c r="BDO6" s="1054"/>
      <c r="BDP6" s="1054"/>
      <c r="BDQ6" s="1054"/>
      <c r="BDR6" s="1054"/>
      <c r="BDS6" s="1054"/>
      <c r="BDT6" s="1054"/>
      <c r="BDU6" s="1054"/>
      <c r="BDV6" s="1054"/>
      <c r="BDW6" s="1054"/>
      <c r="BDX6" s="1054"/>
      <c r="BDY6" s="1054"/>
      <c r="BDZ6" s="1054"/>
      <c r="BEA6" s="1054"/>
      <c r="BEB6" s="1054"/>
      <c r="BEC6" s="1054"/>
      <c r="BED6" s="1054"/>
      <c r="BEE6" s="1054"/>
      <c r="BEF6" s="1054"/>
      <c r="BEG6" s="1054"/>
      <c r="BEH6" s="1054"/>
      <c r="BEI6" s="1054"/>
      <c r="BEJ6" s="1054"/>
      <c r="BEK6" s="1054"/>
      <c r="BEL6" s="1054"/>
      <c r="BEM6" s="1054"/>
      <c r="BEN6" s="1054"/>
      <c r="BEO6" s="1054"/>
      <c r="BEP6" s="1054"/>
      <c r="BEQ6" s="1054"/>
      <c r="BER6" s="1054"/>
      <c r="BES6" s="1054"/>
      <c r="BET6" s="1054"/>
      <c r="BEU6" s="1054"/>
      <c r="BEV6" s="1054"/>
      <c r="BEW6" s="1054"/>
      <c r="BEX6" s="1054"/>
      <c r="BEY6" s="1054"/>
      <c r="BEZ6" s="1054"/>
      <c r="BFA6" s="1054"/>
      <c r="BFB6" s="1054"/>
      <c r="BFC6" s="1054"/>
      <c r="BFD6" s="1054"/>
      <c r="BFE6" s="1054"/>
      <c r="BFF6" s="1054"/>
      <c r="BFG6" s="1054"/>
      <c r="BFH6" s="1054"/>
      <c r="BFI6" s="1054"/>
      <c r="BFJ6" s="1054"/>
      <c r="BFK6" s="1054"/>
      <c r="BFL6" s="1054"/>
      <c r="BFM6" s="1054"/>
      <c r="BFN6" s="1054"/>
      <c r="BFO6" s="1054"/>
      <c r="BFP6" s="1054"/>
      <c r="BFQ6" s="1054"/>
      <c r="BFR6" s="1054"/>
      <c r="BFS6" s="1054"/>
      <c r="BFT6" s="1054"/>
      <c r="BFU6" s="1054"/>
      <c r="BFV6" s="1054"/>
      <c r="BFW6" s="1054"/>
      <c r="BFX6" s="1054"/>
      <c r="BFY6" s="1054"/>
      <c r="BFZ6" s="1054"/>
      <c r="BGA6" s="1054"/>
      <c r="BGB6" s="1054"/>
      <c r="BGC6" s="1054"/>
      <c r="BGD6" s="1054"/>
      <c r="BGE6" s="1054"/>
      <c r="BGF6" s="1054"/>
      <c r="BGG6" s="1054"/>
      <c r="BGH6" s="1054"/>
      <c r="BGI6" s="1054"/>
      <c r="BGJ6" s="1054"/>
      <c r="BGK6" s="1054"/>
      <c r="BGL6" s="1054"/>
      <c r="BGM6" s="1054"/>
      <c r="BGN6" s="1054"/>
      <c r="BGO6" s="1054"/>
      <c r="BGP6" s="1054"/>
      <c r="BGQ6" s="1054"/>
      <c r="BGR6" s="1054"/>
      <c r="BGS6" s="1054"/>
      <c r="BGT6" s="1054"/>
      <c r="BGU6" s="1054"/>
      <c r="BGV6" s="1054"/>
      <c r="BGW6" s="1054"/>
      <c r="BGX6" s="1054"/>
      <c r="BGY6" s="1054"/>
      <c r="BGZ6" s="1054"/>
      <c r="BHA6" s="1054"/>
      <c r="BHB6" s="1054"/>
      <c r="BHC6" s="1054"/>
      <c r="BHD6" s="1054"/>
      <c r="BHE6" s="1054"/>
      <c r="BHF6" s="1054"/>
      <c r="BHG6" s="1054"/>
      <c r="BHH6" s="1054"/>
      <c r="BHI6" s="1054"/>
      <c r="BHJ6" s="1054"/>
      <c r="BHK6" s="1054"/>
      <c r="BHL6" s="1054"/>
      <c r="BHM6" s="1054"/>
      <c r="BHN6" s="1054"/>
      <c r="BHO6" s="1054"/>
      <c r="BHP6" s="1054"/>
      <c r="BHQ6" s="1054"/>
      <c r="BHR6" s="1054"/>
      <c r="BHS6" s="1054"/>
      <c r="BHT6" s="1054"/>
      <c r="BHU6" s="1054"/>
      <c r="BHV6" s="1054"/>
      <c r="BHW6" s="1054"/>
      <c r="BHX6" s="1054"/>
      <c r="BHY6" s="1054"/>
      <c r="BHZ6" s="1054"/>
      <c r="BIA6" s="1054"/>
      <c r="BIB6" s="1054"/>
      <c r="BIC6" s="1054"/>
      <c r="BID6" s="1054"/>
      <c r="BIE6" s="1054"/>
      <c r="BIF6" s="1054"/>
      <c r="BIG6" s="1054"/>
      <c r="BIH6" s="1054"/>
      <c r="BII6" s="1054"/>
      <c r="BIJ6" s="1054"/>
      <c r="BIK6" s="1054"/>
      <c r="BIL6" s="1054"/>
      <c r="BIM6" s="1054"/>
      <c r="BIN6" s="1054"/>
      <c r="BIO6" s="1054"/>
      <c r="BIP6" s="1054"/>
      <c r="BIQ6" s="1054"/>
      <c r="BIR6" s="1054"/>
      <c r="BIS6" s="1054"/>
      <c r="BIT6" s="1054"/>
      <c r="BIU6" s="1054"/>
      <c r="BIV6" s="1054"/>
      <c r="BIW6" s="1054"/>
      <c r="BIX6" s="1054"/>
      <c r="BIY6" s="1054"/>
      <c r="BIZ6" s="1054"/>
      <c r="BJA6" s="1054"/>
      <c r="BJB6" s="1054"/>
      <c r="BJC6" s="1054"/>
      <c r="BJD6" s="1054"/>
      <c r="BJE6" s="1054"/>
      <c r="BJF6" s="1054"/>
      <c r="BJG6" s="1054"/>
      <c r="BJH6" s="1054"/>
      <c r="BJI6" s="1054"/>
      <c r="BJJ6" s="1054"/>
      <c r="BJK6" s="1054"/>
      <c r="BJL6" s="1054"/>
      <c r="BJM6" s="1054"/>
      <c r="BJN6" s="1054"/>
      <c r="BJO6" s="1054"/>
      <c r="BJP6" s="1054"/>
      <c r="BJQ6" s="1054"/>
      <c r="BJR6" s="1054"/>
      <c r="BJS6" s="1054"/>
      <c r="BJT6" s="1054"/>
      <c r="BJU6" s="1054"/>
      <c r="BJV6" s="1054"/>
      <c r="BJW6" s="1054"/>
      <c r="BJX6" s="1054"/>
      <c r="BJY6" s="1054"/>
      <c r="BJZ6" s="1054"/>
      <c r="BKA6" s="1054"/>
      <c r="BKB6" s="1054"/>
      <c r="BKC6" s="1054"/>
      <c r="BKD6" s="1054"/>
      <c r="BKE6" s="1054"/>
      <c r="BKF6" s="1054"/>
      <c r="BKG6" s="1054"/>
      <c r="BKH6" s="1054"/>
      <c r="BKI6" s="1054"/>
      <c r="BKJ6" s="1054"/>
      <c r="BKK6" s="1054"/>
      <c r="BKL6" s="1054"/>
      <c r="BKM6" s="1054"/>
      <c r="BKN6" s="1054"/>
      <c r="BKO6" s="1054"/>
      <c r="BKP6" s="1054"/>
      <c r="BKQ6" s="1054"/>
      <c r="BKR6" s="1054"/>
      <c r="BKS6" s="1054"/>
      <c r="BKT6" s="1054"/>
      <c r="BKU6" s="1054"/>
      <c r="BKV6" s="1054"/>
      <c r="BKW6" s="1054"/>
      <c r="BKX6" s="1054"/>
      <c r="BKY6" s="1054"/>
      <c r="BKZ6" s="1054"/>
      <c r="BLA6" s="1054"/>
      <c r="BLB6" s="1054"/>
      <c r="BLC6" s="1054"/>
      <c r="BLD6" s="1054"/>
      <c r="BLE6" s="1054"/>
      <c r="BLF6" s="1054"/>
      <c r="BLG6" s="1054"/>
      <c r="BLH6" s="1054"/>
      <c r="BLI6" s="1054"/>
      <c r="BLJ6" s="1054"/>
      <c r="BLK6" s="1054"/>
      <c r="BLL6" s="1054"/>
      <c r="BLM6" s="1054"/>
      <c r="BLN6" s="1054"/>
      <c r="BLO6" s="1054"/>
      <c r="BLP6" s="1054"/>
      <c r="BLQ6" s="1054"/>
      <c r="BLR6" s="1054"/>
      <c r="BLS6" s="1054"/>
      <c r="BLT6" s="1054"/>
      <c r="BLU6" s="1054"/>
      <c r="BLV6" s="1054"/>
      <c r="BLW6" s="1054"/>
      <c r="BLX6" s="1054"/>
      <c r="BLY6" s="1054"/>
      <c r="BLZ6" s="1054"/>
      <c r="BMA6" s="1054"/>
      <c r="BMB6" s="1054"/>
      <c r="BMC6" s="1054"/>
      <c r="BMD6" s="1054"/>
      <c r="BME6" s="1054"/>
      <c r="BMF6" s="1054"/>
      <c r="BMG6" s="1054"/>
      <c r="BMH6" s="1054"/>
      <c r="BMI6" s="1054"/>
      <c r="BMJ6" s="1054"/>
      <c r="BMK6" s="1054"/>
      <c r="BML6" s="1054"/>
      <c r="BMM6" s="1054"/>
      <c r="BMN6" s="1054"/>
      <c r="BMO6" s="1054"/>
      <c r="BMP6" s="1054"/>
      <c r="BMQ6" s="1054"/>
      <c r="BMR6" s="1054"/>
      <c r="BMS6" s="1054"/>
      <c r="BMT6" s="1054"/>
      <c r="BMU6" s="1054"/>
      <c r="BMV6" s="1054"/>
      <c r="BMW6" s="1054"/>
      <c r="BMX6" s="1054"/>
      <c r="BMY6" s="1054"/>
      <c r="BMZ6" s="1054"/>
      <c r="BNA6" s="1054"/>
      <c r="BNB6" s="1054"/>
      <c r="BNC6" s="1054"/>
      <c r="BND6" s="1054"/>
      <c r="BNE6" s="1054"/>
      <c r="BNF6" s="1054"/>
      <c r="BNG6" s="1054"/>
      <c r="BNH6" s="1054"/>
      <c r="BNI6" s="1054"/>
      <c r="BNJ6" s="1054"/>
      <c r="BNK6" s="1054"/>
      <c r="BNL6" s="1054"/>
      <c r="BNM6" s="1054"/>
      <c r="BNN6" s="1054"/>
      <c r="BNO6" s="1054"/>
      <c r="BNP6" s="1054"/>
      <c r="BNQ6" s="1054"/>
      <c r="BNR6" s="1054"/>
      <c r="BNS6" s="1054"/>
      <c r="BNT6" s="1054"/>
      <c r="BNU6" s="1054"/>
      <c r="BNV6" s="1054"/>
      <c r="BNW6" s="1054"/>
      <c r="BNX6" s="1054"/>
      <c r="BNY6" s="1054"/>
      <c r="BNZ6" s="1054"/>
      <c r="BOA6" s="1054"/>
      <c r="BOB6" s="1054"/>
      <c r="BOC6" s="1054"/>
      <c r="BOD6" s="1054"/>
      <c r="BOE6" s="1054"/>
      <c r="BOF6" s="1054"/>
      <c r="BOG6" s="1054"/>
      <c r="BOH6" s="1054"/>
      <c r="BOI6" s="1054"/>
      <c r="BOJ6" s="1054"/>
      <c r="BOK6" s="1054"/>
      <c r="BOL6" s="1054"/>
      <c r="BOM6" s="1054"/>
      <c r="BON6" s="1054"/>
      <c r="BOO6" s="1054"/>
      <c r="BOP6" s="1054"/>
      <c r="BOQ6" s="1054"/>
      <c r="BOR6" s="1054"/>
      <c r="BOS6" s="1054"/>
      <c r="BOT6" s="1054"/>
      <c r="BOU6" s="1054"/>
      <c r="BOV6" s="1054"/>
      <c r="BOW6" s="1054"/>
      <c r="BOX6" s="1054"/>
      <c r="BOY6" s="1054"/>
      <c r="BOZ6" s="1054"/>
      <c r="BPA6" s="1054"/>
      <c r="BPB6" s="1054"/>
      <c r="BPC6" s="1054"/>
      <c r="BPD6" s="1054"/>
      <c r="BPE6" s="1054"/>
      <c r="BPF6" s="1054"/>
      <c r="BPG6" s="1054"/>
      <c r="BPH6" s="1054"/>
      <c r="BPI6" s="1054"/>
      <c r="BPJ6" s="1054"/>
      <c r="BPK6" s="1054"/>
      <c r="BPL6" s="1054"/>
      <c r="BPM6" s="1054"/>
      <c r="BPN6" s="1054"/>
      <c r="BPO6" s="1054"/>
      <c r="BPP6" s="1054"/>
      <c r="BPQ6" s="1054"/>
      <c r="BPR6" s="1054"/>
      <c r="BPS6" s="1054"/>
      <c r="BPT6" s="1054"/>
      <c r="BPU6" s="1054"/>
      <c r="BPV6" s="1054"/>
      <c r="BPW6" s="1054"/>
      <c r="BPX6" s="1054"/>
      <c r="BPY6" s="1054"/>
      <c r="BPZ6" s="1054"/>
      <c r="BQA6" s="1054"/>
      <c r="BQB6" s="1054"/>
      <c r="BQC6" s="1054"/>
      <c r="BQD6" s="1054"/>
      <c r="BQE6" s="1054"/>
      <c r="BQF6" s="1054"/>
      <c r="BQG6" s="1054"/>
      <c r="BQH6" s="1054"/>
      <c r="BQI6" s="1054"/>
      <c r="BQJ6" s="1054"/>
      <c r="BQK6" s="1054"/>
      <c r="BQL6" s="1054"/>
      <c r="BQM6" s="1054"/>
      <c r="BQN6" s="1054"/>
      <c r="BQO6" s="1054"/>
      <c r="BQP6" s="1054"/>
      <c r="BQQ6" s="1054"/>
      <c r="BQR6" s="1054"/>
      <c r="BQS6" s="1054"/>
      <c r="BQT6" s="1054"/>
      <c r="BQU6" s="1054"/>
      <c r="BQV6" s="1054"/>
      <c r="BQW6" s="1054"/>
      <c r="BQX6" s="1054"/>
      <c r="BQY6" s="1054"/>
      <c r="BQZ6" s="1054"/>
      <c r="BRA6" s="1054"/>
      <c r="BRB6" s="1054"/>
      <c r="BRC6" s="1054"/>
      <c r="BRD6" s="1054"/>
      <c r="BRE6" s="1054"/>
      <c r="BRF6" s="1054"/>
      <c r="BRG6" s="1054"/>
      <c r="BRH6" s="1054"/>
      <c r="BRI6" s="1054"/>
      <c r="BRJ6" s="1054"/>
      <c r="BRK6" s="1054"/>
      <c r="BRL6" s="1054"/>
      <c r="BRM6" s="1054"/>
      <c r="BRN6" s="1054"/>
      <c r="BRO6" s="1054"/>
      <c r="BRP6" s="1054"/>
      <c r="BRQ6" s="1054"/>
      <c r="BRR6" s="1054"/>
      <c r="BRS6" s="1054"/>
      <c r="BRT6" s="1054"/>
      <c r="BRU6" s="1054"/>
      <c r="BRV6" s="1054"/>
      <c r="BRW6" s="1054"/>
      <c r="BRX6" s="1054"/>
      <c r="BRY6" s="1054"/>
      <c r="BRZ6" s="1054"/>
      <c r="BSA6" s="1054"/>
      <c r="BSB6" s="1054"/>
      <c r="BSC6" s="1054"/>
      <c r="BSD6" s="1054"/>
      <c r="BSE6" s="1054"/>
      <c r="BSF6" s="1054"/>
      <c r="BSG6" s="1054"/>
      <c r="BSH6" s="1054"/>
      <c r="BSI6" s="1054"/>
      <c r="BSJ6" s="1054"/>
      <c r="BSK6" s="1054"/>
      <c r="BSL6" s="1054"/>
      <c r="BSM6" s="1054"/>
      <c r="BSN6" s="1054"/>
      <c r="BSO6" s="1054"/>
      <c r="BSP6" s="1054"/>
      <c r="BSQ6" s="1054"/>
      <c r="BSR6" s="1054"/>
      <c r="BSS6" s="1054"/>
      <c r="BST6" s="1054"/>
      <c r="BSU6" s="1054"/>
      <c r="BSV6" s="1054"/>
      <c r="BSW6" s="1054"/>
      <c r="BSX6" s="1054"/>
      <c r="BSY6" s="1054"/>
      <c r="BSZ6" s="1054"/>
      <c r="BTA6" s="1054"/>
      <c r="BTB6" s="1054"/>
      <c r="BTC6" s="1054"/>
      <c r="BTD6" s="1054"/>
      <c r="BTE6" s="1054"/>
      <c r="BTF6" s="1054"/>
      <c r="BTG6" s="1054"/>
      <c r="BTH6" s="1054"/>
      <c r="BTI6" s="1054"/>
      <c r="BTJ6" s="1054"/>
      <c r="BTK6" s="1054"/>
      <c r="BTL6" s="1054"/>
      <c r="BTM6" s="1054"/>
      <c r="BTN6" s="1054"/>
      <c r="BTO6" s="1054"/>
      <c r="BTP6" s="1054"/>
      <c r="BTQ6" s="1054"/>
      <c r="BTR6" s="1054"/>
      <c r="BTS6" s="1054"/>
      <c r="BTT6" s="1054"/>
      <c r="BTU6" s="1054"/>
      <c r="BTV6" s="1054"/>
      <c r="BTW6" s="1054"/>
      <c r="BTX6" s="1054"/>
      <c r="BTY6" s="1054"/>
      <c r="BTZ6" s="1054"/>
      <c r="BUA6" s="1054"/>
      <c r="BUB6" s="1054"/>
      <c r="BUC6" s="1054"/>
      <c r="BUD6" s="1054"/>
      <c r="BUE6" s="1054"/>
      <c r="BUF6" s="1054"/>
      <c r="BUG6" s="1054"/>
      <c r="BUH6" s="1054"/>
      <c r="BUI6" s="1054"/>
      <c r="BUJ6" s="1054"/>
      <c r="BUK6" s="1054"/>
      <c r="BUL6" s="1054"/>
      <c r="BUM6" s="1054"/>
      <c r="BUN6" s="1054"/>
      <c r="BUO6" s="1054"/>
      <c r="BUP6" s="1054"/>
      <c r="BUQ6" s="1054"/>
      <c r="BUR6" s="1054"/>
      <c r="BUS6" s="1054"/>
      <c r="BUT6" s="1054"/>
      <c r="BUU6" s="1054"/>
      <c r="BUV6" s="1054"/>
      <c r="BUW6" s="1054"/>
      <c r="BUX6" s="1054"/>
      <c r="BUY6" s="1054"/>
      <c r="BUZ6" s="1054"/>
      <c r="BVA6" s="1054"/>
      <c r="BVB6" s="1054"/>
      <c r="BVC6" s="1054"/>
      <c r="BVD6" s="1054"/>
      <c r="BVE6" s="1054"/>
      <c r="BVF6" s="1054"/>
      <c r="BVG6" s="1054"/>
      <c r="BVH6" s="1054"/>
      <c r="BVI6" s="1054"/>
      <c r="BVJ6" s="1054"/>
      <c r="BVK6" s="1054"/>
      <c r="BVL6" s="1054"/>
      <c r="BVM6" s="1054"/>
      <c r="BVN6" s="1054"/>
      <c r="BVO6" s="1054"/>
      <c r="BVP6" s="1054"/>
      <c r="BVQ6" s="1054"/>
      <c r="BVR6" s="1054"/>
      <c r="BVS6" s="1054"/>
      <c r="BVT6" s="1054"/>
      <c r="BVU6" s="1054"/>
      <c r="BVV6" s="1054"/>
      <c r="BVW6" s="1054"/>
      <c r="BVX6" s="1054"/>
      <c r="BVY6" s="1054"/>
      <c r="BVZ6" s="1054"/>
      <c r="BWA6" s="1054"/>
      <c r="BWB6" s="1054"/>
      <c r="BWC6" s="1054"/>
      <c r="BWD6" s="1054"/>
      <c r="BWE6" s="1054"/>
      <c r="BWF6" s="1054"/>
      <c r="BWG6" s="1054"/>
      <c r="BWH6" s="1054"/>
      <c r="BWI6" s="1054"/>
      <c r="BWJ6" s="1054"/>
      <c r="BWK6" s="1054"/>
      <c r="BWL6" s="1054"/>
      <c r="BWM6" s="1054"/>
      <c r="BWN6" s="1054"/>
      <c r="BWO6" s="1054"/>
      <c r="BWP6" s="1054"/>
      <c r="BWQ6" s="1054"/>
      <c r="BWR6" s="1054"/>
      <c r="BWS6" s="1054"/>
      <c r="BWT6" s="1054"/>
      <c r="BWU6" s="1054"/>
      <c r="BWV6" s="1054"/>
      <c r="BWW6" s="1054"/>
      <c r="BWX6" s="1054"/>
      <c r="BWY6" s="1054"/>
      <c r="BWZ6" s="1054"/>
      <c r="BXA6" s="1054"/>
      <c r="BXB6" s="1054"/>
      <c r="BXC6" s="1054"/>
      <c r="BXD6" s="1054"/>
      <c r="BXE6" s="1054"/>
      <c r="BXF6" s="1054"/>
      <c r="BXG6" s="1054"/>
      <c r="BXH6" s="1054"/>
      <c r="BXI6" s="1054"/>
      <c r="BXJ6" s="1054"/>
      <c r="BXK6" s="1054"/>
      <c r="BXL6" s="1054"/>
      <c r="BXM6" s="1054"/>
      <c r="BXN6" s="1054"/>
      <c r="BXO6" s="1054"/>
      <c r="BXP6" s="1054"/>
      <c r="BXQ6" s="1054"/>
      <c r="BXR6" s="1054"/>
      <c r="BXS6" s="1054"/>
      <c r="BXT6" s="1054"/>
      <c r="BXU6" s="1054"/>
      <c r="BXV6" s="1054"/>
      <c r="BXW6" s="1054"/>
      <c r="BXX6" s="1054"/>
      <c r="BXY6" s="1054"/>
      <c r="BXZ6" s="1054"/>
      <c r="BYA6" s="1054"/>
      <c r="BYB6" s="1054"/>
      <c r="BYC6" s="1054"/>
      <c r="BYD6" s="1054"/>
      <c r="BYE6" s="1054"/>
      <c r="BYF6" s="1054"/>
      <c r="BYG6" s="1054"/>
      <c r="BYH6" s="1054"/>
      <c r="BYI6" s="1054"/>
      <c r="BYJ6" s="1054"/>
      <c r="BYK6" s="1054"/>
      <c r="BYL6" s="1054"/>
      <c r="BYM6" s="1054"/>
      <c r="BYN6" s="1054"/>
      <c r="BYO6" s="1054"/>
      <c r="BYP6" s="1054"/>
      <c r="BYQ6" s="1054"/>
      <c r="BYR6" s="1054"/>
      <c r="BYS6" s="1054"/>
      <c r="BYT6" s="1054"/>
      <c r="BYU6" s="1054"/>
      <c r="BYV6" s="1054"/>
      <c r="BYW6" s="1054"/>
      <c r="BYX6" s="1054"/>
      <c r="BYY6" s="1054"/>
      <c r="BYZ6" s="1054"/>
      <c r="BZA6" s="1054"/>
      <c r="BZB6" s="1054"/>
      <c r="BZC6" s="1054"/>
      <c r="BZD6" s="1054"/>
      <c r="BZE6" s="1054"/>
      <c r="BZF6" s="1054"/>
      <c r="BZG6" s="1054"/>
      <c r="BZH6" s="1054"/>
      <c r="BZI6" s="1054"/>
      <c r="BZJ6" s="1054"/>
      <c r="BZK6" s="1054"/>
      <c r="BZL6" s="1054"/>
      <c r="BZM6" s="1054"/>
      <c r="BZN6" s="1054"/>
      <c r="BZO6" s="1054"/>
      <c r="BZP6" s="1054"/>
      <c r="BZQ6" s="1054"/>
      <c r="BZR6" s="1054"/>
      <c r="BZS6" s="1054"/>
      <c r="BZT6" s="1054"/>
      <c r="BZU6" s="1054"/>
      <c r="BZV6" s="1054"/>
      <c r="BZW6" s="1054"/>
      <c r="BZX6" s="1054"/>
      <c r="BZY6" s="1054"/>
      <c r="BZZ6" s="1054"/>
      <c r="CAA6" s="1054"/>
      <c r="CAB6" s="1054"/>
      <c r="CAC6" s="1054"/>
      <c r="CAD6" s="1054"/>
      <c r="CAE6" s="1054"/>
      <c r="CAF6" s="1054"/>
      <c r="CAG6" s="1054"/>
      <c r="CAH6" s="1054"/>
      <c r="CAI6" s="1054"/>
      <c r="CAJ6" s="1054"/>
      <c r="CAK6" s="1054"/>
      <c r="CAL6" s="1054"/>
      <c r="CAM6" s="1054"/>
      <c r="CAN6" s="1054"/>
      <c r="CAO6" s="1054"/>
      <c r="CAP6" s="1054"/>
      <c r="CAQ6" s="1054"/>
      <c r="CAR6" s="1054"/>
      <c r="CAS6" s="1054"/>
      <c r="CAT6" s="1054"/>
      <c r="CAU6" s="1054"/>
      <c r="CAV6" s="1054"/>
      <c r="CAW6" s="1054"/>
      <c r="CAX6" s="1054"/>
      <c r="CAY6" s="1054"/>
      <c r="CAZ6" s="1054"/>
      <c r="CBA6" s="1054"/>
      <c r="CBB6" s="1054"/>
      <c r="CBC6" s="1054"/>
      <c r="CBD6" s="1054"/>
      <c r="CBE6" s="1054"/>
      <c r="CBF6" s="1054"/>
      <c r="CBG6" s="1054"/>
      <c r="CBH6" s="1054"/>
      <c r="CBI6" s="1054"/>
      <c r="CBJ6" s="1054"/>
      <c r="CBK6" s="1054"/>
      <c r="CBL6" s="1054"/>
      <c r="CBM6" s="1054"/>
      <c r="CBN6" s="1054"/>
      <c r="CBO6" s="1054"/>
      <c r="CBP6" s="1054"/>
      <c r="CBQ6" s="1054"/>
      <c r="CBR6" s="1054"/>
      <c r="CBS6" s="1054"/>
      <c r="CBT6" s="1054"/>
      <c r="CBU6" s="1054"/>
      <c r="CBV6" s="1054"/>
      <c r="CBW6" s="1054"/>
      <c r="CBX6" s="1054"/>
      <c r="CBY6" s="1054"/>
      <c r="CBZ6" s="1054"/>
      <c r="CCA6" s="1054"/>
      <c r="CCB6" s="1054"/>
      <c r="CCC6" s="1054"/>
      <c r="CCD6" s="1054"/>
      <c r="CCE6" s="1054"/>
      <c r="CCF6" s="1054"/>
      <c r="CCG6" s="1054"/>
      <c r="CCH6" s="1054"/>
      <c r="CCI6" s="1054"/>
      <c r="CCJ6" s="1054"/>
      <c r="CCK6" s="1054"/>
      <c r="CCL6" s="1054"/>
      <c r="CCM6" s="1054"/>
      <c r="CCN6" s="1054"/>
      <c r="CCO6" s="1054"/>
      <c r="CCP6" s="1054"/>
      <c r="CCQ6" s="1054"/>
      <c r="CCR6" s="1054"/>
      <c r="CCS6" s="1054"/>
      <c r="CCT6" s="1054"/>
      <c r="CCU6" s="1054"/>
      <c r="CCV6" s="1054"/>
      <c r="CCW6" s="1054"/>
      <c r="CCX6" s="1054"/>
      <c r="CCY6" s="1054"/>
      <c r="CCZ6" s="1054"/>
      <c r="CDA6" s="1054"/>
      <c r="CDB6" s="1054"/>
      <c r="CDC6" s="1054"/>
      <c r="CDD6" s="1054"/>
      <c r="CDE6" s="1054"/>
      <c r="CDF6" s="1054"/>
      <c r="CDG6" s="1054"/>
      <c r="CDH6" s="1054"/>
      <c r="CDI6" s="1054"/>
      <c r="CDJ6" s="1054"/>
      <c r="CDK6" s="1054"/>
      <c r="CDL6" s="1054"/>
      <c r="CDM6" s="1054"/>
      <c r="CDN6" s="1054"/>
      <c r="CDO6" s="1054"/>
      <c r="CDP6" s="1054"/>
      <c r="CDQ6" s="1054"/>
      <c r="CDR6" s="1054"/>
      <c r="CDS6" s="1054"/>
      <c r="CDT6" s="1054"/>
      <c r="CDU6" s="1054"/>
      <c r="CDV6" s="1054"/>
      <c r="CDW6" s="1054"/>
      <c r="CDX6" s="1054"/>
      <c r="CDY6" s="1054"/>
      <c r="CDZ6" s="1054"/>
      <c r="CEA6" s="1054"/>
      <c r="CEB6" s="1054"/>
      <c r="CEC6" s="1054"/>
      <c r="CED6" s="1054"/>
      <c r="CEE6" s="1054"/>
      <c r="CEF6" s="1054"/>
      <c r="CEG6" s="1054"/>
      <c r="CEH6" s="1054"/>
      <c r="CEI6" s="1054"/>
      <c r="CEJ6" s="1054"/>
      <c r="CEK6" s="1054"/>
      <c r="CEL6" s="1054"/>
      <c r="CEM6" s="1054"/>
      <c r="CEN6" s="1054"/>
      <c r="CEO6" s="1054"/>
      <c r="CEP6" s="1054"/>
      <c r="CEQ6" s="1054"/>
      <c r="CER6" s="1054"/>
      <c r="CES6" s="1054"/>
      <c r="CET6" s="1054"/>
      <c r="CEU6" s="1054"/>
      <c r="CEV6" s="1054"/>
      <c r="CEW6" s="1054"/>
      <c r="CEX6" s="1054"/>
      <c r="CEY6" s="1054"/>
      <c r="CEZ6" s="1054"/>
      <c r="CFA6" s="1054"/>
      <c r="CFB6" s="1054"/>
      <c r="CFC6" s="1054"/>
      <c r="CFD6" s="1054"/>
      <c r="CFE6" s="1054"/>
      <c r="CFF6" s="1054"/>
      <c r="CFG6" s="1054"/>
      <c r="CFH6" s="1054"/>
      <c r="CFI6" s="1054"/>
      <c r="CFJ6" s="1054"/>
      <c r="CFK6" s="1054"/>
      <c r="CFL6" s="1054"/>
      <c r="CFM6" s="1054"/>
      <c r="CFN6" s="1054"/>
      <c r="CFO6" s="1054"/>
      <c r="CFP6" s="1054"/>
      <c r="CFQ6" s="1054"/>
      <c r="CFR6" s="1054"/>
      <c r="CFS6" s="1054"/>
      <c r="CFT6" s="1054"/>
      <c r="CFU6" s="1054"/>
      <c r="CFV6" s="1054"/>
      <c r="CFW6" s="1054"/>
      <c r="CFX6" s="1054"/>
      <c r="CFY6" s="1054"/>
      <c r="CFZ6" s="1054"/>
      <c r="CGA6" s="1054"/>
      <c r="CGB6" s="1054"/>
      <c r="CGC6" s="1054"/>
      <c r="CGD6" s="1054"/>
      <c r="CGE6" s="1054"/>
      <c r="CGF6" s="1054"/>
      <c r="CGG6" s="1054"/>
      <c r="CGH6" s="1054"/>
      <c r="CGI6" s="1054"/>
      <c r="CGJ6" s="1054"/>
      <c r="CGK6" s="1054"/>
      <c r="CGL6" s="1054"/>
      <c r="CGM6" s="1054"/>
      <c r="CGN6" s="1054"/>
      <c r="CGO6" s="1054"/>
      <c r="CGP6" s="1054"/>
      <c r="CGQ6" s="1054"/>
      <c r="CGR6" s="1054"/>
      <c r="CGS6" s="1054"/>
      <c r="CGT6" s="1054"/>
      <c r="CGU6" s="1054"/>
      <c r="CGV6" s="1054"/>
      <c r="CGW6" s="1054"/>
      <c r="CGX6" s="1054"/>
      <c r="CGY6" s="1054"/>
      <c r="CGZ6" s="1054"/>
      <c r="CHA6" s="1054"/>
      <c r="CHB6" s="1054"/>
      <c r="CHC6" s="1054"/>
      <c r="CHD6" s="1054"/>
      <c r="CHE6" s="1054"/>
      <c r="CHF6" s="1054"/>
      <c r="CHG6" s="1054"/>
      <c r="CHH6" s="1054"/>
      <c r="CHI6" s="1054"/>
      <c r="CHJ6" s="1054"/>
      <c r="CHK6" s="1054"/>
      <c r="CHL6" s="1054"/>
      <c r="CHM6" s="1054"/>
      <c r="CHN6" s="1054"/>
      <c r="CHO6" s="1054"/>
      <c r="CHP6" s="1054"/>
      <c r="CHQ6" s="1054"/>
      <c r="CHR6" s="1054"/>
      <c r="CHS6" s="1054"/>
      <c r="CHT6" s="1054"/>
      <c r="CHU6" s="1054"/>
      <c r="CHV6" s="1054"/>
      <c r="CHW6" s="1054"/>
      <c r="CHX6" s="1054"/>
      <c r="CHY6" s="1054"/>
      <c r="CHZ6" s="1054"/>
      <c r="CIA6" s="1054"/>
      <c r="CIB6" s="1054"/>
      <c r="CIC6" s="1054"/>
      <c r="CID6" s="1054"/>
      <c r="CIE6" s="1054"/>
      <c r="CIF6" s="1054"/>
      <c r="CIG6" s="1054"/>
      <c r="CIH6" s="1054"/>
      <c r="CII6" s="1054"/>
      <c r="CIJ6" s="1054"/>
      <c r="CIK6" s="1054"/>
      <c r="CIL6" s="1054"/>
      <c r="CIM6" s="1054"/>
      <c r="CIN6" s="1054"/>
      <c r="CIO6" s="1054"/>
      <c r="CIP6" s="1054"/>
      <c r="CIQ6" s="1054"/>
      <c r="CIR6" s="1054"/>
      <c r="CIS6" s="1054"/>
      <c r="CIT6" s="1054"/>
      <c r="CIU6" s="1054"/>
      <c r="CIV6" s="1054"/>
      <c r="CIW6" s="1054"/>
      <c r="CIX6" s="1054"/>
      <c r="CIY6" s="1054"/>
      <c r="CIZ6" s="1054"/>
      <c r="CJA6" s="1054"/>
      <c r="CJB6" s="1054"/>
      <c r="CJC6" s="1054"/>
      <c r="CJD6" s="1054"/>
      <c r="CJE6" s="1054"/>
      <c r="CJF6" s="1054"/>
      <c r="CJG6" s="1054"/>
      <c r="CJH6" s="1054"/>
      <c r="CJI6" s="1054"/>
      <c r="CJJ6" s="1054"/>
      <c r="CJK6" s="1054"/>
      <c r="CJL6" s="1054"/>
      <c r="CJM6" s="1054"/>
      <c r="CJN6" s="1054"/>
      <c r="CJO6" s="1054"/>
      <c r="CJP6" s="1054"/>
      <c r="CJQ6" s="1054"/>
      <c r="CJR6" s="1054"/>
      <c r="CJS6" s="1054"/>
      <c r="CJT6" s="1054"/>
      <c r="CJU6" s="1054"/>
      <c r="CJV6" s="1054"/>
      <c r="CJW6" s="1054"/>
      <c r="CJX6" s="1054"/>
      <c r="CJY6" s="1054"/>
      <c r="CJZ6" s="1054"/>
      <c r="CKA6" s="1054"/>
      <c r="CKB6" s="1054"/>
      <c r="CKC6" s="1054"/>
      <c r="CKD6" s="1054"/>
      <c r="CKE6" s="1054"/>
      <c r="CKF6" s="1054"/>
      <c r="CKG6" s="1054"/>
      <c r="CKH6" s="1054"/>
      <c r="CKI6" s="1054"/>
      <c r="CKJ6" s="1054"/>
      <c r="CKK6" s="1054"/>
      <c r="CKL6" s="1054"/>
      <c r="CKM6" s="1054"/>
      <c r="CKN6" s="1054"/>
      <c r="CKO6" s="1054"/>
      <c r="CKP6" s="1054"/>
      <c r="CKQ6" s="1054"/>
      <c r="CKR6" s="1054"/>
      <c r="CKS6" s="1054"/>
      <c r="CKT6" s="1054"/>
      <c r="CKU6" s="1054"/>
      <c r="CKV6" s="1054"/>
      <c r="CKW6" s="1054"/>
      <c r="CKX6" s="1054"/>
      <c r="CKY6" s="1054"/>
      <c r="CKZ6" s="1054"/>
      <c r="CLA6" s="1054"/>
      <c r="CLB6" s="1054"/>
      <c r="CLC6" s="1054"/>
      <c r="CLD6" s="1054"/>
      <c r="CLE6" s="1054"/>
      <c r="CLF6" s="1054"/>
      <c r="CLG6" s="1054"/>
      <c r="CLH6" s="1054"/>
      <c r="CLI6" s="1054"/>
      <c r="CLJ6" s="1054"/>
      <c r="CLK6" s="1054"/>
      <c r="CLL6" s="1054"/>
      <c r="CLM6" s="1054"/>
      <c r="CLN6" s="1054"/>
      <c r="CLO6" s="1054"/>
      <c r="CLP6" s="1054"/>
      <c r="CLQ6" s="1054"/>
      <c r="CLR6" s="1054"/>
      <c r="CLS6" s="1054"/>
      <c r="CLT6" s="1054"/>
      <c r="CLU6" s="1054"/>
      <c r="CLV6" s="1054"/>
      <c r="CLW6" s="1054"/>
      <c r="CLX6" s="1054"/>
      <c r="CLY6" s="1054"/>
      <c r="CLZ6" s="1054"/>
      <c r="CMA6" s="1054"/>
      <c r="CMB6" s="1054"/>
      <c r="CMC6" s="1054"/>
      <c r="CMD6" s="1054"/>
      <c r="CME6" s="1054"/>
      <c r="CMF6" s="1054"/>
      <c r="CMG6" s="1054"/>
      <c r="CMH6" s="1054"/>
      <c r="CMI6" s="1054"/>
      <c r="CMJ6" s="1054"/>
      <c r="CMK6" s="1054"/>
      <c r="CML6" s="1054"/>
      <c r="CMM6" s="1054"/>
      <c r="CMN6" s="1054"/>
      <c r="CMO6" s="1054"/>
      <c r="CMP6" s="1054"/>
      <c r="CMQ6" s="1054"/>
      <c r="CMR6" s="1054"/>
      <c r="CMS6" s="1054"/>
      <c r="CMT6" s="1054"/>
      <c r="CMU6" s="1054"/>
      <c r="CMV6" s="1054"/>
      <c r="CMW6" s="1054"/>
      <c r="CMX6" s="1054"/>
      <c r="CMY6" s="1054"/>
      <c r="CMZ6" s="1054"/>
      <c r="CNA6" s="1054"/>
      <c r="CNB6" s="1054"/>
      <c r="CNC6" s="1054"/>
      <c r="CND6" s="1054"/>
      <c r="CNE6" s="1054"/>
      <c r="CNF6" s="1054"/>
      <c r="CNG6" s="1054"/>
      <c r="CNH6" s="1054"/>
      <c r="CNI6" s="1054"/>
      <c r="CNJ6" s="1054"/>
      <c r="CNK6" s="1054"/>
      <c r="CNL6" s="1054"/>
      <c r="CNM6" s="1054"/>
      <c r="CNN6" s="1054"/>
      <c r="CNO6" s="1054"/>
      <c r="CNP6" s="1054"/>
      <c r="CNQ6" s="1054"/>
      <c r="CNR6" s="1054"/>
      <c r="CNS6" s="1054"/>
      <c r="CNT6" s="1054"/>
      <c r="CNU6" s="1054"/>
      <c r="CNV6" s="1054"/>
      <c r="CNW6" s="1054"/>
      <c r="CNX6" s="1054"/>
      <c r="CNY6" s="1054"/>
      <c r="CNZ6" s="1054"/>
      <c r="COA6" s="1054"/>
      <c r="COB6" s="1054"/>
      <c r="COC6" s="1054"/>
      <c r="COD6" s="1054"/>
      <c r="COE6" s="1054"/>
      <c r="COF6" s="1054"/>
      <c r="COG6" s="1054"/>
      <c r="COH6" s="1054"/>
      <c r="COI6" s="1054"/>
      <c r="COJ6" s="1054"/>
      <c r="COK6" s="1054"/>
      <c r="COL6" s="1054"/>
      <c r="COM6" s="1054"/>
      <c r="CON6" s="1054"/>
      <c r="COO6" s="1054"/>
      <c r="COP6" s="1054"/>
      <c r="COQ6" s="1054"/>
      <c r="COR6" s="1054"/>
      <c r="COS6" s="1054"/>
      <c r="COT6" s="1054"/>
      <c r="COU6" s="1054"/>
      <c r="COV6" s="1054"/>
      <c r="COW6" s="1054"/>
      <c r="COX6" s="1054"/>
      <c r="COY6" s="1054"/>
      <c r="COZ6" s="1054"/>
      <c r="CPA6" s="1054"/>
      <c r="CPB6" s="1054"/>
      <c r="CPC6" s="1054"/>
      <c r="CPD6" s="1054"/>
      <c r="CPE6" s="1054"/>
      <c r="CPF6" s="1054"/>
      <c r="CPG6" s="1054"/>
      <c r="CPH6" s="1054"/>
      <c r="CPI6" s="1054"/>
      <c r="CPJ6" s="1054"/>
      <c r="CPK6" s="1054"/>
      <c r="CPL6" s="1054"/>
      <c r="CPM6" s="1054"/>
      <c r="CPN6" s="1054"/>
      <c r="CPO6" s="1054"/>
      <c r="CPP6" s="1054"/>
      <c r="CPQ6" s="1054"/>
      <c r="CPR6" s="1054"/>
      <c r="CPS6" s="1054"/>
      <c r="CPT6" s="1054"/>
      <c r="CPU6" s="1054"/>
      <c r="CPV6" s="1054"/>
      <c r="CPW6" s="1054"/>
      <c r="CPX6" s="1054"/>
      <c r="CPY6" s="1054"/>
      <c r="CPZ6" s="1054"/>
      <c r="CQA6" s="1054"/>
      <c r="CQB6" s="1054"/>
      <c r="CQC6" s="1054"/>
      <c r="CQD6" s="1054"/>
      <c r="CQE6" s="1054"/>
      <c r="CQF6" s="1054"/>
      <c r="CQG6" s="1054"/>
      <c r="CQH6" s="1054"/>
      <c r="CQI6" s="1054"/>
      <c r="CQJ6" s="1054"/>
      <c r="CQK6" s="1054"/>
      <c r="CQL6" s="1054"/>
      <c r="CQM6" s="1054"/>
      <c r="CQN6" s="1054"/>
      <c r="CQO6" s="1054"/>
      <c r="CQP6" s="1054"/>
      <c r="CQQ6" s="1054"/>
      <c r="CQR6" s="1054"/>
      <c r="CQS6" s="1054"/>
      <c r="CQT6" s="1054"/>
      <c r="CQU6" s="1054"/>
      <c r="CQV6" s="1054"/>
      <c r="CQW6" s="1054"/>
      <c r="CQX6" s="1054"/>
      <c r="CQY6" s="1054"/>
      <c r="CQZ6" s="1054"/>
      <c r="CRA6" s="1054"/>
      <c r="CRB6" s="1054"/>
      <c r="CRC6" s="1054"/>
      <c r="CRD6" s="1054"/>
      <c r="CRE6" s="1054"/>
      <c r="CRF6" s="1054"/>
      <c r="CRG6" s="1054"/>
      <c r="CRH6" s="1054"/>
      <c r="CRI6" s="1054"/>
      <c r="CRJ6" s="1054"/>
      <c r="CRK6" s="1054"/>
      <c r="CRL6" s="1054"/>
      <c r="CRM6" s="1054"/>
      <c r="CRN6" s="1054"/>
      <c r="CRO6" s="1054"/>
      <c r="CRP6" s="1054"/>
      <c r="CRQ6" s="1054"/>
      <c r="CRR6" s="1054"/>
      <c r="CRS6" s="1054"/>
      <c r="CRT6" s="1054"/>
      <c r="CRU6" s="1054"/>
      <c r="CRV6" s="1054"/>
      <c r="CRW6" s="1054"/>
      <c r="CRX6" s="1054"/>
      <c r="CRY6" s="1054"/>
      <c r="CRZ6" s="1054"/>
      <c r="CSA6" s="1054"/>
      <c r="CSB6" s="1054"/>
      <c r="CSC6" s="1054"/>
      <c r="CSD6" s="1054"/>
      <c r="CSE6" s="1054"/>
      <c r="CSF6" s="1054"/>
      <c r="CSG6" s="1054"/>
      <c r="CSH6" s="1054"/>
      <c r="CSI6" s="1054"/>
      <c r="CSJ6" s="1054"/>
      <c r="CSK6" s="1054"/>
      <c r="CSL6" s="1054"/>
      <c r="CSM6" s="1054"/>
      <c r="CSN6" s="1054"/>
      <c r="CSO6" s="1054"/>
      <c r="CSP6" s="1054"/>
      <c r="CSQ6" s="1054"/>
      <c r="CSR6" s="1054"/>
      <c r="CSS6" s="1054"/>
      <c r="CST6" s="1054"/>
      <c r="CSU6" s="1054"/>
      <c r="CSV6" s="1054"/>
      <c r="CSW6" s="1054"/>
      <c r="CSX6" s="1054"/>
      <c r="CSY6" s="1054"/>
      <c r="CSZ6" s="1054"/>
      <c r="CTA6" s="1054"/>
      <c r="CTB6" s="1054"/>
      <c r="CTC6" s="1054"/>
      <c r="CTD6" s="1054"/>
      <c r="CTE6" s="1054"/>
      <c r="CTF6" s="1054"/>
      <c r="CTG6" s="1054"/>
      <c r="CTH6" s="1054"/>
      <c r="CTI6" s="1054"/>
      <c r="CTJ6" s="1054"/>
      <c r="CTK6" s="1054"/>
      <c r="CTL6" s="1054"/>
      <c r="CTM6" s="1054"/>
      <c r="CTN6" s="1054"/>
      <c r="CTO6" s="1054"/>
      <c r="CTP6" s="1054"/>
      <c r="CTQ6" s="1054"/>
      <c r="CTR6" s="1054"/>
      <c r="CTS6" s="1054"/>
      <c r="CTT6" s="1054"/>
      <c r="CTU6" s="1054"/>
      <c r="CTV6" s="1054"/>
      <c r="CTW6" s="1054"/>
      <c r="CTX6" s="1054"/>
      <c r="CTY6" s="1054"/>
      <c r="CTZ6" s="1054"/>
      <c r="CUA6" s="1054"/>
      <c r="CUB6" s="1054"/>
      <c r="CUC6" s="1054"/>
      <c r="CUD6" s="1054"/>
      <c r="CUE6" s="1054"/>
      <c r="CUF6" s="1054"/>
      <c r="CUG6" s="1054"/>
      <c r="CUH6" s="1054"/>
      <c r="CUI6" s="1054"/>
      <c r="CUJ6" s="1054"/>
      <c r="CUK6" s="1054"/>
      <c r="CUL6" s="1054"/>
      <c r="CUM6" s="1054"/>
      <c r="CUN6" s="1054"/>
      <c r="CUO6" s="1054"/>
      <c r="CUP6" s="1054"/>
      <c r="CUQ6" s="1054"/>
      <c r="CUR6" s="1054"/>
      <c r="CUS6" s="1054"/>
      <c r="CUT6" s="1054"/>
      <c r="CUU6" s="1054"/>
      <c r="CUV6" s="1054"/>
      <c r="CUW6" s="1054"/>
      <c r="CUX6" s="1054"/>
      <c r="CUY6" s="1054"/>
      <c r="CUZ6" s="1054"/>
      <c r="CVA6" s="1054"/>
      <c r="CVB6" s="1054"/>
      <c r="CVC6" s="1054"/>
      <c r="CVD6" s="1054"/>
      <c r="CVE6" s="1054"/>
      <c r="CVF6" s="1054"/>
      <c r="CVG6" s="1054"/>
      <c r="CVH6" s="1054"/>
      <c r="CVI6" s="1054"/>
      <c r="CVJ6" s="1054"/>
      <c r="CVK6" s="1054"/>
      <c r="CVL6" s="1054"/>
      <c r="CVM6" s="1054"/>
      <c r="CVN6" s="1054"/>
      <c r="CVO6" s="1054"/>
      <c r="CVP6" s="1054"/>
      <c r="CVQ6" s="1054"/>
      <c r="CVR6" s="1054"/>
      <c r="CVS6" s="1054"/>
      <c r="CVT6" s="1054"/>
      <c r="CVU6" s="1054"/>
      <c r="CVV6" s="1054"/>
      <c r="CVW6" s="1054"/>
      <c r="CVX6" s="1054"/>
      <c r="CVY6" s="1054"/>
      <c r="CVZ6" s="1054"/>
      <c r="CWA6" s="1054"/>
      <c r="CWB6" s="1054"/>
      <c r="CWC6" s="1054"/>
      <c r="CWD6" s="1054"/>
      <c r="CWE6" s="1054"/>
      <c r="CWF6" s="1054"/>
      <c r="CWG6" s="1054"/>
      <c r="CWH6" s="1054"/>
      <c r="CWI6" s="1054"/>
      <c r="CWJ6" s="1054"/>
      <c r="CWK6" s="1054"/>
      <c r="CWL6" s="1054"/>
      <c r="CWM6" s="1054"/>
      <c r="CWN6" s="1054"/>
      <c r="CWO6" s="1054"/>
      <c r="CWP6" s="1054"/>
      <c r="CWQ6" s="1054"/>
      <c r="CWR6" s="1054"/>
      <c r="CWS6" s="1054"/>
      <c r="CWT6" s="1054"/>
      <c r="CWU6" s="1054"/>
      <c r="CWV6" s="1054"/>
      <c r="CWW6" s="1054"/>
      <c r="CWX6" s="1054"/>
      <c r="CWY6" s="1054"/>
      <c r="CWZ6" s="1054"/>
      <c r="CXA6" s="1054"/>
      <c r="CXB6" s="1054"/>
      <c r="CXC6" s="1054"/>
      <c r="CXD6" s="1054"/>
      <c r="CXE6" s="1054"/>
      <c r="CXF6" s="1054"/>
      <c r="CXG6" s="1054"/>
      <c r="CXH6" s="1054"/>
      <c r="CXI6" s="1054"/>
      <c r="CXJ6" s="1054"/>
      <c r="CXK6" s="1054"/>
      <c r="CXL6" s="1054"/>
      <c r="CXM6" s="1054"/>
      <c r="CXN6" s="1054"/>
      <c r="CXO6" s="1054"/>
      <c r="CXP6" s="1054"/>
      <c r="CXQ6" s="1054"/>
      <c r="CXR6" s="1054"/>
      <c r="CXS6" s="1054"/>
      <c r="CXT6" s="1054"/>
      <c r="CXU6" s="1054"/>
      <c r="CXV6" s="1054"/>
      <c r="CXW6" s="1054"/>
      <c r="CXX6" s="1054"/>
      <c r="CXY6" s="1054"/>
      <c r="CXZ6" s="1054"/>
      <c r="CYA6" s="1054"/>
      <c r="CYB6" s="1054"/>
      <c r="CYC6" s="1054"/>
      <c r="CYD6" s="1054"/>
      <c r="CYE6" s="1054"/>
      <c r="CYF6" s="1054"/>
      <c r="CYG6" s="1054"/>
      <c r="CYH6" s="1054"/>
      <c r="CYI6" s="1054"/>
      <c r="CYJ6" s="1054"/>
      <c r="CYK6" s="1054"/>
      <c r="CYL6" s="1054"/>
      <c r="CYM6" s="1054"/>
      <c r="CYN6" s="1054"/>
      <c r="CYO6" s="1054"/>
      <c r="CYP6" s="1054"/>
      <c r="CYQ6" s="1054"/>
      <c r="CYR6" s="1054"/>
      <c r="CYS6" s="1054"/>
      <c r="CYT6" s="1054"/>
      <c r="CYU6" s="1054"/>
      <c r="CYV6" s="1054"/>
      <c r="CYW6" s="1054"/>
      <c r="CYX6" s="1054"/>
      <c r="CYY6" s="1054"/>
      <c r="CYZ6" s="1054"/>
      <c r="CZA6" s="1054"/>
      <c r="CZB6" s="1054"/>
      <c r="CZC6" s="1054"/>
      <c r="CZD6" s="1054"/>
      <c r="CZE6" s="1054"/>
      <c r="CZF6" s="1054"/>
      <c r="CZG6" s="1054"/>
      <c r="CZH6" s="1054"/>
      <c r="CZI6" s="1054"/>
      <c r="CZJ6" s="1054"/>
      <c r="CZK6" s="1054"/>
      <c r="CZL6" s="1054"/>
      <c r="CZM6" s="1054"/>
      <c r="CZN6" s="1054"/>
      <c r="CZO6" s="1054"/>
      <c r="CZP6" s="1054"/>
      <c r="CZQ6" s="1054"/>
      <c r="CZR6" s="1054"/>
      <c r="CZS6" s="1054"/>
      <c r="CZT6" s="1054"/>
      <c r="CZU6" s="1054"/>
      <c r="CZV6" s="1054"/>
      <c r="CZW6" s="1054"/>
      <c r="CZX6" s="1054"/>
      <c r="CZY6" s="1054"/>
      <c r="CZZ6" s="1054"/>
      <c r="DAA6" s="1054"/>
      <c r="DAB6" s="1054"/>
      <c r="DAC6" s="1054"/>
      <c r="DAD6" s="1054"/>
      <c r="DAE6" s="1054"/>
      <c r="DAF6" s="1054"/>
      <c r="DAG6" s="1054"/>
      <c r="DAH6" s="1054"/>
      <c r="DAI6" s="1054"/>
      <c r="DAJ6" s="1054"/>
      <c r="DAK6" s="1054"/>
      <c r="DAL6" s="1054"/>
      <c r="DAM6" s="1054"/>
      <c r="DAN6" s="1054"/>
      <c r="DAO6" s="1054"/>
      <c r="DAP6" s="1054"/>
      <c r="DAQ6" s="1054"/>
      <c r="DAR6" s="1054"/>
      <c r="DAS6" s="1054"/>
      <c r="DAT6" s="1054"/>
      <c r="DAU6" s="1054"/>
      <c r="DAV6" s="1054"/>
      <c r="DAW6" s="1054"/>
      <c r="DAX6" s="1054"/>
      <c r="DAY6" s="1054"/>
      <c r="DAZ6" s="1054"/>
      <c r="DBA6" s="1054"/>
      <c r="DBB6" s="1054"/>
      <c r="DBC6" s="1054"/>
      <c r="DBD6" s="1054"/>
      <c r="DBE6" s="1054"/>
      <c r="DBF6" s="1054"/>
      <c r="DBG6" s="1054"/>
      <c r="DBH6" s="1054"/>
      <c r="DBI6" s="1054"/>
      <c r="DBJ6" s="1054"/>
      <c r="DBK6" s="1054"/>
      <c r="DBL6" s="1054"/>
      <c r="DBM6" s="1054"/>
      <c r="DBN6" s="1054"/>
      <c r="DBO6" s="1054"/>
      <c r="DBP6" s="1054"/>
      <c r="DBQ6" s="1054"/>
      <c r="DBR6" s="1054"/>
      <c r="DBS6" s="1054"/>
      <c r="DBT6" s="1054"/>
      <c r="DBU6" s="1054"/>
      <c r="DBV6" s="1054"/>
      <c r="DBW6" s="1054"/>
      <c r="DBX6" s="1054"/>
      <c r="DBY6" s="1054"/>
      <c r="DBZ6" s="1054"/>
      <c r="DCA6" s="1054"/>
      <c r="DCB6" s="1054"/>
      <c r="DCC6" s="1054"/>
      <c r="DCD6" s="1054"/>
      <c r="DCE6" s="1054"/>
      <c r="DCF6" s="1054"/>
      <c r="DCG6" s="1054"/>
      <c r="DCH6" s="1054"/>
      <c r="DCI6" s="1054"/>
      <c r="DCJ6" s="1054"/>
      <c r="DCK6" s="1054"/>
      <c r="DCL6" s="1054"/>
      <c r="DCM6" s="1054"/>
      <c r="DCN6" s="1054"/>
      <c r="DCO6" s="1054"/>
      <c r="DCP6" s="1054"/>
      <c r="DCQ6" s="1054"/>
      <c r="DCR6" s="1054"/>
      <c r="DCS6" s="1054"/>
      <c r="DCT6" s="1054"/>
      <c r="DCU6" s="1054"/>
      <c r="DCV6" s="1054"/>
      <c r="DCW6" s="1054"/>
      <c r="DCX6" s="1054"/>
      <c r="DCY6" s="1054"/>
      <c r="DCZ6" s="1054"/>
      <c r="DDA6" s="1054"/>
      <c r="DDB6" s="1054"/>
      <c r="DDC6" s="1054"/>
      <c r="DDD6" s="1054"/>
      <c r="DDE6" s="1054"/>
      <c r="DDF6" s="1054"/>
      <c r="DDG6" s="1054"/>
      <c r="DDH6" s="1054"/>
      <c r="DDI6" s="1054"/>
      <c r="DDJ6" s="1054"/>
      <c r="DDK6" s="1054"/>
      <c r="DDL6" s="1054"/>
      <c r="DDM6" s="1054"/>
      <c r="DDN6" s="1054"/>
      <c r="DDO6" s="1054"/>
      <c r="DDP6" s="1054"/>
      <c r="DDQ6" s="1054"/>
      <c r="DDR6" s="1054"/>
      <c r="DDS6" s="1054"/>
      <c r="DDT6" s="1054"/>
      <c r="DDU6" s="1054"/>
      <c r="DDV6" s="1054"/>
      <c r="DDW6" s="1054"/>
      <c r="DDX6" s="1054"/>
      <c r="DDY6" s="1054"/>
      <c r="DDZ6" s="1054"/>
      <c r="DEA6" s="1054"/>
      <c r="DEB6" s="1054"/>
      <c r="DEC6" s="1054"/>
      <c r="DED6" s="1054"/>
      <c r="DEE6" s="1054"/>
      <c r="DEF6" s="1054"/>
      <c r="DEG6" s="1054"/>
      <c r="DEH6" s="1054"/>
      <c r="DEI6" s="1054"/>
      <c r="DEJ6" s="1054"/>
      <c r="DEK6" s="1054"/>
      <c r="DEL6" s="1054"/>
      <c r="DEM6" s="1054"/>
      <c r="DEN6" s="1054"/>
      <c r="DEO6" s="1054"/>
      <c r="DEP6" s="1054"/>
      <c r="DEQ6" s="1054"/>
      <c r="DER6" s="1054"/>
      <c r="DES6" s="1054"/>
      <c r="DET6" s="1054"/>
      <c r="DEU6" s="1054"/>
      <c r="DEV6" s="1054"/>
      <c r="DEW6" s="1054"/>
      <c r="DEX6" s="1054"/>
      <c r="DEY6" s="1054"/>
      <c r="DEZ6" s="1054"/>
      <c r="DFA6" s="1054"/>
      <c r="DFB6" s="1054"/>
      <c r="DFC6" s="1054"/>
      <c r="DFD6" s="1054"/>
      <c r="DFE6" s="1054"/>
      <c r="DFF6" s="1054"/>
      <c r="DFG6" s="1054"/>
      <c r="DFH6" s="1054"/>
      <c r="DFI6" s="1054"/>
      <c r="DFJ6" s="1054"/>
      <c r="DFK6" s="1054"/>
      <c r="DFL6" s="1054"/>
      <c r="DFM6" s="1054"/>
      <c r="DFN6" s="1054"/>
      <c r="DFO6" s="1054"/>
      <c r="DFP6" s="1054"/>
      <c r="DFQ6" s="1054"/>
      <c r="DFR6" s="1054"/>
      <c r="DFS6" s="1054"/>
      <c r="DFT6" s="1054"/>
      <c r="DFU6" s="1054"/>
      <c r="DFV6" s="1054"/>
      <c r="DFW6" s="1054"/>
      <c r="DFX6" s="1054"/>
      <c r="DFY6" s="1054"/>
      <c r="DFZ6" s="1054"/>
      <c r="DGA6" s="1054"/>
      <c r="DGB6" s="1054"/>
      <c r="DGC6" s="1054"/>
      <c r="DGD6" s="1054"/>
      <c r="DGE6" s="1054"/>
      <c r="DGF6" s="1054"/>
      <c r="DGG6" s="1054"/>
      <c r="DGH6" s="1054"/>
      <c r="DGI6" s="1054"/>
      <c r="DGJ6" s="1054"/>
      <c r="DGK6" s="1054"/>
      <c r="DGL6" s="1054"/>
      <c r="DGM6" s="1054"/>
      <c r="DGN6" s="1054"/>
      <c r="DGO6" s="1054"/>
      <c r="DGP6" s="1054"/>
      <c r="DGQ6" s="1054"/>
      <c r="DGR6" s="1054"/>
      <c r="DGS6" s="1054"/>
      <c r="DGT6" s="1054"/>
      <c r="DGU6" s="1054"/>
      <c r="DGV6" s="1054"/>
      <c r="DGW6" s="1054"/>
      <c r="DGX6" s="1054"/>
      <c r="DGY6" s="1054"/>
      <c r="DGZ6" s="1054"/>
      <c r="DHA6" s="1054"/>
      <c r="DHB6" s="1054"/>
      <c r="DHC6" s="1054"/>
      <c r="DHD6" s="1054"/>
      <c r="DHE6" s="1054"/>
      <c r="DHF6" s="1054"/>
      <c r="DHG6" s="1054"/>
      <c r="DHH6" s="1054"/>
      <c r="DHI6" s="1054"/>
      <c r="DHJ6" s="1054"/>
      <c r="DHK6" s="1054"/>
      <c r="DHL6" s="1054"/>
      <c r="DHM6" s="1054"/>
      <c r="DHN6" s="1054"/>
      <c r="DHO6" s="1054"/>
      <c r="DHP6" s="1054"/>
      <c r="DHQ6" s="1054"/>
      <c r="DHR6" s="1054"/>
      <c r="DHS6" s="1054"/>
      <c r="DHT6" s="1054"/>
      <c r="DHU6" s="1054"/>
      <c r="DHV6" s="1054"/>
      <c r="DHW6" s="1054"/>
      <c r="DHX6" s="1054"/>
      <c r="DHY6" s="1054"/>
      <c r="DHZ6" s="1054"/>
      <c r="DIA6" s="1054"/>
      <c r="DIB6" s="1054"/>
      <c r="DIC6" s="1054"/>
      <c r="DID6" s="1054"/>
      <c r="DIE6" s="1054"/>
      <c r="DIF6" s="1054"/>
      <c r="DIG6" s="1054"/>
      <c r="DIH6" s="1054"/>
      <c r="DII6" s="1054"/>
      <c r="DIJ6" s="1054"/>
      <c r="DIK6" s="1054"/>
      <c r="DIL6" s="1054"/>
      <c r="DIM6" s="1054"/>
      <c r="DIN6" s="1054"/>
      <c r="DIO6" s="1054"/>
      <c r="DIP6" s="1054"/>
      <c r="DIQ6" s="1054"/>
      <c r="DIR6" s="1054"/>
      <c r="DIS6" s="1054"/>
      <c r="DIT6" s="1054"/>
      <c r="DIU6" s="1054"/>
      <c r="DIV6" s="1054"/>
      <c r="DIW6" s="1054"/>
      <c r="DIX6" s="1054"/>
      <c r="DIY6" s="1054"/>
      <c r="DIZ6" s="1054"/>
      <c r="DJA6" s="1054"/>
      <c r="DJB6" s="1054"/>
      <c r="DJC6" s="1054"/>
      <c r="DJD6" s="1054"/>
      <c r="DJE6" s="1054"/>
      <c r="DJF6" s="1054"/>
      <c r="DJG6" s="1054"/>
      <c r="DJH6" s="1054"/>
      <c r="DJI6" s="1054"/>
      <c r="DJJ6" s="1054"/>
      <c r="DJK6" s="1054"/>
      <c r="DJL6" s="1054"/>
      <c r="DJM6" s="1054"/>
      <c r="DJN6" s="1054"/>
      <c r="DJO6" s="1054"/>
      <c r="DJP6" s="1054"/>
      <c r="DJQ6" s="1054"/>
      <c r="DJR6" s="1054"/>
      <c r="DJS6" s="1054"/>
      <c r="DJT6" s="1054"/>
      <c r="DJU6" s="1054"/>
      <c r="DJV6" s="1054"/>
      <c r="DJW6" s="1054"/>
      <c r="DJX6" s="1054"/>
      <c r="DJY6" s="1054"/>
      <c r="DJZ6" s="1054"/>
      <c r="DKA6" s="1054"/>
      <c r="DKB6" s="1054"/>
      <c r="DKC6" s="1054"/>
      <c r="DKD6" s="1054"/>
      <c r="DKE6" s="1054"/>
      <c r="DKF6" s="1054"/>
      <c r="DKG6" s="1054"/>
      <c r="DKH6" s="1054"/>
      <c r="DKI6" s="1054"/>
      <c r="DKJ6" s="1054"/>
      <c r="DKK6" s="1054"/>
      <c r="DKL6" s="1054"/>
      <c r="DKM6" s="1054"/>
      <c r="DKN6" s="1054"/>
      <c r="DKO6" s="1054"/>
      <c r="DKP6" s="1054"/>
      <c r="DKQ6" s="1054"/>
      <c r="DKR6" s="1054"/>
      <c r="DKS6" s="1054"/>
      <c r="DKT6" s="1054"/>
      <c r="DKU6" s="1054"/>
      <c r="DKV6" s="1054"/>
      <c r="DKW6" s="1054"/>
      <c r="DKX6" s="1054"/>
      <c r="DKY6" s="1054"/>
      <c r="DKZ6" s="1054"/>
      <c r="DLA6" s="1054"/>
      <c r="DLB6" s="1054"/>
      <c r="DLC6" s="1054"/>
      <c r="DLD6" s="1054"/>
      <c r="DLE6" s="1054"/>
      <c r="DLF6" s="1054"/>
      <c r="DLG6" s="1054"/>
      <c r="DLH6" s="1054"/>
      <c r="DLI6" s="1054"/>
      <c r="DLJ6" s="1054"/>
      <c r="DLK6" s="1054"/>
      <c r="DLL6" s="1054"/>
      <c r="DLM6" s="1054"/>
      <c r="DLN6" s="1054"/>
      <c r="DLO6" s="1054"/>
      <c r="DLP6" s="1054"/>
      <c r="DLQ6" s="1054"/>
      <c r="DLR6" s="1054"/>
      <c r="DLS6" s="1054"/>
      <c r="DLT6" s="1054"/>
      <c r="DLU6" s="1054"/>
      <c r="DLV6" s="1054"/>
      <c r="DLW6" s="1054"/>
      <c r="DLX6" s="1054"/>
      <c r="DLY6" s="1054"/>
      <c r="DLZ6" s="1054"/>
      <c r="DMA6" s="1054"/>
      <c r="DMB6" s="1054"/>
      <c r="DMC6" s="1054"/>
      <c r="DMD6" s="1054"/>
      <c r="DME6" s="1054"/>
      <c r="DMF6" s="1054"/>
      <c r="DMG6" s="1054"/>
      <c r="DMH6" s="1054"/>
      <c r="DMI6" s="1054"/>
      <c r="DMJ6" s="1054"/>
      <c r="DMK6" s="1054"/>
      <c r="DML6" s="1054"/>
      <c r="DMM6" s="1054"/>
      <c r="DMN6" s="1054"/>
      <c r="DMO6" s="1054"/>
      <c r="DMP6" s="1054"/>
      <c r="DMQ6" s="1054"/>
      <c r="DMR6" s="1054"/>
      <c r="DMS6" s="1054"/>
      <c r="DMT6" s="1054"/>
      <c r="DMU6" s="1054"/>
      <c r="DMV6" s="1054"/>
      <c r="DMW6" s="1054"/>
      <c r="DMX6" s="1054"/>
      <c r="DMY6" s="1054"/>
      <c r="DMZ6" s="1054"/>
      <c r="DNA6" s="1054"/>
      <c r="DNB6" s="1054"/>
      <c r="DNC6" s="1054"/>
      <c r="DND6" s="1054"/>
      <c r="DNE6" s="1054"/>
      <c r="DNF6" s="1054"/>
      <c r="DNG6" s="1054"/>
      <c r="DNH6" s="1054"/>
      <c r="DNI6" s="1054"/>
      <c r="DNJ6" s="1054"/>
      <c r="DNK6" s="1054"/>
      <c r="DNL6" s="1054"/>
      <c r="DNM6" s="1054"/>
      <c r="DNN6" s="1054"/>
      <c r="DNO6" s="1054"/>
      <c r="DNP6" s="1054"/>
      <c r="DNQ6" s="1054"/>
      <c r="DNR6" s="1054"/>
      <c r="DNS6" s="1054"/>
      <c r="DNT6" s="1054"/>
      <c r="DNU6" s="1054"/>
      <c r="DNV6" s="1054"/>
      <c r="DNW6" s="1054"/>
      <c r="DNX6" s="1054"/>
      <c r="DNY6" s="1054"/>
      <c r="DNZ6" s="1054"/>
      <c r="DOA6" s="1054"/>
      <c r="DOB6" s="1054"/>
      <c r="DOC6" s="1054"/>
      <c r="DOD6" s="1054"/>
      <c r="DOE6" s="1054"/>
      <c r="DOF6" s="1054"/>
      <c r="DOG6" s="1054"/>
      <c r="DOH6" s="1054"/>
      <c r="DOI6" s="1054"/>
      <c r="DOJ6" s="1054"/>
      <c r="DOK6" s="1054"/>
      <c r="DOL6" s="1054"/>
      <c r="DOM6" s="1054"/>
      <c r="DON6" s="1054"/>
      <c r="DOO6" s="1054"/>
      <c r="DOP6" s="1054"/>
      <c r="DOQ6" s="1054"/>
      <c r="DOR6" s="1054"/>
      <c r="DOS6" s="1054"/>
      <c r="DOT6" s="1054"/>
      <c r="DOU6" s="1054"/>
      <c r="DOV6" s="1054"/>
      <c r="DOW6" s="1054"/>
      <c r="DOX6" s="1054"/>
      <c r="DOY6" s="1054"/>
      <c r="DOZ6" s="1054"/>
      <c r="DPA6" s="1054"/>
      <c r="DPB6" s="1054"/>
      <c r="DPC6" s="1054"/>
      <c r="DPD6" s="1054"/>
      <c r="DPE6" s="1054"/>
      <c r="DPF6" s="1054"/>
      <c r="DPG6" s="1054"/>
      <c r="DPH6" s="1054"/>
      <c r="DPI6" s="1054"/>
      <c r="DPJ6" s="1054"/>
      <c r="DPK6" s="1054"/>
      <c r="DPL6" s="1054"/>
      <c r="DPM6" s="1054"/>
      <c r="DPN6" s="1054"/>
      <c r="DPO6" s="1054"/>
      <c r="DPP6" s="1054"/>
      <c r="DPQ6" s="1054"/>
      <c r="DPR6" s="1054"/>
      <c r="DPS6" s="1054"/>
      <c r="DPT6" s="1054"/>
      <c r="DPU6" s="1054"/>
      <c r="DPV6" s="1054"/>
      <c r="DPW6" s="1054"/>
      <c r="DPX6" s="1054"/>
      <c r="DPY6" s="1054"/>
      <c r="DPZ6" s="1054"/>
      <c r="DQA6" s="1054"/>
      <c r="DQB6" s="1054"/>
      <c r="DQC6" s="1054"/>
      <c r="DQD6" s="1054"/>
      <c r="DQE6" s="1054"/>
      <c r="DQF6" s="1054"/>
      <c r="DQG6" s="1054"/>
      <c r="DQH6" s="1054"/>
      <c r="DQI6" s="1054"/>
      <c r="DQJ6" s="1054"/>
      <c r="DQK6" s="1054"/>
      <c r="DQL6" s="1054"/>
      <c r="DQM6" s="1054"/>
      <c r="DQN6" s="1054"/>
      <c r="DQO6" s="1054"/>
      <c r="DQP6" s="1054"/>
      <c r="DQQ6" s="1054"/>
      <c r="DQR6" s="1054"/>
      <c r="DQS6" s="1054"/>
      <c r="DQT6" s="1054"/>
      <c r="DQU6" s="1054"/>
      <c r="DQV6" s="1054"/>
      <c r="DQW6" s="1054"/>
      <c r="DQX6" s="1054"/>
      <c r="DQY6" s="1054"/>
      <c r="DQZ6" s="1054"/>
      <c r="DRA6" s="1054"/>
      <c r="DRB6" s="1054"/>
      <c r="DRC6" s="1054"/>
      <c r="DRD6" s="1054"/>
      <c r="DRE6" s="1054"/>
      <c r="DRF6" s="1054"/>
      <c r="DRG6" s="1054"/>
      <c r="DRH6" s="1054"/>
      <c r="DRI6" s="1054"/>
      <c r="DRJ6" s="1054"/>
      <c r="DRK6" s="1054"/>
      <c r="DRL6" s="1054"/>
      <c r="DRM6" s="1054"/>
      <c r="DRN6" s="1054"/>
      <c r="DRO6" s="1054"/>
      <c r="DRP6" s="1054"/>
      <c r="DRQ6" s="1054"/>
      <c r="DRR6" s="1054"/>
      <c r="DRS6" s="1054"/>
      <c r="DRT6" s="1054"/>
      <c r="DRU6" s="1054"/>
      <c r="DRV6" s="1054"/>
      <c r="DRW6" s="1054"/>
      <c r="DRX6" s="1054"/>
      <c r="DRY6" s="1054"/>
      <c r="DRZ6" s="1054"/>
      <c r="DSA6" s="1054"/>
      <c r="DSB6" s="1054"/>
      <c r="DSC6" s="1054"/>
      <c r="DSD6" s="1054"/>
      <c r="DSE6" s="1054"/>
      <c r="DSF6" s="1054"/>
      <c r="DSG6" s="1054"/>
      <c r="DSH6" s="1054"/>
      <c r="DSI6" s="1054"/>
      <c r="DSJ6" s="1054"/>
      <c r="DSK6" s="1054"/>
      <c r="DSL6" s="1054"/>
      <c r="DSM6" s="1054"/>
      <c r="DSN6" s="1054"/>
      <c r="DSO6" s="1054"/>
      <c r="DSP6" s="1054"/>
      <c r="DSQ6" s="1054"/>
      <c r="DSR6" s="1054"/>
      <c r="DSS6" s="1054"/>
      <c r="DST6" s="1054"/>
      <c r="DSU6" s="1054"/>
      <c r="DSV6" s="1054"/>
      <c r="DSW6" s="1054"/>
      <c r="DSX6" s="1054"/>
      <c r="DSY6" s="1054"/>
      <c r="DSZ6" s="1054"/>
      <c r="DTA6" s="1054"/>
      <c r="DTB6" s="1054"/>
      <c r="DTC6" s="1054"/>
      <c r="DTD6" s="1054"/>
      <c r="DTE6" s="1054"/>
      <c r="DTF6" s="1054"/>
      <c r="DTG6" s="1054"/>
      <c r="DTH6" s="1054"/>
      <c r="DTI6" s="1054"/>
      <c r="DTJ6" s="1054"/>
      <c r="DTK6" s="1054"/>
      <c r="DTL6" s="1054"/>
      <c r="DTM6" s="1054"/>
      <c r="DTN6" s="1054"/>
      <c r="DTO6" s="1054"/>
      <c r="DTP6" s="1054"/>
      <c r="DTQ6" s="1054"/>
      <c r="DTR6" s="1054"/>
      <c r="DTS6" s="1054"/>
      <c r="DTT6" s="1054"/>
      <c r="DTU6" s="1054"/>
      <c r="DTV6" s="1054"/>
      <c r="DTW6" s="1054"/>
      <c r="DTX6" s="1054"/>
      <c r="DTY6" s="1054"/>
      <c r="DTZ6" s="1054"/>
      <c r="DUA6" s="1054"/>
      <c r="DUB6" s="1054"/>
      <c r="DUC6" s="1054"/>
      <c r="DUD6" s="1054"/>
      <c r="DUE6" s="1054"/>
      <c r="DUF6" s="1054"/>
      <c r="DUG6" s="1054"/>
      <c r="DUH6" s="1054"/>
      <c r="DUI6" s="1054"/>
      <c r="DUJ6" s="1054"/>
      <c r="DUK6" s="1054"/>
      <c r="DUL6" s="1054"/>
      <c r="DUM6" s="1054"/>
      <c r="DUN6" s="1054"/>
      <c r="DUO6" s="1054"/>
      <c r="DUP6" s="1054"/>
      <c r="DUQ6" s="1054"/>
      <c r="DUR6" s="1054"/>
      <c r="DUS6" s="1054"/>
      <c r="DUT6" s="1054"/>
      <c r="DUU6" s="1054"/>
      <c r="DUV6" s="1054"/>
      <c r="DUW6" s="1054"/>
      <c r="DUX6" s="1054"/>
      <c r="DUY6" s="1054"/>
      <c r="DUZ6" s="1054"/>
      <c r="DVA6" s="1054"/>
      <c r="DVB6" s="1054"/>
      <c r="DVC6" s="1054"/>
      <c r="DVD6" s="1054"/>
      <c r="DVE6" s="1054"/>
      <c r="DVF6" s="1054"/>
      <c r="DVG6" s="1054"/>
      <c r="DVH6" s="1054"/>
      <c r="DVI6" s="1054"/>
      <c r="DVJ6" s="1054"/>
      <c r="DVK6" s="1054"/>
      <c r="DVL6" s="1054"/>
      <c r="DVM6" s="1054"/>
      <c r="DVN6" s="1054"/>
      <c r="DVO6" s="1054"/>
      <c r="DVP6" s="1054"/>
      <c r="DVQ6" s="1054"/>
      <c r="DVR6" s="1054"/>
      <c r="DVS6" s="1054"/>
      <c r="DVT6" s="1054"/>
      <c r="DVU6" s="1054"/>
      <c r="DVV6" s="1054"/>
      <c r="DVW6" s="1054"/>
      <c r="DVX6" s="1054"/>
      <c r="DVY6" s="1054"/>
      <c r="DVZ6" s="1054"/>
      <c r="DWA6" s="1054"/>
      <c r="DWB6" s="1054"/>
      <c r="DWC6" s="1054"/>
      <c r="DWD6" s="1054"/>
      <c r="DWE6" s="1054"/>
      <c r="DWF6" s="1054"/>
      <c r="DWG6" s="1054"/>
      <c r="DWH6" s="1054"/>
      <c r="DWI6" s="1054"/>
      <c r="DWJ6" s="1054"/>
      <c r="DWK6" s="1054"/>
      <c r="DWL6" s="1054"/>
      <c r="DWM6" s="1054"/>
      <c r="DWN6" s="1054"/>
      <c r="DWO6" s="1054"/>
      <c r="DWP6" s="1054"/>
      <c r="DWQ6" s="1054"/>
      <c r="DWR6" s="1054"/>
      <c r="DWS6" s="1054"/>
      <c r="DWT6" s="1054"/>
      <c r="DWU6" s="1054"/>
      <c r="DWV6" s="1054"/>
      <c r="DWW6" s="1054"/>
      <c r="DWX6" s="1054"/>
      <c r="DWY6" s="1054"/>
      <c r="DWZ6" s="1054"/>
      <c r="DXA6" s="1054"/>
      <c r="DXB6" s="1054"/>
      <c r="DXC6" s="1054"/>
      <c r="DXD6" s="1054"/>
      <c r="DXE6" s="1054"/>
      <c r="DXF6" s="1054"/>
      <c r="DXG6" s="1054"/>
      <c r="DXH6" s="1054"/>
      <c r="DXI6" s="1054"/>
      <c r="DXJ6" s="1054"/>
      <c r="DXK6" s="1054"/>
      <c r="DXL6" s="1054"/>
      <c r="DXM6" s="1054"/>
      <c r="DXN6" s="1054"/>
      <c r="DXO6" s="1054"/>
      <c r="DXP6" s="1054"/>
      <c r="DXQ6" s="1054"/>
      <c r="DXR6" s="1054"/>
      <c r="DXS6" s="1054"/>
      <c r="DXT6" s="1054"/>
      <c r="DXU6" s="1054"/>
      <c r="DXV6" s="1054"/>
      <c r="DXW6" s="1054"/>
      <c r="DXX6" s="1054"/>
      <c r="DXY6" s="1054"/>
      <c r="DXZ6" s="1054"/>
      <c r="DYA6" s="1054"/>
      <c r="DYB6" s="1054"/>
      <c r="DYC6" s="1054"/>
      <c r="DYD6" s="1054"/>
      <c r="DYE6" s="1054"/>
      <c r="DYF6" s="1054"/>
      <c r="DYG6" s="1054"/>
      <c r="DYH6" s="1054"/>
      <c r="DYI6" s="1054"/>
      <c r="DYJ6" s="1054"/>
      <c r="DYK6" s="1054"/>
      <c r="DYL6" s="1054"/>
      <c r="DYM6" s="1054"/>
      <c r="DYN6" s="1054"/>
      <c r="DYO6" s="1054"/>
      <c r="DYP6" s="1054"/>
      <c r="DYQ6" s="1054"/>
      <c r="DYR6" s="1054"/>
      <c r="DYS6" s="1054"/>
      <c r="DYT6" s="1054"/>
      <c r="DYU6" s="1054"/>
      <c r="DYV6" s="1054"/>
      <c r="DYW6" s="1054"/>
      <c r="DYX6" s="1054"/>
      <c r="DYY6" s="1054"/>
      <c r="DYZ6" s="1054"/>
      <c r="DZA6" s="1054"/>
      <c r="DZB6" s="1054"/>
      <c r="DZC6" s="1054"/>
      <c r="DZD6" s="1054"/>
      <c r="DZE6" s="1054"/>
      <c r="DZF6" s="1054"/>
      <c r="DZG6" s="1054"/>
      <c r="DZH6" s="1054"/>
      <c r="DZI6" s="1054"/>
      <c r="DZJ6" s="1054"/>
      <c r="DZK6" s="1054"/>
      <c r="DZL6" s="1054"/>
      <c r="DZM6" s="1054"/>
      <c r="DZN6" s="1054"/>
      <c r="DZO6" s="1054"/>
      <c r="DZP6" s="1054"/>
      <c r="DZQ6" s="1054"/>
      <c r="DZR6" s="1054"/>
      <c r="DZS6" s="1054"/>
      <c r="DZT6" s="1054"/>
      <c r="DZU6" s="1054"/>
      <c r="DZV6" s="1054"/>
      <c r="DZW6" s="1054"/>
      <c r="DZX6" s="1054"/>
      <c r="DZY6" s="1054"/>
      <c r="DZZ6" s="1054"/>
      <c r="EAA6" s="1054"/>
      <c r="EAB6" s="1054"/>
      <c r="EAC6" s="1054"/>
      <c r="EAD6" s="1054"/>
      <c r="EAE6" s="1054"/>
      <c r="EAF6" s="1054"/>
      <c r="EAG6" s="1054"/>
      <c r="EAH6" s="1054"/>
      <c r="EAI6" s="1054"/>
      <c r="EAJ6" s="1054"/>
      <c r="EAK6" s="1054"/>
      <c r="EAL6" s="1054"/>
      <c r="EAM6" s="1054"/>
      <c r="EAN6" s="1054"/>
      <c r="EAO6" s="1054"/>
      <c r="EAP6" s="1054"/>
      <c r="EAQ6" s="1054"/>
      <c r="EAR6" s="1054"/>
      <c r="EAS6" s="1054"/>
      <c r="EAT6" s="1054"/>
      <c r="EAU6" s="1054"/>
      <c r="EAV6" s="1054"/>
      <c r="EAW6" s="1054"/>
      <c r="EAX6" s="1054"/>
      <c r="EAY6" s="1054"/>
      <c r="EAZ6" s="1054"/>
      <c r="EBA6" s="1054"/>
      <c r="EBB6" s="1054"/>
      <c r="EBC6" s="1054"/>
      <c r="EBD6" s="1054"/>
      <c r="EBE6" s="1054"/>
      <c r="EBF6" s="1054"/>
      <c r="EBG6" s="1054"/>
      <c r="EBH6" s="1054"/>
      <c r="EBI6" s="1054"/>
      <c r="EBJ6" s="1054"/>
      <c r="EBK6" s="1054"/>
      <c r="EBL6" s="1054"/>
      <c r="EBM6" s="1054"/>
      <c r="EBN6" s="1054"/>
      <c r="EBO6" s="1054"/>
      <c r="EBP6" s="1054"/>
      <c r="EBQ6" s="1054"/>
      <c r="EBR6" s="1054"/>
      <c r="EBS6" s="1054"/>
      <c r="EBT6" s="1054"/>
      <c r="EBU6" s="1054"/>
      <c r="EBV6" s="1054"/>
      <c r="EBW6" s="1054"/>
      <c r="EBX6" s="1054"/>
      <c r="EBY6" s="1054"/>
      <c r="EBZ6" s="1054"/>
      <c r="ECA6" s="1054"/>
      <c r="ECB6" s="1054"/>
      <c r="ECC6" s="1054"/>
      <c r="ECD6" s="1054"/>
      <c r="ECE6" s="1054"/>
      <c r="ECF6" s="1054"/>
      <c r="ECG6" s="1054"/>
      <c r="ECH6" s="1054"/>
      <c r="ECI6" s="1054"/>
      <c r="ECJ6" s="1054"/>
      <c r="ECK6" s="1054"/>
      <c r="ECL6" s="1054"/>
      <c r="ECM6" s="1054"/>
      <c r="ECN6" s="1054"/>
      <c r="ECO6" s="1054"/>
      <c r="ECP6" s="1054"/>
      <c r="ECQ6" s="1054"/>
      <c r="ECR6" s="1054"/>
      <c r="ECS6" s="1054"/>
      <c r="ECT6" s="1054"/>
      <c r="ECU6" s="1054"/>
      <c r="ECV6" s="1054"/>
      <c r="ECW6" s="1054"/>
      <c r="ECX6" s="1054"/>
      <c r="ECY6" s="1054"/>
      <c r="ECZ6" s="1054"/>
      <c r="EDA6" s="1054"/>
      <c r="EDB6" s="1054"/>
      <c r="EDC6" s="1054"/>
      <c r="EDD6" s="1054"/>
      <c r="EDE6" s="1054"/>
      <c r="EDF6" s="1054"/>
      <c r="EDG6" s="1054"/>
      <c r="EDH6" s="1054"/>
      <c r="EDI6" s="1054"/>
      <c r="EDJ6" s="1054"/>
      <c r="EDK6" s="1054"/>
      <c r="EDL6" s="1054"/>
      <c r="EDM6" s="1054"/>
      <c r="EDN6" s="1054"/>
      <c r="EDO6" s="1054"/>
      <c r="EDP6" s="1054"/>
      <c r="EDQ6" s="1054"/>
      <c r="EDR6" s="1054"/>
      <c r="EDS6" s="1054"/>
      <c r="EDT6" s="1054"/>
      <c r="EDU6" s="1054"/>
      <c r="EDV6" s="1054"/>
      <c r="EDW6" s="1054"/>
      <c r="EDX6" s="1054"/>
      <c r="EDY6" s="1054"/>
      <c r="EDZ6" s="1054"/>
      <c r="EEA6" s="1054"/>
      <c r="EEB6" s="1054"/>
      <c r="EEC6" s="1054"/>
      <c r="EED6" s="1054"/>
      <c r="EEE6" s="1054"/>
      <c r="EEF6" s="1054"/>
      <c r="EEG6" s="1054"/>
      <c r="EEH6" s="1054"/>
      <c r="EEI6" s="1054"/>
      <c r="EEJ6" s="1054"/>
      <c r="EEK6" s="1054"/>
      <c r="EEL6" s="1054"/>
      <c r="EEM6" s="1054"/>
      <c r="EEN6" s="1054"/>
      <c r="EEO6" s="1054"/>
      <c r="EEP6" s="1054"/>
      <c r="EEQ6" s="1054"/>
      <c r="EER6" s="1054"/>
      <c r="EES6" s="1054"/>
      <c r="EET6" s="1054"/>
      <c r="EEU6" s="1054"/>
      <c r="EEV6" s="1054"/>
      <c r="EEW6" s="1054"/>
      <c r="EEX6" s="1054"/>
      <c r="EEY6" s="1054"/>
      <c r="EEZ6" s="1054"/>
      <c r="EFA6" s="1054"/>
      <c r="EFB6" s="1054"/>
      <c r="EFC6" s="1054"/>
      <c r="EFD6" s="1054"/>
      <c r="EFE6" s="1054"/>
      <c r="EFF6" s="1054"/>
      <c r="EFG6" s="1054"/>
      <c r="EFH6" s="1054"/>
      <c r="EFI6" s="1054"/>
      <c r="EFJ6" s="1054"/>
      <c r="EFK6" s="1054"/>
      <c r="EFL6" s="1054"/>
      <c r="EFM6" s="1054"/>
      <c r="EFN6" s="1054"/>
      <c r="EFO6" s="1054"/>
      <c r="EFP6" s="1054"/>
      <c r="EFQ6" s="1054"/>
      <c r="EFR6" s="1054"/>
      <c r="EFS6" s="1054"/>
      <c r="EFT6" s="1054"/>
      <c r="EFU6" s="1054"/>
      <c r="EFV6" s="1054"/>
      <c r="EFW6" s="1054"/>
      <c r="EFX6" s="1054"/>
      <c r="EFY6" s="1054"/>
      <c r="EFZ6" s="1054"/>
      <c r="EGA6" s="1054"/>
      <c r="EGB6" s="1054"/>
      <c r="EGC6" s="1054"/>
      <c r="EGD6" s="1054"/>
      <c r="EGE6" s="1054"/>
      <c r="EGF6" s="1054"/>
      <c r="EGG6" s="1054"/>
      <c r="EGH6" s="1054"/>
      <c r="EGI6" s="1054"/>
      <c r="EGJ6" s="1054"/>
      <c r="EGK6" s="1054"/>
      <c r="EGL6" s="1054"/>
      <c r="EGM6" s="1054"/>
      <c r="EGN6" s="1054"/>
      <c r="EGO6" s="1054"/>
      <c r="EGP6" s="1054"/>
      <c r="EGQ6" s="1054"/>
      <c r="EGR6" s="1054"/>
      <c r="EGS6" s="1054"/>
      <c r="EGT6" s="1054"/>
      <c r="EGU6" s="1054"/>
      <c r="EGV6" s="1054"/>
      <c r="EGW6" s="1054"/>
      <c r="EGX6" s="1054"/>
      <c r="EGY6" s="1054"/>
      <c r="EGZ6" s="1054"/>
      <c r="EHA6" s="1054"/>
      <c r="EHB6" s="1054"/>
      <c r="EHC6" s="1054"/>
      <c r="EHD6" s="1054"/>
      <c r="EHE6" s="1054"/>
      <c r="EHF6" s="1054"/>
      <c r="EHG6" s="1054"/>
      <c r="EHH6" s="1054"/>
      <c r="EHI6" s="1054"/>
      <c r="EHJ6" s="1054"/>
      <c r="EHK6" s="1054"/>
      <c r="EHL6" s="1054"/>
      <c r="EHM6" s="1054"/>
      <c r="EHN6" s="1054"/>
      <c r="EHO6" s="1054"/>
      <c r="EHP6" s="1054"/>
      <c r="EHQ6" s="1054"/>
      <c r="EHR6" s="1054"/>
      <c r="EHS6" s="1054"/>
      <c r="EHT6" s="1054"/>
      <c r="EHU6" s="1054"/>
      <c r="EHV6" s="1054"/>
      <c r="EHW6" s="1054"/>
      <c r="EHX6" s="1054"/>
      <c r="EHY6" s="1054"/>
      <c r="EHZ6" s="1054"/>
      <c r="EIA6" s="1054"/>
      <c r="EIB6" s="1054"/>
      <c r="EIC6" s="1054"/>
      <c r="EID6" s="1054"/>
      <c r="EIE6" s="1054"/>
      <c r="EIF6" s="1054"/>
      <c r="EIG6" s="1054"/>
      <c r="EIH6" s="1054"/>
      <c r="EII6" s="1054"/>
      <c r="EIJ6" s="1054"/>
      <c r="EIK6" s="1054"/>
      <c r="EIL6" s="1054"/>
      <c r="EIM6" s="1054"/>
      <c r="EIN6" s="1054"/>
      <c r="EIO6" s="1054"/>
      <c r="EIP6" s="1054"/>
      <c r="EIQ6" s="1054"/>
      <c r="EIR6" s="1054"/>
      <c r="EIS6" s="1054"/>
      <c r="EIT6" s="1054"/>
      <c r="EIU6" s="1054"/>
      <c r="EIV6" s="1054"/>
      <c r="EIW6" s="1054"/>
      <c r="EIX6" s="1054"/>
      <c r="EIY6" s="1054"/>
      <c r="EIZ6" s="1054"/>
      <c r="EJA6" s="1054"/>
      <c r="EJB6" s="1054"/>
      <c r="EJC6" s="1054"/>
      <c r="EJD6" s="1054"/>
      <c r="EJE6" s="1054"/>
      <c r="EJF6" s="1054"/>
      <c r="EJG6" s="1054"/>
      <c r="EJH6" s="1054"/>
      <c r="EJI6" s="1054"/>
      <c r="EJJ6" s="1054"/>
      <c r="EJK6" s="1054"/>
      <c r="EJL6" s="1054"/>
      <c r="EJM6" s="1054"/>
      <c r="EJN6" s="1054"/>
      <c r="EJO6" s="1054"/>
      <c r="EJP6" s="1054"/>
      <c r="EJQ6" s="1054"/>
      <c r="EJR6" s="1054"/>
      <c r="EJS6" s="1054"/>
      <c r="EJT6" s="1054"/>
      <c r="EJU6" s="1054"/>
      <c r="EJV6" s="1054"/>
      <c r="EJW6" s="1054"/>
      <c r="EJX6" s="1054"/>
      <c r="EJY6" s="1054"/>
      <c r="EJZ6" s="1054"/>
      <c r="EKA6" s="1054"/>
      <c r="EKB6" s="1054"/>
      <c r="EKC6" s="1054"/>
      <c r="EKD6" s="1054"/>
      <c r="EKE6" s="1054"/>
      <c r="EKF6" s="1054"/>
      <c r="EKG6" s="1054"/>
      <c r="EKH6" s="1054"/>
      <c r="EKI6" s="1054"/>
      <c r="EKJ6" s="1054"/>
      <c r="EKK6" s="1054"/>
      <c r="EKL6" s="1054"/>
      <c r="EKM6" s="1054"/>
      <c r="EKN6" s="1054"/>
      <c r="EKO6" s="1054"/>
      <c r="EKP6" s="1054"/>
      <c r="EKQ6" s="1054"/>
      <c r="EKR6" s="1054"/>
      <c r="EKS6" s="1054"/>
      <c r="EKT6" s="1054"/>
      <c r="EKU6" s="1054"/>
      <c r="EKV6" s="1054"/>
      <c r="EKW6" s="1054"/>
      <c r="EKX6" s="1054"/>
      <c r="EKY6" s="1054"/>
      <c r="EKZ6" s="1054"/>
      <c r="ELA6" s="1054"/>
      <c r="ELB6" s="1054"/>
      <c r="ELC6" s="1054"/>
      <c r="ELD6" s="1054"/>
      <c r="ELE6" s="1054"/>
      <c r="ELF6" s="1054"/>
      <c r="ELG6" s="1054"/>
      <c r="ELH6" s="1054"/>
      <c r="ELI6" s="1054"/>
      <c r="ELJ6" s="1054"/>
      <c r="ELK6" s="1054"/>
      <c r="ELL6" s="1054"/>
      <c r="ELM6" s="1054"/>
      <c r="ELN6" s="1054"/>
      <c r="ELO6" s="1054"/>
      <c r="ELP6" s="1054"/>
      <c r="ELQ6" s="1054"/>
      <c r="ELR6" s="1054"/>
      <c r="ELS6" s="1054"/>
      <c r="ELT6" s="1054"/>
      <c r="ELU6" s="1054"/>
      <c r="ELV6" s="1054"/>
      <c r="ELW6" s="1054"/>
      <c r="ELX6" s="1054"/>
      <c r="ELY6" s="1054"/>
      <c r="ELZ6" s="1054"/>
      <c r="EMA6" s="1054"/>
      <c r="EMB6" s="1054"/>
      <c r="EMC6" s="1054"/>
      <c r="EMD6" s="1054"/>
      <c r="EME6" s="1054"/>
      <c r="EMF6" s="1054"/>
      <c r="EMG6" s="1054"/>
      <c r="EMH6" s="1054"/>
      <c r="EMI6" s="1054"/>
      <c r="EMJ6" s="1054"/>
      <c r="EMK6" s="1054"/>
      <c r="EML6" s="1054"/>
      <c r="EMM6" s="1054"/>
      <c r="EMN6" s="1054"/>
      <c r="EMO6" s="1054"/>
      <c r="EMP6" s="1054"/>
      <c r="EMQ6" s="1054"/>
      <c r="EMR6" s="1054"/>
      <c r="EMS6" s="1054"/>
      <c r="EMT6" s="1054"/>
      <c r="EMU6" s="1054"/>
      <c r="EMV6" s="1054"/>
      <c r="EMW6" s="1054"/>
      <c r="EMX6" s="1054"/>
      <c r="EMY6" s="1054"/>
      <c r="EMZ6" s="1054"/>
      <c r="ENA6" s="1054"/>
      <c r="ENB6" s="1054"/>
      <c r="ENC6" s="1054"/>
      <c r="END6" s="1054"/>
      <c r="ENE6" s="1054"/>
      <c r="ENF6" s="1054"/>
      <c r="ENG6" s="1054"/>
      <c r="ENH6" s="1054"/>
      <c r="ENI6" s="1054"/>
      <c r="ENJ6" s="1054"/>
      <c r="ENK6" s="1054"/>
      <c r="ENL6" s="1054"/>
      <c r="ENM6" s="1054"/>
      <c r="ENN6" s="1054"/>
      <c r="ENO6" s="1054"/>
      <c r="ENP6" s="1054"/>
      <c r="ENQ6" s="1054"/>
      <c r="ENR6" s="1054"/>
      <c r="ENS6" s="1054"/>
      <c r="ENT6" s="1054"/>
      <c r="ENU6" s="1054"/>
      <c r="ENV6" s="1054"/>
      <c r="ENW6" s="1054"/>
      <c r="ENX6" s="1054"/>
      <c r="ENY6" s="1054"/>
      <c r="ENZ6" s="1054"/>
      <c r="EOA6" s="1054"/>
      <c r="EOB6" s="1054"/>
      <c r="EOC6" s="1054"/>
      <c r="EOD6" s="1054"/>
      <c r="EOE6" s="1054"/>
      <c r="EOF6" s="1054"/>
      <c r="EOG6" s="1054"/>
      <c r="EOH6" s="1054"/>
      <c r="EOI6" s="1054"/>
      <c r="EOJ6" s="1054"/>
      <c r="EOK6" s="1054"/>
      <c r="EOL6" s="1054"/>
      <c r="EOM6" s="1054"/>
      <c r="EON6" s="1054"/>
      <c r="EOO6" s="1054"/>
      <c r="EOP6" s="1054"/>
      <c r="EOQ6" s="1054"/>
      <c r="EOR6" s="1054"/>
      <c r="EOS6" s="1054"/>
      <c r="EOT6" s="1054"/>
      <c r="EOU6" s="1054"/>
      <c r="EOV6" s="1054"/>
      <c r="EOW6" s="1054"/>
      <c r="EOX6" s="1054"/>
      <c r="EOY6" s="1054"/>
      <c r="EOZ6" s="1054"/>
      <c r="EPA6" s="1054"/>
      <c r="EPB6" s="1054"/>
      <c r="EPC6" s="1054"/>
      <c r="EPD6" s="1054"/>
      <c r="EPE6" s="1054"/>
      <c r="EPF6" s="1054"/>
      <c r="EPG6" s="1054"/>
      <c r="EPH6" s="1054"/>
      <c r="EPI6" s="1054"/>
      <c r="EPJ6" s="1054"/>
      <c r="EPK6" s="1054"/>
      <c r="EPL6" s="1054"/>
      <c r="EPM6" s="1054"/>
      <c r="EPN6" s="1054"/>
      <c r="EPO6" s="1054"/>
      <c r="EPP6" s="1054"/>
      <c r="EPQ6" s="1054"/>
      <c r="EPR6" s="1054"/>
      <c r="EPS6" s="1054"/>
      <c r="EPT6" s="1054"/>
      <c r="EPU6" s="1054"/>
      <c r="EPV6" s="1054"/>
      <c r="EPW6" s="1054"/>
      <c r="EPX6" s="1054"/>
      <c r="EPY6" s="1054"/>
      <c r="EPZ6" s="1054"/>
      <c r="EQA6" s="1054"/>
      <c r="EQB6" s="1054"/>
      <c r="EQC6" s="1054"/>
      <c r="EQD6" s="1054"/>
      <c r="EQE6" s="1054"/>
      <c r="EQF6" s="1054"/>
      <c r="EQG6" s="1054"/>
      <c r="EQH6" s="1054"/>
      <c r="EQI6" s="1054"/>
      <c r="EQJ6" s="1054"/>
      <c r="EQK6" s="1054"/>
      <c r="EQL6" s="1054"/>
      <c r="EQM6" s="1054"/>
      <c r="EQN6" s="1054"/>
      <c r="EQO6" s="1054"/>
      <c r="EQP6" s="1054"/>
      <c r="EQQ6" s="1054"/>
      <c r="EQR6" s="1054"/>
      <c r="EQS6" s="1054"/>
      <c r="EQT6" s="1054"/>
      <c r="EQU6" s="1054"/>
      <c r="EQV6" s="1054"/>
      <c r="EQW6" s="1054"/>
      <c r="EQX6" s="1054"/>
      <c r="EQY6" s="1054"/>
      <c r="EQZ6" s="1054"/>
      <c r="ERA6" s="1054"/>
      <c r="ERB6" s="1054"/>
      <c r="ERC6" s="1054"/>
      <c r="ERD6" s="1054"/>
      <c r="ERE6" s="1054"/>
      <c r="ERF6" s="1054"/>
      <c r="ERG6" s="1054"/>
      <c r="ERH6" s="1054"/>
      <c r="ERI6" s="1054"/>
      <c r="ERJ6" s="1054"/>
      <c r="ERK6" s="1054"/>
      <c r="ERL6" s="1054"/>
      <c r="ERM6" s="1054"/>
      <c r="ERN6" s="1054"/>
      <c r="ERO6" s="1054"/>
      <c r="ERP6" s="1054"/>
      <c r="ERQ6" s="1054"/>
      <c r="ERR6" s="1054"/>
      <c r="ERS6" s="1054"/>
      <c r="ERT6" s="1054"/>
      <c r="ERU6" s="1054"/>
      <c r="ERV6" s="1054"/>
      <c r="ERW6" s="1054"/>
      <c r="ERX6" s="1054"/>
      <c r="ERY6" s="1054"/>
      <c r="ERZ6" s="1054"/>
      <c r="ESA6" s="1054"/>
      <c r="ESB6" s="1054"/>
      <c r="ESC6" s="1054"/>
      <c r="ESD6" s="1054"/>
      <c r="ESE6" s="1054"/>
      <c r="ESF6" s="1054"/>
      <c r="ESG6" s="1054"/>
      <c r="ESH6" s="1054"/>
      <c r="ESI6" s="1054"/>
      <c r="ESJ6" s="1054"/>
      <c r="ESK6" s="1054"/>
      <c r="ESL6" s="1054"/>
      <c r="ESM6" s="1054"/>
      <c r="ESN6" s="1054"/>
      <c r="ESO6" s="1054"/>
      <c r="ESP6" s="1054"/>
      <c r="ESQ6" s="1054"/>
      <c r="ESR6" s="1054"/>
      <c r="ESS6" s="1054"/>
      <c r="EST6" s="1054"/>
      <c r="ESU6" s="1054"/>
      <c r="ESV6" s="1054"/>
      <c r="ESW6" s="1054"/>
      <c r="ESX6" s="1054"/>
      <c r="ESY6" s="1054"/>
      <c r="ESZ6" s="1054"/>
      <c r="ETA6" s="1054"/>
      <c r="ETB6" s="1054"/>
      <c r="ETC6" s="1054"/>
      <c r="ETD6" s="1054"/>
      <c r="ETE6" s="1054"/>
      <c r="ETF6" s="1054"/>
      <c r="ETG6" s="1054"/>
      <c r="ETH6" s="1054"/>
      <c r="ETI6" s="1054"/>
      <c r="ETJ6" s="1054"/>
      <c r="ETK6" s="1054"/>
      <c r="ETL6" s="1054"/>
      <c r="ETM6" s="1054"/>
      <c r="ETN6" s="1054"/>
      <c r="ETO6" s="1054"/>
      <c r="ETP6" s="1054"/>
      <c r="ETQ6" s="1054"/>
      <c r="ETR6" s="1054"/>
      <c r="ETS6" s="1054"/>
      <c r="ETT6" s="1054"/>
      <c r="ETU6" s="1054"/>
      <c r="ETV6" s="1054"/>
      <c r="ETW6" s="1054"/>
      <c r="ETX6" s="1054"/>
      <c r="ETY6" s="1054"/>
      <c r="ETZ6" s="1054"/>
      <c r="EUA6" s="1054"/>
      <c r="EUB6" s="1054"/>
      <c r="EUC6" s="1054"/>
      <c r="EUD6" s="1054"/>
      <c r="EUE6" s="1054"/>
      <c r="EUF6" s="1054"/>
      <c r="EUG6" s="1054"/>
      <c r="EUH6" s="1054"/>
      <c r="EUI6" s="1054"/>
      <c r="EUJ6" s="1054"/>
      <c r="EUK6" s="1054"/>
      <c r="EUL6" s="1054"/>
      <c r="EUM6" s="1054"/>
      <c r="EUN6" s="1054"/>
      <c r="EUO6" s="1054"/>
      <c r="EUP6" s="1054"/>
      <c r="EUQ6" s="1054"/>
      <c r="EUR6" s="1054"/>
      <c r="EUS6" s="1054"/>
      <c r="EUT6" s="1054"/>
      <c r="EUU6" s="1054"/>
      <c r="EUV6" s="1054"/>
      <c r="EUW6" s="1054"/>
      <c r="EUX6" s="1054"/>
      <c r="EUY6" s="1054"/>
      <c r="EUZ6" s="1054"/>
      <c r="EVA6" s="1054"/>
      <c r="EVB6" s="1054"/>
      <c r="EVC6" s="1054"/>
      <c r="EVD6" s="1054"/>
      <c r="EVE6" s="1054"/>
      <c r="EVF6" s="1054"/>
      <c r="EVG6" s="1054"/>
      <c r="EVH6" s="1054"/>
      <c r="EVI6" s="1054"/>
      <c r="EVJ6" s="1054"/>
      <c r="EVK6" s="1054"/>
      <c r="EVL6" s="1054"/>
      <c r="EVM6" s="1054"/>
      <c r="EVN6" s="1054"/>
      <c r="EVO6" s="1054"/>
      <c r="EVP6" s="1054"/>
      <c r="EVQ6" s="1054"/>
      <c r="EVR6" s="1054"/>
      <c r="EVS6" s="1054"/>
      <c r="EVT6" s="1054"/>
      <c r="EVU6" s="1054"/>
      <c r="EVV6" s="1054"/>
      <c r="EVW6" s="1054"/>
      <c r="EVX6" s="1054"/>
      <c r="EVY6" s="1054"/>
      <c r="EVZ6" s="1054"/>
      <c r="EWA6" s="1054"/>
      <c r="EWB6" s="1054"/>
      <c r="EWC6" s="1054"/>
      <c r="EWD6" s="1054"/>
      <c r="EWE6" s="1054"/>
      <c r="EWF6" s="1054"/>
      <c r="EWG6" s="1054"/>
      <c r="EWH6" s="1054"/>
      <c r="EWI6" s="1054"/>
      <c r="EWJ6" s="1054"/>
      <c r="EWK6" s="1054"/>
      <c r="EWL6" s="1054"/>
      <c r="EWM6" s="1054"/>
      <c r="EWN6" s="1054"/>
      <c r="EWO6" s="1054"/>
      <c r="EWP6" s="1054"/>
      <c r="EWQ6" s="1054"/>
      <c r="EWR6" s="1054"/>
      <c r="EWS6" s="1054"/>
      <c r="EWT6" s="1054"/>
      <c r="EWU6" s="1054"/>
      <c r="EWV6" s="1054"/>
      <c r="EWW6" s="1054"/>
      <c r="EWX6" s="1054"/>
      <c r="EWY6" s="1054"/>
      <c r="EWZ6" s="1054"/>
      <c r="EXA6" s="1054"/>
      <c r="EXB6" s="1054"/>
      <c r="EXC6" s="1054"/>
      <c r="EXD6" s="1054"/>
      <c r="EXE6" s="1054"/>
      <c r="EXF6" s="1054"/>
      <c r="EXG6" s="1054"/>
      <c r="EXH6" s="1054"/>
      <c r="EXI6" s="1054"/>
      <c r="EXJ6" s="1054"/>
      <c r="EXK6" s="1054"/>
      <c r="EXL6" s="1054"/>
      <c r="EXM6" s="1054"/>
      <c r="EXN6" s="1054"/>
      <c r="EXO6" s="1054"/>
      <c r="EXP6" s="1054"/>
      <c r="EXQ6" s="1054"/>
      <c r="EXR6" s="1054"/>
      <c r="EXS6" s="1054"/>
      <c r="EXT6" s="1054"/>
      <c r="EXU6" s="1054"/>
      <c r="EXV6" s="1054"/>
      <c r="EXW6" s="1054"/>
      <c r="EXX6" s="1054"/>
      <c r="EXY6" s="1054"/>
      <c r="EXZ6" s="1054"/>
      <c r="EYA6" s="1054"/>
      <c r="EYB6" s="1054"/>
      <c r="EYC6" s="1054"/>
      <c r="EYD6" s="1054"/>
      <c r="EYE6" s="1054"/>
      <c r="EYF6" s="1054"/>
      <c r="EYG6" s="1054"/>
      <c r="EYH6" s="1054"/>
      <c r="EYI6" s="1054"/>
      <c r="EYJ6" s="1054"/>
      <c r="EYK6" s="1054"/>
      <c r="EYL6" s="1054"/>
      <c r="EYM6" s="1054"/>
      <c r="EYN6" s="1054"/>
      <c r="EYO6" s="1054"/>
      <c r="EYP6" s="1054"/>
      <c r="EYQ6" s="1054"/>
      <c r="EYR6" s="1054"/>
      <c r="EYS6" s="1054"/>
      <c r="EYT6" s="1054"/>
      <c r="EYU6" s="1054"/>
      <c r="EYV6" s="1054"/>
      <c r="EYW6" s="1054"/>
      <c r="EYX6" s="1054"/>
      <c r="EYY6" s="1054"/>
      <c r="EYZ6" s="1054"/>
      <c r="EZA6" s="1054"/>
      <c r="EZB6" s="1054"/>
      <c r="EZC6" s="1054"/>
      <c r="EZD6" s="1054"/>
      <c r="EZE6" s="1054"/>
      <c r="EZF6" s="1054"/>
      <c r="EZG6" s="1054"/>
      <c r="EZH6" s="1054"/>
      <c r="EZI6" s="1054"/>
      <c r="EZJ6" s="1054"/>
      <c r="EZK6" s="1054"/>
      <c r="EZL6" s="1054"/>
      <c r="EZM6" s="1054"/>
      <c r="EZN6" s="1054"/>
      <c r="EZO6" s="1054"/>
      <c r="EZP6" s="1054"/>
      <c r="EZQ6" s="1054"/>
      <c r="EZR6" s="1054"/>
      <c r="EZS6" s="1054"/>
      <c r="EZT6" s="1054"/>
      <c r="EZU6" s="1054"/>
      <c r="EZV6" s="1054"/>
      <c r="EZW6" s="1054"/>
      <c r="EZX6" s="1054"/>
      <c r="EZY6" s="1054"/>
      <c r="EZZ6" s="1054"/>
      <c r="FAA6" s="1054"/>
      <c r="FAB6" s="1054"/>
      <c r="FAC6" s="1054"/>
      <c r="FAD6" s="1054"/>
      <c r="FAE6" s="1054"/>
      <c r="FAF6" s="1054"/>
      <c r="FAG6" s="1054"/>
      <c r="FAH6" s="1054"/>
      <c r="FAI6" s="1054"/>
      <c r="FAJ6" s="1054"/>
      <c r="FAK6" s="1054"/>
      <c r="FAL6" s="1054"/>
      <c r="FAM6" s="1054"/>
      <c r="FAN6" s="1054"/>
      <c r="FAO6" s="1054"/>
      <c r="FAP6" s="1054"/>
      <c r="FAQ6" s="1054"/>
      <c r="FAR6" s="1054"/>
      <c r="FAS6" s="1054"/>
      <c r="FAT6" s="1054"/>
      <c r="FAU6" s="1054"/>
      <c r="FAV6" s="1054"/>
      <c r="FAW6" s="1054"/>
      <c r="FAX6" s="1054"/>
      <c r="FAY6" s="1054"/>
      <c r="FAZ6" s="1054"/>
      <c r="FBA6" s="1054"/>
      <c r="FBB6" s="1054"/>
      <c r="FBC6" s="1054"/>
      <c r="FBD6" s="1054"/>
      <c r="FBE6" s="1054"/>
      <c r="FBF6" s="1054"/>
      <c r="FBG6" s="1054"/>
      <c r="FBH6" s="1054"/>
      <c r="FBI6" s="1054"/>
      <c r="FBJ6" s="1054"/>
      <c r="FBK6" s="1054"/>
      <c r="FBL6" s="1054"/>
      <c r="FBM6" s="1054"/>
      <c r="FBN6" s="1054"/>
      <c r="FBO6" s="1054"/>
      <c r="FBP6" s="1054"/>
      <c r="FBQ6" s="1054"/>
      <c r="FBR6" s="1054"/>
      <c r="FBS6" s="1054"/>
      <c r="FBT6" s="1054"/>
      <c r="FBU6" s="1054"/>
      <c r="FBV6" s="1054"/>
      <c r="FBW6" s="1054"/>
      <c r="FBX6" s="1054"/>
      <c r="FBY6" s="1054"/>
      <c r="FBZ6" s="1054"/>
      <c r="FCA6" s="1054"/>
      <c r="FCB6" s="1054"/>
      <c r="FCC6" s="1054"/>
      <c r="FCD6" s="1054"/>
      <c r="FCE6" s="1054"/>
      <c r="FCF6" s="1054"/>
      <c r="FCG6" s="1054"/>
      <c r="FCH6" s="1054"/>
      <c r="FCI6" s="1054"/>
      <c r="FCJ6" s="1054"/>
      <c r="FCK6" s="1054"/>
      <c r="FCL6" s="1054"/>
      <c r="FCM6" s="1054"/>
      <c r="FCN6" s="1054"/>
      <c r="FCO6" s="1054"/>
      <c r="FCP6" s="1054"/>
      <c r="FCQ6" s="1054"/>
      <c r="FCR6" s="1054"/>
      <c r="FCS6" s="1054"/>
      <c r="FCT6" s="1054"/>
      <c r="FCU6" s="1054"/>
      <c r="FCV6" s="1054"/>
      <c r="FCW6" s="1054"/>
      <c r="FCX6" s="1054"/>
      <c r="FCY6" s="1054"/>
      <c r="FCZ6" s="1054"/>
      <c r="FDA6" s="1054"/>
      <c r="FDB6" s="1054"/>
      <c r="FDC6" s="1054"/>
      <c r="FDD6" s="1054"/>
      <c r="FDE6" s="1054"/>
      <c r="FDF6" s="1054"/>
      <c r="FDG6" s="1054"/>
      <c r="FDH6" s="1054"/>
      <c r="FDI6" s="1054"/>
      <c r="FDJ6" s="1054"/>
      <c r="FDK6" s="1054"/>
      <c r="FDL6" s="1054"/>
      <c r="FDM6" s="1054"/>
      <c r="FDN6" s="1054"/>
      <c r="FDO6" s="1054"/>
      <c r="FDP6" s="1054"/>
      <c r="FDQ6" s="1054"/>
      <c r="FDR6" s="1054"/>
      <c r="FDS6" s="1054"/>
      <c r="FDT6" s="1054"/>
      <c r="FDU6" s="1054"/>
      <c r="FDV6" s="1054"/>
      <c r="FDW6" s="1054"/>
      <c r="FDX6" s="1054"/>
      <c r="FDY6" s="1054"/>
      <c r="FDZ6" s="1054"/>
      <c r="FEA6" s="1054"/>
      <c r="FEB6" s="1054"/>
      <c r="FEC6" s="1054"/>
      <c r="FED6" s="1054"/>
      <c r="FEE6" s="1054"/>
      <c r="FEF6" s="1054"/>
      <c r="FEG6" s="1054"/>
      <c r="FEH6" s="1054"/>
      <c r="FEI6" s="1054"/>
      <c r="FEJ6" s="1054"/>
      <c r="FEK6" s="1054"/>
      <c r="FEL6" s="1054"/>
      <c r="FEM6" s="1054"/>
      <c r="FEN6" s="1054"/>
      <c r="FEO6" s="1054"/>
      <c r="FEP6" s="1054"/>
      <c r="FEQ6" s="1054"/>
      <c r="FER6" s="1054"/>
      <c r="FES6" s="1054"/>
      <c r="FET6" s="1054"/>
      <c r="FEU6" s="1054"/>
      <c r="FEV6" s="1054"/>
      <c r="FEW6" s="1054"/>
      <c r="FEX6" s="1054"/>
      <c r="FEY6" s="1054"/>
      <c r="FEZ6" s="1054"/>
      <c r="FFA6" s="1054"/>
      <c r="FFB6" s="1054"/>
      <c r="FFC6" s="1054"/>
      <c r="FFD6" s="1054"/>
      <c r="FFE6" s="1054"/>
      <c r="FFF6" s="1054"/>
      <c r="FFG6" s="1054"/>
      <c r="FFH6" s="1054"/>
      <c r="FFI6" s="1054"/>
      <c r="FFJ6" s="1054"/>
      <c r="FFK6" s="1054"/>
      <c r="FFL6" s="1054"/>
      <c r="FFM6" s="1054"/>
      <c r="FFN6" s="1054"/>
      <c r="FFO6" s="1054"/>
      <c r="FFP6" s="1054"/>
      <c r="FFQ6" s="1054"/>
      <c r="FFR6" s="1054"/>
      <c r="FFS6" s="1054"/>
      <c r="FFT6" s="1054"/>
      <c r="FFU6" s="1054"/>
      <c r="FFV6" s="1054"/>
      <c r="FFW6" s="1054"/>
      <c r="FFX6" s="1054"/>
      <c r="FFY6" s="1054"/>
      <c r="FFZ6" s="1054"/>
      <c r="FGA6" s="1054"/>
      <c r="FGB6" s="1054"/>
      <c r="FGC6" s="1054"/>
      <c r="FGD6" s="1054"/>
      <c r="FGE6" s="1054"/>
      <c r="FGF6" s="1054"/>
      <c r="FGG6" s="1054"/>
      <c r="FGH6" s="1054"/>
      <c r="FGI6" s="1054"/>
      <c r="FGJ6" s="1054"/>
      <c r="FGK6" s="1054"/>
      <c r="FGL6" s="1054"/>
      <c r="FGM6" s="1054"/>
      <c r="FGN6" s="1054"/>
      <c r="FGO6" s="1054"/>
      <c r="FGP6" s="1054"/>
      <c r="FGQ6" s="1054"/>
      <c r="FGR6" s="1054"/>
      <c r="FGS6" s="1054"/>
      <c r="FGT6" s="1054"/>
      <c r="FGU6" s="1054"/>
      <c r="FGV6" s="1054"/>
      <c r="FGW6" s="1054"/>
      <c r="FGX6" s="1054"/>
      <c r="FGY6" s="1054"/>
      <c r="FGZ6" s="1054"/>
      <c r="FHA6" s="1054"/>
      <c r="FHB6" s="1054"/>
      <c r="FHC6" s="1054"/>
      <c r="FHD6" s="1054"/>
      <c r="FHE6" s="1054"/>
      <c r="FHF6" s="1054"/>
      <c r="FHG6" s="1054"/>
      <c r="FHH6" s="1054"/>
      <c r="FHI6" s="1054"/>
      <c r="FHJ6" s="1054"/>
      <c r="FHK6" s="1054"/>
      <c r="FHL6" s="1054"/>
      <c r="FHM6" s="1054"/>
      <c r="FHN6" s="1054"/>
      <c r="FHO6" s="1054"/>
      <c r="FHP6" s="1054"/>
      <c r="FHQ6" s="1054"/>
      <c r="FHR6" s="1054"/>
      <c r="FHS6" s="1054"/>
      <c r="FHT6" s="1054"/>
      <c r="FHU6" s="1054"/>
      <c r="FHV6" s="1054"/>
      <c r="FHW6" s="1054"/>
      <c r="FHX6" s="1054"/>
      <c r="FHY6" s="1054"/>
      <c r="FHZ6" s="1054"/>
      <c r="FIA6" s="1054"/>
      <c r="FIB6" s="1054"/>
      <c r="FIC6" s="1054"/>
      <c r="FID6" s="1054"/>
      <c r="FIE6" s="1054"/>
      <c r="FIF6" s="1054"/>
      <c r="FIG6" s="1054"/>
      <c r="FIH6" s="1054"/>
      <c r="FII6" s="1054"/>
      <c r="FIJ6" s="1054"/>
      <c r="FIK6" s="1054"/>
      <c r="FIL6" s="1054"/>
      <c r="FIM6" s="1054"/>
      <c r="FIN6" s="1054"/>
      <c r="FIO6" s="1054"/>
      <c r="FIP6" s="1054"/>
      <c r="FIQ6" s="1054"/>
      <c r="FIR6" s="1054"/>
      <c r="FIS6" s="1054"/>
      <c r="FIT6" s="1054"/>
      <c r="FIU6" s="1054"/>
      <c r="FIV6" s="1054"/>
      <c r="FIW6" s="1054"/>
      <c r="FIX6" s="1054"/>
      <c r="FIY6" s="1054"/>
      <c r="FIZ6" s="1054"/>
      <c r="FJA6" s="1054"/>
      <c r="FJB6" s="1054"/>
      <c r="FJC6" s="1054"/>
      <c r="FJD6" s="1054"/>
      <c r="FJE6" s="1054"/>
      <c r="FJF6" s="1054"/>
      <c r="FJG6" s="1054"/>
      <c r="FJH6" s="1054"/>
      <c r="FJI6" s="1054"/>
      <c r="FJJ6" s="1054"/>
      <c r="FJK6" s="1054"/>
      <c r="FJL6" s="1054"/>
      <c r="FJM6" s="1054"/>
      <c r="FJN6" s="1054"/>
      <c r="FJO6" s="1054"/>
      <c r="FJP6" s="1054"/>
      <c r="FJQ6" s="1054"/>
      <c r="FJR6" s="1054"/>
      <c r="FJS6" s="1054"/>
      <c r="FJT6" s="1054"/>
      <c r="FJU6" s="1054"/>
      <c r="FJV6" s="1054"/>
      <c r="FJW6" s="1054"/>
      <c r="FJX6" s="1054"/>
      <c r="FJY6" s="1054"/>
      <c r="FJZ6" s="1054"/>
      <c r="FKA6" s="1054"/>
      <c r="FKB6" s="1054"/>
      <c r="FKC6" s="1054"/>
      <c r="FKD6" s="1054"/>
      <c r="FKE6" s="1054"/>
      <c r="FKF6" s="1054"/>
      <c r="FKG6" s="1054"/>
      <c r="FKH6" s="1054"/>
      <c r="FKI6" s="1054"/>
      <c r="FKJ6" s="1054"/>
      <c r="FKK6" s="1054"/>
      <c r="FKL6" s="1054"/>
      <c r="FKM6" s="1054"/>
      <c r="FKN6" s="1054"/>
      <c r="FKO6" s="1054"/>
      <c r="FKP6" s="1054"/>
      <c r="FKQ6" s="1054"/>
      <c r="FKR6" s="1054"/>
      <c r="FKS6" s="1054"/>
      <c r="FKT6" s="1054"/>
      <c r="FKU6" s="1054"/>
      <c r="FKV6" s="1054"/>
      <c r="FKW6" s="1054"/>
      <c r="FKX6" s="1054"/>
      <c r="FKY6" s="1054"/>
      <c r="FKZ6" s="1054"/>
      <c r="FLA6" s="1054"/>
      <c r="FLB6" s="1054"/>
      <c r="FLC6" s="1054"/>
      <c r="FLD6" s="1054"/>
      <c r="FLE6" s="1054"/>
      <c r="FLF6" s="1054"/>
      <c r="FLG6" s="1054"/>
      <c r="FLH6" s="1054"/>
      <c r="FLI6" s="1054"/>
      <c r="FLJ6" s="1054"/>
      <c r="FLK6" s="1054"/>
      <c r="FLL6" s="1054"/>
      <c r="FLM6" s="1054"/>
      <c r="FLN6" s="1054"/>
      <c r="FLO6" s="1054"/>
      <c r="FLP6" s="1054"/>
      <c r="FLQ6" s="1054"/>
      <c r="FLR6" s="1054"/>
      <c r="FLS6" s="1054"/>
      <c r="FLT6" s="1054"/>
      <c r="FLU6" s="1054"/>
      <c r="FLV6" s="1054"/>
      <c r="FLW6" s="1054"/>
      <c r="FLX6" s="1054"/>
      <c r="FLY6" s="1054"/>
      <c r="FLZ6" s="1054"/>
      <c r="FMA6" s="1054"/>
      <c r="FMB6" s="1054"/>
      <c r="FMC6" s="1054"/>
      <c r="FMD6" s="1054"/>
      <c r="FME6" s="1054"/>
      <c r="FMF6" s="1054"/>
      <c r="FMG6" s="1054"/>
      <c r="FMH6" s="1054"/>
      <c r="FMI6" s="1054"/>
      <c r="FMJ6" s="1054"/>
      <c r="FMK6" s="1054"/>
      <c r="FML6" s="1054"/>
      <c r="FMM6" s="1054"/>
      <c r="FMN6" s="1054"/>
      <c r="FMO6" s="1054"/>
      <c r="FMP6" s="1054"/>
      <c r="FMQ6" s="1054"/>
      <c r="FMR6" s="1054"/>
      <c r="FMS6" s="1054"/>
      <c r="FMT6" s="1054"/>
      <c r="FMU6" s="1054"/>
      <c r="FMV6" s="1054"/>
      <c r="FMW6" s="1054"/>
      <c r="FMX6" s="1054"/>
      <c r="FMY6" s="1054"/>
      <c r="FMZ6" s="1054"/>
      <c r="FNA6" s="1054"/>
      <c r="FNB6" s="1054"/>
      <c r="FNC6" s="1054"/>
      <c r="FND6" s="1054"/>
      <c r="FNE6" s="1054"/>
      <c r="FNF6" s="1054"/>
      <c r="FNG6" s="1054"/>
      <c r="FNH6" s="1054"/>
      <c r="FNI6" s="1054"/>
      <c r="FNJ6" s="1054"/>
      <c r="FNK6" s="1054"/>
      <c r="FNL6" s="1054"/>
      <c r="FNM6" s="1054"/>
      <c r="FNN6" s="1054"/>
      <c r="FNO6" s="1054"/>
      <c r="FNP6" s="1054"/>
      <c r="FNQ6" s="1054"/>
      <c r="FNR6" s="1054"/>
      <c r="FNS6" s="1054"/>
      <c r="FNT6" s="1054"/>
      <c r="FNU6" s="1054"/>
      <c r="FNV6" s="1054"/>
      <c r="FNW6" s="1054"/>
      <c r="FNX6" s="1054"/>
      <c r="FNY6" s="1054"/>
      <c r="FNZ6" s="1054"/>
      <c r="FOA6" s="1054"/>
      <c r="FOB6" s="1054"/>
      <c r="FOC6" s="1054"/>
      <c r="FOD6" s="1054"/>
      <c r="FOE6" s="1054"/>
      <c r="FOF6" s="1054"/>
      <c r="FOG6" s="1054"/>
      <c r="FOH6" s="1054"/>
      <c r="FOI6" s="1054"/>
      <c r="FOJ6" s="1054"/>
      <c r="FOK6" s="1054"/>
      <c r="FOL6" s="1054"/>
      <c r="FOM6" s="1054"/>
      <c r="FON6" s="1054"/>
      <c r="FOO6" s="1054"/>
      <c r="FOP6" s="1054"/>
      <c r="FOQ6" s="1054"/>
      <c r="FOR6" s="1054"/>
      <c r="FOS6" s="1054"/>
      <c r="FOT6" s="1054"/>
      <c r="FOU6" s="1054"/>
      <c r="FOV6" s="1054"/>
      <c r="FOW6" s="1054"/>
      <c r="FOX6" s="1054"/>
      <c r="FOY6" s="1054"/>
      <c r="FOZ6" s="1054"/>
      <c r="FPA6" s="1054"/>
      <c r="FPB6" s="1054"/>
      <c r="FPC6" s="1054"/>
      <c r="FPD6" s="1054"/>
      <c r="FPE6" s="1054"/>
      <c r="FPF6" s="1054"/>
      <c r="FPG6" s="1054"/>
      <c r="FPH6" s="1054"/>
      <c r="FPI6" s="1054"/>
      <c r="FPJ6" s="1054"/>
      <c r="FPK6" s="1054"/>
      <c r="FPL6" s="1054"/>
      <c r="FPM6" s="1054"/>
      <c r="FPN6" s="1054"/>
      <c r="FPO6" s="1054"/>
      <c r="FPP6" s="1054"/>
      <c r="FPQ6" s="1054"/>
      <c r="FPR6" s="1054"/>
      <c r="FPS6" s="1054"/>
      <c r="FPT6" s="1054"/>
      <c r="FPU6" s="1054"/>
      <c r="FPV6" s="1054"/>
      <c r="FPW6" s="1054"/>
      <c r="FPX6" s="1054"/>
      <c r="FPY6" s="1054"/>
      <c r="FPZ6" s="1054"/>
      <c r="FQA6" s="1054"/>
      <c r="FQB6" s="1054"/>
      <c r="FQC6" s="1054"/>
      <c r="FQD6" s="1054"/>
      <c r="FQE6" s="1054"/>
      <c r="FQF6" s="1054"/>
      <c r="FQG6" s="1054"/>
      <c r="FQH6" s="1054"/>
      <c r="FQI6" s="1054"/>
      <c r="FQJ6" s="1054"/>
      <c r="FQK6" s="1054"/>
      <c r="FQL6" s="1054"/>
      <c r="FQM6" s="1054"/>
      <c r="FQN6" s="1054"/>
      <c r="FQO6" s="1054"/>
      <c r="FQP6" s="1054"/>
      <c r="FQQ6" s="1054"/>
      <c r="FQR6" s="1054"/>
      <c r="FQS6" s="1054"/>
      <c r="FQT6" s="1054"/>
      <c r="FQU6" s="1054"/>
      <c r="FQV6" s="1054"/>
      <c r="FQW6" s="1054"/>
      <c r="FQX6" s="1054"/>
      <c r="FQY6" s="1054"/>
      <c r="FQZ6" s="1054"/>
      <c r="FRA6" s="1054"/>
      <c r="FRB6" s="1054"/>
      <c r="FRC6" s="1054"/>
      <c r="FRD6" s="1054"/>
      <c r="FRE6" s="1054"/>
      <c r="FRF6" s="1054"/>
      <c r="FRG6" s="1054"/>
      <c r="FRH6" s="1054"/>
      <c r="FRI6" s="1054"/>
      <c r="FRJ6" s="1054"/>
      <c r="FRK6" s="1054"/>
      <c r="FRL6" s="1054"/>
      <c r="FRM6" s="1054"/>
      <c r="FRN6" s="1054"/>
      <c r="FRO6" s="1054"/>
      <c r="FRP6" s="1054"/>
      <c r="FRQ6" s="1054"/>
      <c r="FRR6" s="1054"/>
      <c r="FRS6" s="1054"/>
      <c r="FRT6" s="1054"/>
      <c r="FRU6" s="1054"/>
      <c r="FRV6" s="1054"/>
      <c r="FRW6" s="1054"/>
      <c r="FRX6" s="1054"/>
      <c r="FRY6" s="1054"/>
      <c r="FRZ6" s="1054"/>
      <c r="FSA6" s="1054"/>
      <c r="FSB6" s="1054"/>
      <c r="FSC6" s="1054"/>
      <c r="FSD6" s="1054"/>
      <c r="FSE6" s="1054"/>
      <c r="FSF6" s="1054"/>
      <c r="FSG6" s="1054"/>
      <c r="FSH6" s="1054"/>
      <c r="FSI6" s="1054"/>
      <c r="FSJ6" s="1054"/>
      <c r="FSK6" s="1054"/>
      <c r="FSL6" s="1054"/>
      <c r="FSM6" s="1054"/>
      <c r="FSN6" s="1054"/>
      <c r="FSO6" s="1054"/>
      <c r="FSP6" s="1054"/>
      <c r="FSQ6" s="1054"/>
      <c r="FSR6" s="1054"/>
      <c r="FSS6" s="1054"/>
      <c r="FST6" s="1054"/>
      <c r="FSU6" s="1054"/>
      <c r="FSV6" s="1054"/>
      <c r="FSW6" s="1054"/>
      <c r="FSX6" s="1054"/>
      <c r="FSY6" s="1054"/>
      <c r="FSZ6" s="1054"/>
      <c r="FTA6" s="1054"/>
      <c r="FTB6" s="1054"/>
      <c r="FTC6" s="1054"/>
      <c r="FTD6" s="1054"/>
      <c r="FTE6" s="1054"/>
      <c r="FTF6" s="1054"/>
      <c r="FTG6" s="1054"/>
      <c r="FTH6" s="1054"/>
      <c r="FTI6" s="1054"/>
      <c r="FTJ6" s="1054"/>
      <c r="FTK6" s="1054"/>
      <c r="FTL6" s="1054"/>
      <c r="FTM6" s="1054"/>
      <c r="FTN6" s="1054"/>
      <c r="FTO6" s="1054"/>
      <c r="FTP6" s="1054"/>
      <c r="FTQ6" s="1054"/>
      <c r="FTR6" s="1054"/>
      <c r="FTS6" s="1054"/>
      <c r="FTT6" s="1054"/>
      <c r="FTU6" s="1054"/>
      <c r="FTV6" s="1054"/>
      <c r="FTW6" s="1054"/>
      <c r="FTX6" s="1054"/>
      <c r="FTY6" s="1054"/>
      <c r="FTZ6" s="1054"/>
      <c r="FUA6" s="1054"/>
      <c r="FUB6" s="1054"/>
      <c r="FUC6" s="1054"/>
      <c r="FUD6" s="1054"/>
      <c r="FUE6" s="1054"/>
      <c r="FUF6" s="1054"/>
      <c r="FUG6" s="1054"/>
      <c r="FUH6" s="1054"/>
      <c r="FUI6" s="1054"/>
      <c r="FUJ6" s="1054"/>
      <c r="FUK6" s="1054"/>
      <c r="FUL6" s="1054"/>
      <c r="FUM6" s="1054"/>
      <c r="FUN6" s="1054"/>
      <c r="FUO6" s="1054"/>
      <c r="FUP6" s="1054"/>
      <c r="FUQ6" s="1054"/>
      <c r="FUR6" s="1054"/>
      <c r="FUS6" s="1054"/>
      <c r="FUT6" s="1054"/>
      <c r="FUU6" s="1054"/>
      <c r="FUV6" s="1054"/>
      <c r="FUW6" s="1054"/>
      <c r="FUX6" s="1054"/>
      <c r="FUY6" s="1054"/>
      <c r="FUZ6" s="1054"/>
      <c r="FVA6" s="1054"/>
      <c r="FVB6" s="1054"/>
      <c r="FVC6" s="1054"/>
      <c r="FVD6" s="1054"/>
      <c r="FVE6" s="1054"/>
      <c r="FVF6" s="1054"/>
      <c r="FVG6" s="1054"/>
      <c r="FVH6" s="1054"/>
      <c r="FVI6" s="1054"/>
      <c r="FVJ6" s="1054"/>
      <c r="FVK6" s="1054"/>
      <c r="FVL6" s="1054"/>
      <c r="FVM6" s="1054"/>
      <c r="FVN6" s="1054"/>
      <c r="FVO6" s="1054"/>
      <c r="FVP6" s="1054"/>
      <c r="FVQ6" s="1054"/>
      <c r="FVR6" s="1054"/>
      <c r="FVS6" s="1054"/>
      <c r="FVT6" s="1054"/>
      <c r="FVU6" s="1054"/>
      <c r="FVV6" s="1054"/>
      <c r="FVW6" s="1054"/>
      <c r="FVX6" s="1054"/>
      <c r="FVY6" s="1054"/>
      <c r="FVZ6" s="1054"/>
      <c r="FWA6" s="1054"/>
      <c r="FWB6" s="1054"/>
      <c r="FWC6" s="1054"/>
      <c r="FWD6" s="1054"/>
      <c r="FWE6" s="1054"/>
      <c r="FWF6" s="1054"/>
      <c r="FWG6" s="1054"/>
      <c r="FWH6" s="1054"/>
      <c r="FWI6" s="1054"/>
      <c r="FWJ6" s="1054"/>
      <c r="FWK6" s="1054"/>
      <c r="FWL6" s="1054"/>
      <c r="FWM6" s="1054"/>
      <c r="FWN6" s="1054"/>
      <c r="FWO6" s="1054"/>
      <c r="FWP6" s="1054"/>
      <c r="FWQ6" s="1054"/>
      <c r="FWR6" s="1054"/>
      <c r="FWS6" s="1054"/>
      <c r="FWT6" s="1054"/>
      <c r="FWU6" s="1054"/>
      <c r="FWV6" s="1054"/>
      <c r="FWW6" s="1054"/>
      <c r="FWX6" s="1054"/>
      <c r="FWY6" s="1054"/>
      <c r="FWZ6" s="1054"/>
      <c r="FXA6" s="1054"/>
      <c r="FXB6" s="1054"/>
      <c r="FXC6" s="1054"/>
      <c r="FXD6" s="1054"/>
      <c r="FXE6" s="1054"/>
      <c r="FXF6" s="1054"/>
      <c r="FXG6" s="1054"/>
      <c r="FXH6" s="1054"/>
      <c r="FXI6" s="1054"/>
      <c r="FXJ6" s="1054"/>
      <c r="FXK6" s="1054"/>
      <c r="FXL6" s="1054"/>
      <c r="FXM6" s="1054"/>
      <c r="FXN6" s="1054"/>
      <c r="FXO6" s="1054"/>
      <c r="FXP6" s="1054"/>
      <c r="FXQ6" s="1054"/>
      <c r="FXR6" s="1054"/>
      <c r="FXS6" s="1054"/>
      <c r="FXT6" s="1054"/>
      <c r="FXU6" s="1054"/>
      <c r="FXV6" s="1054"/>
      <c r="FXW6" s="1054"/>
      <c r="FXX6" s="1054"/>
      <c r="FXY6" s="1054"/>
      <c r="FXZ6" s="1054"/>
      <c r="FYA6" s="1054"/>
      <c r="FYB6" s="1054"/>
      <c r="FYC6" s="1054"/>
      <c r="FYD6" s="1054"/>
      <c r="FYE6" s="1054"/>
      <c r="FYF6" s="1054"/>
      <c r="FYG6" s="1054"/>
      <c r="FYH6" s="1054"/>
      <c r="FYI6" s="1054"/>
      <c r="FYJ6" s="1054"/>
      <c r="FYK6" s="1054"/>
      <c r="FYL6" s="1054"/>
      <c r="FYM6" s="1054"/>
      <c r="FYN6" s="1054"/>
      <c r="FYO6" s="1054"/>
      <c r="FYP6" s="1054"/>
      <c r="FYQ6" s="1054"/>
      <c r="FYR6" s="1054"/>
      <c r="FYS6" s="1054"/>
      <c r="FYT6" s="1054"/>
      <c r="FYU6" s="1054"/>
      <c r="FYV6" s="1054"/>
      <c r="FYW6" s="1054"/>
      <c r="FYX6" s="1054"/>
      <c r="FYY6" s="1054"/>
      <c r="FYZ6" s="1054"/>
      <c r="FZA6" s="1054"/>
      <c r="FZB6" s="1054"/>
      <c r="FZC6" s="1054"/>
      <c r="FZD6" s="1054"/>
      <c r="FZE6" s="1054"/>
      <c r="FZF6" s="1054"/>
      <c r="FZG6" s="1054"/>
      <c r="FZH6" s="1054"/>
      <c r="FZI6" s="1054"/>
      <c r="FZJ6" s="1054"/>
      <c r="FZK6" s="1054"/>
      <c r="FZL6" s="1054"/>
      <c r="FZM6" s="1054"/>
      <c r="FZN6" s="1054"/>
      <c r="FZO6" s="1054"/>
      <c r="FZP6" s="1054"/>
      <c r="FZQ6" s="1054"/>
      <c r="FZR6" s="1054"/>
      <c r="FZS6" s="1054"/>
      <c r="FZT6" s="1054"/>
      <c r="FZU6" s="1054"/>
      <c r="FZV6" s="1054"/>
      <c r="FZW6" s="1054"/>
      <c r="FZX6" s="1054"/>
      <c r="FZY6" s="1054"/>
      <c r="FZZ6" s="1054"/>
      <c r="GAA6" s="1054"/>
      <c r="GAB6" s="1054"/>
      <c r="GAC6" s="1054"/>
      <c r="GAD6" s="1054"/>
      <c r="GAE6" s="1054"/>
      <c r="GAF6" s="1054"/>
      <c r="GAG6" s="1054"/>
      <c r="GAH6" s="1054"/>
      <c r="GAI6" s="1054"/>
      <c r="GAJ6" s="1054"/>
      <c r="GAK6" s="1054"/>
      <c r="GAL6" s="1054"/>
      <c r="GAM6" s="1054"/>
      <c r="GAN6" s="1054"/>
      <c r="GAO6" s="1054"/>
      <c r="GAP6" s="1054"/>
      <c r="GAQ6" s="1054"/>
      <c r="GAR6" s="1054"/>
      <c r="GAS6" s="1054"/>
      <c r="GAT6" s="1054"/>
      <c r="GAU6" s="1054"/>
      <c r="GAV6" s="1054"/>
      <c r="GAW6" s="1054"/>
      <c r="GAX6" s="1054"/>
      <c r="GAY6" s="1054"/>
      <c r="GAZ6" s="1054"/>
      <c r="GBA6" s="1054"/>
      <c r="GBB6" s="1054"/>
      <c r="GBC6" s="1054"/>
      <c r="GBD6" s="1054"/>
      <c r="GBE6" s="1054"/>
      <c r="GBF6" s="1054"/>
      <c r="GBG6" s="1054"/>
      <c r="GBH6" s="1054"/>
      <c r="GBI6" s="1054"/>
      <c r="GBJ6" s="1054"/>
      <c r="GBK6" s="1054"/>
      <c r="GBL6" s="1054"/>
      <c r="GBM6" s="1054"/>
      <c r="GBN6" s="1054"/>
      <c r="GBO6" s="1054"/>
      <c r="GBP6" s="1054"/>
      <c r="GBQ6" s="1054"/>
      <c r="GBR6" s="1054"/>
      <c r="GBS6" s="1054"/>
      <c r="GBT6" s="1054"/>
      <c r="GBU6" s="1054"/>
      <c r="GBV6" s="1054"/>
      <c r="GBW6" s="1054"/>
      <c r="GBX6" s="1054"/>
      <c r="GBY6" s="1054"/>
      <c r="GBZ6" s="1054"/>
      <c r="GCA6" s="1054"/>
      <c r="GCB6" s="1054"/>
      <c r="GCC6" s="1054"/>
      <c r="GCD6" s="1054"/>
      <c r="GCE6" s="1054"/>
      <c r="GCF6" s="1054"/>
      <c r="GCG6" s="1054"/>
      <c r="GCH6" s="1054"/>
      <c r="GCI6" s="1054"/>
      <c r="GCJ6" s="1054"/>
      <c r="GCK6" s="1054"/>
      <c r="GCL6" s="1054"/>
      <c r="GCM6" s="1054"/>
      <c r="GCN6" s="1054"/>
      <c r="GCO6" s="1054"/>
      <c r="GCP6" s="1054"/>
      <c r="GCQ6" s="1054"/>
      <c r="GCR6" s="1054"/>
      <c r="GCS6" s="1054"/>
      <c r="GCT6" s="1054"/>
      <c r="GCU6" s="1054"/>
      <c r="GCV6" s="1054"/>
      <c r="GCW6" s="1054"/>
      <c r="GCX6" s="1054"/>
      <c r="GCY6" s="1054"/>
      <c r="GCZ6" s="1054"/>
      <c r="GDA6" s="1054"/>
      <c r="GDB6" s="1054"/>
      <c r="GDC6" s="1054"/>
      <c r="GDD6" s="1054"/>
      <c r="GDE6" s="1054"/>
      <c r="GDF6" s="1054"/>
      <c r="GDG6" s="1054"/>
      <c r="GDH6" s="1054"/>
      <c r="GDI6" s="1054"/>
      <c r="GDJ6" s="1054"/>
      <c r="GDK6" s="1054"/>
      <c r="GDL6" s="1054"/>
      <c r="GDM6" s="1054"/>
      <c r="GDN6" s="1054"/>
      <c r="GDO6" s="1054"/>
      <c r="GDP6" s="1054"/>
      <c r="GDQ6" s="1054"/>
      <c r="GDR6" s="1054"/>
      <c r="GDS6" s="1054"/>
      <c r="GDT6" s="1054"/>
      <c r="GDU6" s="1054"/>
      <c r="GDV6" s="1054"/>
      <c r="GDW6" s="1054"/>
      <c r="GDX6" s="1054"/>
      <c r="GDY6" s="1054"/>
      <c r="GDZ6" s="1054"/>
      <c r="GEA6" s="1054"/>
      <c r="GEB6" s="1054"/>
      <c r="GEC6" s="1054"/>
      <c r="GED6" s="1054"/>
      <c r="GEE6" s="1054"/>
      <c r="GEF6" s="1054"/>
      <c r="GEG6" s="1054"/>
      <c r="GEH6" s="1054"/>
      <c r="GEI6" s="1054"/>
      <c r="GEJ6" s="1054"/>
      <c r="GEK6" s="1054"/>
      <c r="GEL6" s="1054"/>
      <c r="GEM6" s="1054"/>
      <c r="GEN6" s="1054"/>
      <c r="GEO6" s="1054"/>
      <c r="GEP6" s="1054"/>
      <c r="GEQ6" s="1054"/>
      <c r="GER6" s="1054"/>
      <c r="GES6" s="1054"/>
      <c r="GET6" s="1054"/>
      <c r="GEU6" s="1054"/>
      <c r="GEV6" s="1054"/>
      <c r="GEW6" s="1054"/>
      <c r="GEX6" s="1054"/>
      <c r="GEY6" s="1054"/>
      <c r="GEZ6" s="1054"/>
      <c r="GFA6" s="1054"/>
      <c r="GFB6" s="1054"/>
      <c r="GFC6" s="1054"/>
      <c r="GFD6" s="1054"/>
      <c r="GFE6" s="1054"/>
      <c r="GFF6" s="1054"/>
      <c r="GFG6" s="1054"/>
      <c r="GFH6" s="1054"/>
      <c r="GFI6" s="1054"/>
      <c r="GFJ6" s="1054"/>
      <c r="GFK6" s="1054"/>
      <c r="GFL6" s="1054"/>
      <c r="GFM6" s="1054"/>
      <c r="GFN6" s="1054"/>
      <c r="GFO6" s="1054"/>
      <c r="GFP6" s="1054"/>
      <c r="GFQ6" s="1054"/>
      <c r="GFR6" s="1054"/>
      <c r="GFS6" s="1054"/>
      <c r="GFT6" s="1054"/>
      <c r="GFU6" s="1054"/>
      <c r="GFV6" s="1054"/>
      <c r="GFW6" s="1054"/>
      <c r="GFX6" s="1054"/>
      <c r="GFY6" s="1054"/>
      <c r="GFZ6" s="1054"/>
      <c r="GGA6" s="1054"/>
      <c r="GGB6" s="1054"/>
      <c r="GGC6" s="1054"/>
      <c r="GGD6" s="1054"/>
      <c r="GGE6" s="1054"/>
      <c r="GGF6" s="1054"/>
      <c r="GGG6" s="1054"/>
      <c r="GGH6" s="1054"/>
      <c r="GGI6" s="1054"/>
      <c r="GGJ6" s="1054"/>
      <c r="GGK6" s="1054"/>
      <c r="GGL6" s="1054"/>
      <c r="GGM6" s="1054"/>
      <c r="GGN6" s="1054"/>
      <c r="GGO6" s="1054"/>
      <c r="GGP6" s="1054"/>
      <c r="GGQ6" s="1054"/>
      <c r="GGR6" s="1054"/>
      <c r="GGS6" s="1054"/>
      <c r="GGT6" s="1054"/>
      <c r="GGU6" s="1054"/>
      <c r="GGV6" s="1054"/>
      <c r="GGW6" s="1054"/>
      <c r="GGX6" s="1054"/>
      <c r="GGY6" s="1054"/>
      <c r="GGZ6" s="1054"/>
      <c r="GHA6" s="1054"/>
      <c r="GHB6" s="1054"/>
      <c r="GHC6" s="1054"/>
      <c r="GHD6" s="1054"/>
      <c r="GHE6" s="1054"/>
      <c r="GHF6" s="1054"/>
      <c r="GHG6" s="1054"/>
      <c r="GHH6" s="1054"/>
      <c r="GHI6" s="1054"/>
      <c r="GHJ6" s="1054"/>
      <c r="GHK6" s="1054"/>
      <c r="GHL6" s="1054"/>
      <c r="GHM6" s="1054"/>
      <c r="GHN6" s="1054"/>
      <c r="GHO6" s="1054"/>
      <c r="GHP6" s="1054"/>
      <c r="GHQ6" s="1054"/>
      <c r="GHR6" s="1054"/>
      <c r="GHS6" s="1054"/>
      <c r="GHT6" s="1054"/>
      <c r="GHU6" s="1054"/>
      <c r="GHV6" s="1054"/>
      <c r="GHW6" s="1054"/>
      <c r="GHX6" s="1054"/>
      <c r="GHY6" s="1054"/>
      <c r="GHZ6" s="1054"/>
      <c r="GIA6" s="1054"/>
      <c r="GIB6" s="1054"/>
      <c r="GIC6" s="1054"/>
      <c r="GID6" s="1054"/>
      <c r="GIE6" s="1054"/>
      <c r="GIF6" s="1054"/>
      <c r="GIG6" s="1054"/>
      <c r="GIH6" s="1054"/>
      <c r="GII6" s="1054"/>
      <c r="GIJ6" s="1054"/>
      <c r="GIK6" s="1054"/>
      <c r="GIL6" s="1054"/>
      <c r="GIM6" s="1054"/>
      <c r="GIN6" s="1054"/>
      <c r="GIO6" s="1054"/>
      <c r="GIP6" s="1054"/>
      <c r="GIQ6" s="1054"/>
      <c r="GIR6" s="1054"/>
      <c r="GIS6" s="1054"/>
      <c r="GIT6" s="1054"/>
      <c r="GIU6" s="1054"/>
      <c r="GIV6" s="1054"/>
      <c r="GIW6" s="1054"/>
      <c r="GIX6" s="1054"/>
      <c r="GIY6" s="1054"/>
      <c r="GIZ6" s="1054"/>
      <c r="GJA6" s="1054"/>
      <c r="GJB6" s="1054"/>
      <c r="GJC6" s="1054"/>
      <c r="GJD6" s="1054"/>
      <c r="GJE6" s="1054"/>
      <c r="GJF6" s="1054"/>
      <c r="GJG6" s="1054"/>
      <c r="GJH6" s="1054"/>
      <c r="GJI6" s="1054"/>
      <c r="GJJ6" s="1054"/>
      <c r="GJK6" s="1054"/>
      <c r="GJL6" s="1054"/>
      <c r="GJM6" s="1054"/>
      <c r="GJN6" s="1054"/>
      <c r="GJO6" s="1054"/>
      <c r="GJP6" s="1054"/>
      <c r="GJQ6" s="1054"/>
      <c r="GJR6" s="1054"/>
      <c r="GJS6" s="1054"/>
      <c r="GJT6" s="1054"/>
      <c r="GJU6" s="1054"/>
      <c r="GJV6" s="1054"/>
      <c r="GJW6" s="1054"/>
      <c r="GJX6" s="1054"/>
      <c r="GJY6" s="1054"/>
      <c r="GJZ6" s="1054"/>
      <c r="GKA6" s="1054"/>
      <c r="GKB6" s="1054"/>
      <c r="GKC6" s="1054"/>
      <c r="GKD6" s="1054"/>
      <c r="GKE6" s="1054"/>
      <c r="GKF6" s="1054"/>
      <c r="GKG6" s="1054"/>
      <c r="GKH6" s="1054"/>
      <c r="GKI6" s="1054"/>
      <c r="GKJ6" s="1054"/>
      <c r="GKK6" s="1054"/>
      <c r="GKL6" s="1054"/>
      <c r="GKM6" s="1054"/>
      <c r="GKN6" s="1054"/>
      <c r="GKO6" s="1054"/>
      <c r="GKP6" s="1054"/>
      <c r="GKQ6" s="1054"/>
      <c r="GKR6" s="1054"/>
      <c r="GKS6" s="1054"/>
      <c r="GKT6" s="1054"/>
      <c r="GKU6" s="1054"/>
      <c r="GKV6" s="1054"/>
      <c r="GKW6" s="1054"/>
      <c r="GKX6" s="1054"/>
      <c r="GKY6" s="1054"/>
      <c r="GKZ6" s="1054"/>
      <c r="GLA6" s="1054"/>
      <c r="GLB6" s="1054"/>
      <c r="GLC6" s="1054"/>
      <c r="GLD6" s="1054"/>
      <c r="GLE6" s="1054"/>
      <c r="GLF6" s="1054"/>
      <c r="GLG6" s="1054"/>
      <c r="GLH6" s="1054"/>
      <c r="GLI6" s="1054"/>
      <c r="GLJ6" s="1054"/>
      <c r="GLK6" s="1054"/>
      <c r="GLL6" s="1054"/>
      <c r="GLM6" s="1054"/>
      <c r="GLN6" s="1054"/>
      <c r="GLO6" s="1054"/>
      <c r="GLP6" s="1054"/>
      <c r="GLQ6" s="1054"/>
      <c r="GLR6" s="1054"/>
      <c r="GLS6" s="1054"/>
      <c r="GLT6" s="1054"/>
      <c r="GLU6" s="1054"/>
      <c r="GLV6" s="1054"/>
      <c r="GLW6" s="1054"/>
      <c r="GLX6" s="1054"/>
      <c r="GLY6" s="1054"/>
      <c r="GLZ6" s="1054"/>
      <c r="GMA6" s="1054"/>
      <c r="GMB6" s="1054"/>
      <c r="GMC6" s="1054"/>
      <c r="GMD6" s="1054"/>
      <c r="GME6" s="1054"/>
      <c r="GMF6" s="1054"/>
      <c r="GMG6" s="1054"/>
      <c r="GMH6" s="1054"/>
      <c r="GMI6" s="1054"/>
      <c r="GMJ6" s="1054"/>
      <c r="GMK6" s="1054"/>
      <c r="GML6" s="1054"/>
      <c r="GMM6" s="1054"/>
      <c r="GMN6" s="1054"/>
      <c r="GMO6" s="1054"/>
      <c r="GMP6" s="1054"/>
      <c r="GMQ6" s="1054"/>
      <c r="GMR6" s="1054"/>
      <c r="GMS6" s="1054"/>
      <c r="GMT6" s="1054"/>
      <c r="GMU6" s="1054"/>
      <c r="GMV6" s="1054"/>
      <c r="GMW6" s="1054"/>
      <c r="GMX6" s="1054"/>
      <c r="GMY6" s="1054"/>
      <c r="GMZ6" s="1054"/>
      <c r="GNA6" s="1054"/>
      <c r="GNB6" s="1054"/>
      <c r="GNC6" s="1054"/>
      <c r="GND6" s="1054"/>
      <c r="GNE6" s="1054"/>
      <c r="GNF6" s="1054"/>
      <c r="GNG6" s="1054"/>
      <c r="GNH6" s="1054"/>
      <c r="GNI6" s="1054"/>
      <c r="GNJ6" s="1054"/>
      <c r="GNK6" s="1054"/>
      <c r="GNL6" s="1054"/>
      <c r="GNM6" s="1054"/>
      <c r="GNN6" s="1054"/>
      <c r="GNO6" s="1054"/>
      <c r="GNP6" s="1054"/>
      <c r="GNQ6" s="1054"/>
      <c r="GNR6" s="1054"/>
      <c r="GNS6" s="1054"/>
      <c r="GNT6" s="1054"/>
      <c r="GNU6" s="1054"/>
      <c r="GNV6" s="1054"/>
      <c r="GNW6" s="1054"/>
      <c r="GNX6" s="1054"/>
      <c r="GNY6" s="1054"/>
      <c r="GNZ6" s="1054"/>
      <c r="GOA6" s="1054"/>
      <c r="GOB6" s="1054"/>
      <c r="GOC6" s="1054"/>
      <c r="GOD6" s="1054"/>
      <c r="GOE6" s="1054"/>
      <c r="GOF6" s="1054"/>
      <c r="GOG6" s="1054"/>
      <c r="GOH6" s="1054"/>
      <c r="GOI6" s="1054"/>
      <c r="GOJ6" s="1054"/>
      <c r="GOK6" s="1054"/>
      <c r="GOL6" s="1054"/>
      <c r="GOM6" s="1054"/>
      <c r="GON6" s="1054"/>
      <c r="GOO6" s="1054"/>
      <c r="GOP6" s="1054"/>
      <c r="GOQ6" s="1054"/>
      <c r="GOR6" s="1054"/>
      <c r="GOS6" s="1054"/>
      <c r="GOT6" s="1054"/>
      <c r="GOU6" s="1054"/>
      <c r="GOV6" s="1054"/>
      <c r="GOW6" s="1054"/>
      <c r="GOX6" s="1054"/>
      <c r="GOY6" s="1054"/>
      <c r="GOZ6" s="1054"/>
      <c r="GPA6" s="1054"/>
      <c r="GPB6" s="1054"/>
      <c r="GPC6" s="1054"/>
      <c r="GPD6" s="1054"/>
      <c r="GPE6" s="1054"/>
      <c r="GPF6" s="1054"/>
      <c r="GPG6" s="1054"/>
      <c r="GPH6" s="1054"/>
      <c r="GPI6" s="1054"/>
      <c r="GPJ6" s="1054"/>
      <c r="GPK6" s="1054"/>
      <c r="GPL6" s="1054"/>
      <c r="GPM6" s="1054"/>
      <c r="GPN6" s="1054"/>
      <c r="GPO6" s="1054"/>
      <c r="GPP6" s="1054"/>
      <c r="GPQ6" s="1054"/>
      <c r="GPR6" s="1054"/>
      <c r="GPS6" s="1054"/>
      <c r="GPT6" s="1054"/>
      <c r="GPU6" s="1054"/>
      <c r="GPV6" s="1054"/>
      <c r="GPW6" s="1054"/>
      <c r="GPX6" s="1054"/>
      <c r="GPY6" s="1054"/>
      <c r="GPZ6" s="1054"/>
      <c r="GQA6" s="1054"/>
      <c r="GQB6" s="1054"/>
      <c r="GQC6" s="1054"/>
      <c r="GQD6" s="1054"/>
      <c r="GQE6" s="1054"/>
      <c r="GQF6" s="1054"/>
      <c r="GQG6" s="1054"/>
      <c r="GQH6" s="1054"/>
      <c r="GQI6" s="1054"/>
      <c r="GQJ6" s="1054"/>
      <c r="GQK6" s="1054"/>
      <c r="GQL6" s="1054"/>
      <c r="GQM6" s="1054"/>
      <c r="GQN6" s="1054"/>
      <c r="GQO6" s="1054"/>
      <c r="GQP6" s="1054"/>
      <c r="GQQ6" s="1054"/>
      <c r="GQR6" s="1054"/>
      <c r="GQS6" s="1054"/>
      <c r="GQT6" s="1054"/>
      <c r="GQU6" s="1054"/>
      <c r="GQV6" s="1054"/>
      <c r="GQW6" s="1054"/>
      <c r="GQX6" s="1054"/>
      <c r="GQY6" s="1054"/>
      <c r="GQZ6" s="1054"/>
      <c r="GRA6" s="1054"/>
      <c r="GRB6" s="1054"/>
      <c r="GRC6" s="1054"/>
      <c r="GRD6" s="1054"/>
      <c r="GRE6" s="1054"/>
      <c r="GRF6" s="1054"/>
      <c r="GRG6" s="1054"/>
      <c r="GRH6" s="1054"/>
      <c r="GRI6" s="1054"/>
      <c r="GRJ6" s="1054"/>
      <c r="GRK6" s="1054"/>
      <c r="GRL6" s="1054"/>
      <c r="GRM6" s="1054"/>
      <c r="GRN6" s="1054"/>
      <c r="GRO6" s="1054"/>
      <c r="GRP6" s="1054"/>
      <c r="GRQ6" s="1054"/>
      <c r="GRR6" s="1054"/>
      <c r="GRS6" s="1054"/>
      <c r="GRT6" s="1054"/>
      <c r="GRU6" s="1054"/>
      <c r="GRV6" s="1054"/>
      <c r="GRW6" s="1054"/>
      <c r="GRX6" s="1054"/>
      <c r="GRY6" s="1054"/>
      <c r="GRZ6" s="1054"/>
      <c r="GSA6" s="1054"/>
      <c r="GSB6" s="1054"/>
      <c r="GSC6" s="1054"/>
      <c r="GSD6" s="1054"/>
      <c r="GSE6" s="1054"/>
      <c r="GSF6" s="1054"/>
      <c r="GSG6" s="1054"/>
      <c r="GSH6" s="1054"/>
      <c r="GSI6" s="1054"/>
      <c r="GSJ6" s="1054"/>
      <c r="GSK6" s="1054"/>
      <c r="GSL6" s="1054"/>
      <c r="GSM6" s="1054"/>
      <c r="GSN6" s="1054"/>
      <c r="GSO6" s="1054"/>
      <c r="GSP6" s="1054"/>
      <c r="GSQ6" s="1054"/>
      <c r="GSR6" s="1054"/>
      <c r="GSS6" s="1054"/>
      <c r="GST6" s="1054"/>
      <c r="GSU6" s="1054"/>
      <c r="GSV6" s="1054"/>
      <c r="GSW6" s="1054"/>
      <c r="GSX6" s="1054"/>
      <c r="GSY6" s="1054"/>
      <c r="GSZ6" s="1054"/>
      <c r="GTA6" s="1054"/>
      <c r="GTB6" s="1054"/>
      <c r="GTC6" s="1054"/>
      <c r="GTD6" s="1054"/>
      <c r="GTE6" s="1054"/>
      <c r="GTF6" s="1054"/>
      <c r="GTG6" s="1054"/>
      <c r="GTH6" s="1054"/>
      <c r="GTI6" s="1054"/>
      <c r="GTJ6" s="1054"/>
      <c r="GTK6" s="1054"/>
      <c r="GTL6" s="1054"/>
      <c r="GTM6" s="1054"/>
      <c r="GTN6" s="1054"/>
      <c r="GTO6" s="1054"/>
      <c r="GTP6" s="1054"/>
      <c r="GTQ6" s="1054"/>
      <c r="GTR6" s="1054"/>
      <c r="GTS6" s="1054"/>
      <c r="GTT6" s="1054"/>
      <c r="GTU6" s="1054"/>
      <c r="GTV6" s="1054"/>
      <c r="GTW6" s="1054"/>
      <c r="GTX6" s="1054"/>
      <c r="GTY6" s="1054"/>
      <c r="GTZ6" s="1054"/>
      <c r="GUA6" s="1054"/>
      <c r="GUB6" s="1054"/>
      <c r="GUC6" s="1054"/>
      <c r="GUD6" s="1054"/>
      <c r="GUE6" s="1054"/>
      <c r="GUF6" s="1054"/>
      <c r="GUG6" s="1054"/>
      <c r="GUH6" s="1054"/>
      <c r="GUI6" s="1054"/>
      <c r="GUJ6" s="1054"/>
      <c r="GUK6" s="1054"/>
      <c r="GUL6" s="1054"/>
      <c r="GUM6" s="1054"/>
      <c r="GUN6" s="1054"/>
      <c r="GUO6" s="1054"/>
      <c r="GUP6" s="1054"/>
      <c r="GUQ6" s="1054"/>
      <c r="GUR6" s="1054"/>
      <c r="GUS6" s="1054"/>
      <c r="GUT6" s="1054"/>
      <c r="GUU6" s="1054"/>
      <c r="GUV6" s="1054"/>
      <c r="GUW6" s="1054"/>
      <c r="GUX6" s="1054"/>
      <c r="GUY6" s="1054"/>
      <c r="GUZ6" s="1054"/>
      <c r="GVA6" s="1054"/>
      <c r="GVB6" s="1054"/>
      <c r="GVC6" s="1054"/>
      <c r="GVD6" s="1054"/>
      <c r="GVE6" s="1054"/>
      <c r="GVF6" s="1054"/>
      <c r="GVG6" s="1054"/>
      <c r="GVH6" s="1054"/>
      <c r="GVI6" s="1054"/>
      <c r="GVJ6" s="1054"/>
      <c r="GVK6" s="1054"/>
      <c r="GVL6" s="1054"/>
      <c r="GVM6" s="1054"/>
      <c r="GVN6" s="1054"/>
      <c r="GVO6" s="1054"/>
      <c r="GVP6" s="1054"/>
      <c r="GVQ6" s="1054"/>
      <c r="GVR6" s="1054"/>
      <c r="GVS6" s="1054"/>
      <c r="GVT6" s="1054"/>
      <c r="GVU6" s="1054"/>
      <c r="GVV6" s="1054"/>
      <c r="GVW6" s="1054"/>
      <c r="GVX6" s="1054"/>
      <c r="GVY6" s="1054"/>
      <c r="GVZ6" s="1054"/>
      <c r="GWA6" s="1054"/>
      <c r="GWB6" s="1054"/>
      <c r="GWC6" s="1054"/>
      <c r="GWD6" s="1054"/>
      <c r="GWE6" s="1054"/>
      <c r="GWF6" s="1054"/>
      <c r="GWG6" s="1054"/>
      <c r="GWH6" s="1054"/>
      <c r="GWI6" s="1054"/>
      <c r="GWJ6" s="1054"/>
      <c r="GWK6" s="1054"/>
      <c r="GWL6" s="1054"/>
      <c r="GWM6" s="1054"/>
      <c r="GWN6" s="1054"/>
      <c r="GWO6" s="1054"/>
      <c r="GWP6" s="1054"/>
      <c r="GWQ6" s="1054"/>
      <c r="GWR6" s="1054"/>
      <c r="GWS6" s="1054"/>
      <c r="GWT6" s="1054"/>
      <c r="GWU6" s="1054"/>
      <c r="GWV6" s="1054"/>
      <c r="GWW6" s="1054"/>
      <c r="GWX6" s="1054"/>
      <c r="GWY6" s="1054"/>
      <c r="GWZ6" s="1054"/>
      <c r="GXA6" s="1054"/>
      <c r="GXB6" s="1054"/>
      <c r="GXC6" s="1054"/>
      <c r="GXD6" s="1054"/>
      <c r="GXE6" s="1054"/>
      <c r="GXF6" s="1054"/>
      <c r="GXG6" s="1054"/>
      <c r="GXH6" s="1054"/>
      <c r="GXI6" s="1054"/>
      <c r="GXJ6" s="1054"/>
      <c r="GXK6" s="1054"/>
      <c r="GXL6" s="1054"/>
      <c r="GXM6" s="1054"/>
      <c r="GXN6" s="1054"/>
      <c r="GXO6" s="1054"/>
      <c r="GXP6" s="1054"/>
      <c r="GXQ6" s="1054"/>
      <c r="GXR6" s="1054"/>
      <c r="GXS6" s="1054"/>
      <c r="GXT6" s="1054"/>
      <c r="GXU6" s="1054"/>
      <c r="GXV6" s="1054"/>
      <c r="GXW6" s="1054"/>
      <c r="GXX6" s="1054"/>
      <c r="GXY6" s="1054"/>
      <c r="GXZ6" s="1054"/>
      <c r="GYA6" s="1054"/>
      <c r="GYB6" s="1054"/>
      <c r="GYC6" s="1054"/>
      <c r="GYD6" s="1054"/>
      <c r="GYE6" s="1054"/>
      <c r="GYF6" s="1054"/>
      <c r="GYG6" s="1054"/>
      <c r="GYH6" s="1054"/>
      <c r="GYI6" s="1054"/>
      <c r="GYJ6" s="1054"/>
      <c r="GYK6" s="1054"/>
      <c r="GYL6" s="1054"/>
      <c r="GYM6" s="1054"/>
      <c r="GYN6" s="1054"/>
      <c r="GYO6" s="1054"/>
      <c r="GYP6" s="1054"/>
      <c r="GYQ6" s="1054"/>
      <c r="GYR6" s="1054"/>
      <c r="GYS6" s="1054"/>
      <c r="GYT6" s="1054"/>
      <c r="GYU6" s="1054"/>
      <c r="GYV6" s="1054"/>
      <c r="GYW6" s="1054"/>
      <c r="GYX6" s="1054"/>
      <c r="GYY6" s="1054"/>
      <c r="GYZ6" s="1054"/>
      <c r="GZA6" s="1054"/>
      <c r="GZB6" s="1054"/>
      <c r="GZC6" s="1054"/>
      <c r="GZD6" s="1054"/>
      <c r="GZE6" s="1054"/>
      <c r="GZF6" s="1054"/>
      <c r="GZG6" s="1054"/>
      <c r="GZH6" s="1054"/>
      <c r="GZI6" s="1054"/>
      <c r="GZJ6" s="1054"/>
      <c r="GZK6" s="1054"/>
      <c r="GZL6" s="1054"/>
      <c r="GZM6" s="1054"/>
      <c r="GZN6" s="1054"/>
      <c r="GZO6" s="1054"/>
      <c r="GZP6" s="1054"/>
      <c r="GZQ6" s="1054"/>
      <c r="GZR6" s="1054"/>
      <c r="GZS6" s="1054"/>
      <c r="GZT6" s="1054"/>
      <c r="GZU6" s="1054"/>
      <c r="GZV6" s="1054"/>
      <c r="GZW6" s="1054"/>
      <c r="GZX6" s="1054"/>
      <c r="GZY6" s="1054"/>
      <c r="GZZ6" s="1054"/>
      <c r="HAA6" s="1054"/>
      <c r="HAB6" s="1054"/>
      <c r="HAC6" s="1054"/>
      <c r="HAD6" s="1054"/>
      <c r="HAE6" s="1054"/>
      <c r="HAF6" s="1054"/>
      <c r="HAG6" s="1054"/>
      <c r="HAH6" s="1054"/>
      <c r="HAI6" s="1054"/>
      <c r="HAJ6" s="1054"/>
      <c r="HAK6" s="1054"/>
      <c r="HAL6" s="1054"/>
      <c r="HAM6" s="1054"/>
      <c r="HAN6" s="1054"/>
      <c r="HAO6" s="1054"/>
      <c r="HAP6" s="1054"/>
      <c r="HAQ6" s="1054"/>
      <c r="HAR6" s="1054"/>
      <c r="HAS6" s="1054"/>
      <c r="HAT6" s="1054"/>
      <c r="HAU6" s="1054"/>
      <c r="HAV6" s="1054"/>
      <c r="HAW6" s="1054"/>
      <c r="HAX6" s="1054"/>
      <c r="HAY6" s="1054"/>
      <c r="HAZ6" s="1054"/>
      <c r="HBA6" s="1054"/>
      <c r="HBB6" s="1054"/>
      <c r="HBC6" s="1054"/>
      <c r="HBD6" s="1054"/>
      <c r="HBE6" s="1054"/>
      <c r="HBF6" s="1054"/>
      <c r="HBG6" s="1054"/>
      <c r="HBH6" s="1054"/>
      <c r="HBI6" s="1054"/>
      <c r="HBJ6" s="1054"/>
      <c r="HBK6" s="1054"/>
      <c r="HBL6" s="1054"/>
      <c r="HBM6" s="1054"/>
      <c r="HBN6" s="1054"/>
      <c r="HBO6" s="1054"/>
      <c r="HBP6" s="1054"/>
      <c r="HBQ6" s="1054"/>
      <c r="HBR6" s="1054"/>
      <c r="HBS6" s="1054"/>
      <c r="HBT6" s="1054"/>
      <c r="HBU6" s="1054"/>
      <c r="HBV6" s="1054"/>
      <c r="HBW6" s="1054"/>
      <c r="HBX6" s="1054"/>
      <c r="HBY6" s="1054"/>
      <c r="HBZ6" s="1054"/>
      <c r="HCA6" s="1054"/>
      <c r="HCB6" s="1054"/>
      <c r="HCC6" s="1054"/>
      <c r="HCD6" s="1054"/>
      <c r="HCE6" s="1054"/>
      <c r="HCF6" s="1054"/>
      <c r="HCG6" s="1054"/>
      <c r="HCH6" s="1054"/>
      <c r="HCI6" s="1054"/>
      <c r="HCJ6" s="1054"/>
      <c r="HCK6" s="1054"/>
      <c r="HCL6" s="1054"/>
      <c r="HCM6" s="1054"/>
      <c r="HCN6" s="1054"/>
      <c r="HCO6" s="1054"/>
      <c r="HCP6" s="1054"/>
      <c r="HCQ6" s="1054"/>
      <c r="HCR6" s="1054"/>
      <c r="HCS6" s="1054"/>
      <c r="HCT6" s="1054"/>
      <c r="HCU6" s="1054"/>
      <c r="HCV6" s="1054"/>
      <c r="HCW6" s="1054"/>
      <c r="HCX6" s="1054"/>
      <c r="HCY6" s="1054"/>
      <c r="HCZ6" s="1054"/>
      <c r="HDA6" s="1054"/>
      <c r="HDB6" s="1054"/>
      <c r="HDC6" s="1054"/>
      <c r="HDD6" s="1054"/>
      <c r="HDE6" s="1054"/>
      <c r="HDF6" s="1054"/>
      <c r="HDG6" s="1054"/>
      <c r="HDH6" s="1054"/>
      <c r="HDI6" s="1054"/>
      <c r="HDJ6" s="1054"/>
      <c r="HDK6" s="1054"/>
      <c r="HDL6" s="1054"/>
      <c r="HDM6" s="1054"/>
      <c r="HDN6" s="1054"/>
      <c r="HDO6" s="1054"/>
      <c r="HDP6" s="1054"/>
      <c r="HDQ6" s="1054"/>
      <c r="HDR6" s="1054"/>
      <c r="HDS6" s="1054"/>
      <c r="HDT6" s="1054"/>
      <c r="HDU6" s="1054"/>
      <c r="HDV6" s="1054"/>
      <c r="HDW6" s="1054"/>
      <c r="HDX6" s="1054"/>
      <c r="HDY6" s="1054"/>
      <c r="HDZ6" s="1054"/>
      <c r="HEA6" s="1054"/>
      <c r="HEB6" s="1054"/>
      <c r="HEC6" s="1054"/>
      <c r="HED6" s="1054"/>
      <c r="HEE6" s="1054"/>
      <c r="HEF6" s="1054"/>
      <c r="HEG6" s="1054"/>
      <c r="HEH6" s="1054"/>
      <c r="HEI6" s="1054"/>
      <c r="HEJ6" s="1054"/>
      <c r="HEK6" s="1054"/>
      <c r="HEL6" s="1054"/>
      <c r="HEM6" s="1054"/>
      <c r="HEN6" s="1054"/>
      <c r="HEO6" s="1054"/>
      <c r="HEP6" s="1054"/>
      <c r="HEQ6" s="1054"/>
      <c r="HER6" s="1054"/>
      <c r="HES6" s="1054"/>
      <c r="HET6" s="1054"/>
      <c r="HEU6" s="1054"/>
      <c r="HEV6" s="1054"/>
      <c r="HEW6" s="1054"/>
      <c r="HEX6" s="1054"/>
      <c r="HEY6" s="1054"/>
      <c r="HEZ6" s="1054"/>
      <c r="HFA6" s="1054"/>
      <c r="HFB6" s="1054"/>
      <c r="HFC6" s="1054"/>
      <c r="HFD6" s="1054"/>
      <c r="HFE6" s="1054"/>
      <c r="HFF6" s="1054"/>
      <c r="HFG6" s="1054"/>
      <c r="HFH6" s="1054"/>
      <c r="HFI6" s="1054"/>
      <c r="HFJ6" s="1054"/>
      <c r="HFK6" s="1054"/>
      <c r="HFL6" s="1054"/>
      <c r="HFM6" s="1054"/>
      <c r="HFN6" s="1054"/>
      <c r="HFO6" s="1054"/>
      <c r="HFP6" s="1054"/>
      <c r="HFQ6" s="1054"/>
      <c r="HFR6" s="1054"/>
      <c r="HFS6" s="1054"/>
      <c r="HFT6" s="1054"/>
      <c r="HFU6" s="1054"/>
      <c r="HFV6" s="1054"/>
      <c r="HFW6" s="1054"/>
      <c r="HFX6" s="1054"/>
      <c r="HFY6" s="1054"/>
      <c r="HFZ6" s="1054"/>
      <c r="HGA6" s="1054"/>
      <c r="HGB6" s="1054"/>
      <c r="HGC6" s="1054"/>
      <c r="HGD6" s="1054"/>
      <c r="HGE6" s="1054"/>
      <c r="HGF6" s="1054"/>
      <c r="HGG6" s="1054"/>
      <c r="HGH6" s="1054"/>
      <c r="HGI6" s="1054"/>
      <c r="HGJ6" s="1054"/>
      <c r="HGK6" s="1054"/>
      <c r="HGL6" s="1054"/>
      <c r="HGM6" s="1054"/>
      <c r="HGN6" s="1054"/>
      <c r="HGO6" s="1054"/>
      <c r="HGP6" s="1054"/>
      <c r="HGQ6" s="1054"/>
      <c r="HGR6" s="1054"/>
      <c r="HGS6" s="1054"/>
      <c r="HGT6" s="1054"/>
      <c r="HGU6" s="1054"/>
      <c r="HGV6" s="1054"/>
      <c r="HGW6" s="1054"/>
      <c r="HGX6" s="1054"/>
      <c r="HGY6" s="1054"/>
      <c r="HGZ6" s="1054"/>
      <c r="HHA6" s="1054"/>
      <c r="HHB6" s="1054"/>
      <c r="HHC6" s="1054"/>
      <c r="HHD6" s="1054"/>
      <c r="HHE6" s="1054"/>
      <c r="HHF6" s="1054"/>
      <c r="HHG6" s="1054"/>
      <c r="HHH6" s="1054"/>
      <c r="HHI6" s="1054"/>
      <c r="HHJ6" s="1054"/>
      <c r="HHK6" s="1054"/>
      <c r="HHL6" s="1054"/>
      <c r="HHM6" s="1054"/>
      <c r="HHN6" s="1054"/>
      <c r="HHO6" s="1054"/>
      <c r="HHP6" s="1054"/>
      <c r="HHQ6" s="1054"/>
      <c r="HHR6" s="1054"/>
      <c r="HHS6" s="1054"/>
      <c r="HHT6" s="1054"/>
      <c r="HHU6" s="1054"/>
      <c r="HHV6" s="1054"/>
      <c r="HHW6" s="1054"/>
      <c r="HHX6" s="1054"/>
      <c r="HHY6" s="1054"/>
      <c r="HHZ6" s="1054"/>
      <c r="HIA6" s="1054"/>
      <c r="HIB6" s="1054"/>
      <c r="HIC6" s="1054"/>
      <c r="HID6" s="1054"/>
      <c r="HIE6" s="1054"/>
      <c r="HIF6" s="1054"/>
      <c r="HIG6" s="1054"/>
      <c r="HIH6" s="1054"/>
      <c r="HII6" s="1054"/>
      <c r="HIJ6" s="1054"/>
      <c r="HIK6" s="1054"/>
      <c r="HIL6" s="1054"/>
      <c r="HIM6" s="1054"/>
      <c r="HIN6" s="1054"/>
      <c r="HIO6" s="1054"/>
      <c r="HIP6" s="1054"/>
      <c r="HIQ6" s="1054"/>
      <c r="HIR6" s="1054"/>
      <c r="HIS6" s="1054"/>
      <c r="HIT6" s="1054"/>
      <c r="HIU6" s="1054"/>
      <c r="HIV6" s="1054"/>
      <c r="HIW6" s="1054"/>
      <c r="HIX6" s="1054"/>
      <c r="HIY6" s="1054"/>
      <c r="HIZ6" s="1054"/>
      <c r="HJA6" s="1054"/>
      <c r="HJB6" s="1054"/>
      <c r="HJC6" s="1054"/>
      <c r="HJD6" s="1054"/>
      <c r="HJE6" s="1054"/>
      <c r="HJF6" s="1054"/>
      <c r="HJG6" s="1054"/>
      <c r="HJH6" s="1054"/>
      <c r="HJI6" s="1054"/>
      <c r="HJJ6" s="1054"/>
      <c r="HJK6" s="1054"/>
      <c r="HJL6" s="1054"/>
      <c r="HJM6" s="1054"/>
      <c r="HJN6" s="1054"/>
      <c r="HJO6" s="1054"/>
      <c r="HJP6" s="1054"/>
      <c r="HJQ6" s="1054"/>
      <c r="HJR6" s="1054"/>
      <c r="HJS6" s="1054"/>
      <c r="HJT6" s="1054"/>
      <c r="HJU6" s="1054"/>
      <c r="HJV6" s="1054"/>
      <c r="HJW6" s="1054"/>
      <c r="HJX6" s="1054"/>
      <c r="HJY6" s="1054"/>
      <c r="HJZ6" s="1054"/>
      <c r="HKA6" s="1054"/>
      <c r="HKB6" s="1054"/>
      <c r="HKC6" s="1054"/>
      <c r="HKD6" s="1054"/>
      <c r="HKE6" s="1054"/>
      <c r="HKF6" s="1054"/>
      <c r="HKG6" s="1054"/>
      <c r="HKH6" s="1054"/>
      <c r="HKI6" s="1054"/>
      <c r="HKJ6" s="1054"/>
      <c r="HKK6" s="1054"/>
      <c r="HKL6" s="1054"/>
      <c r="HKM6" s="1054"/>
      <c r="HKN6" s="1054"/>
      <c r="HKO6" s="1054"/>
      <c r="HKP6" s="1054"/>
      <c r="HKQ6" s="1054"/>
      <c r="HKR6" s="1054"/>
      <c r="HKS6" s="1054"/>
      <c r="HKT6" s="1054"/>
      <c r="HKU6" s="1054"/>
      <c r="HKV6" s="1054"/>
      <c r="HKW6" s="1054"/>
      <c r="HKX6" s="1054"/>
      <c r="HKY6" s="1054"/>
      <c r="HKZ6" s="1054"/>
      <c r="HLA6" s="1054"/>
      <c r="HLB6" s="1054"/>
      <c r="HLC6" s="1054"/>
      <c r="HLD6" s="1054"/>
      <c r="HLE6" s="1054"/>
      <c r="HLF6" s="1054"/>
      <c r="HLG6" s="1054"/>
      <c r="HLH6" s="1054"/>
      <c r="HLI6" s="1054"/>
      <c r="HLJ6" s="1054"/>
      <c r="HLK6" s="1054"/>
      <c r="HLL6" s="1054"/>
      <c r="HLM6" s="1054"/>
      <c r="HLN6" s="1054"/>
      <c r="HLO6" s="1054"/>
      <c r="HLP6" s="1054"/>
      <c r="HLQ6" s="1054"/>
      <c r="HLR6" s="1054"/>
      <c r="HLS6" s="1054"/>
      <c r="HLT6" s="1054"/>
      <c r="HLU6" s="1054"/>
      <c r="HLV6" s="1054"/>
      <c r="HLW6" s="1054"/>
      <c r="HLX6" s="1054"/>
      <c r="HLY6" s="1054"/>
      <c r="HLZ6" s="1054"/>
      <c r="HMA6" s="1054"/>
      <c r="HMB6" s="1054"/>
      <c r="HMC6" s="1054"/>
      <c r="HMD6" s="1054"/>
      <c r="HME6" s="1054"/>
      <c r="HMF6" s="1054"/>
      <c r="HMG6" s="1054"/>
      <c r="HMH6" s="1054"/>
      <c r="HMI6" s="1054"/>
      <c r="HMJ6" s="1054"/>
      <c r="HMK6" s="1054"/>
      <c r="HML6" s="1054"/>
      <c r="HMM6" s="1054"/>
      <c r="HMN6" s="1054"/>
      <c r="HMO6" s="1054"/>
      <c r="HMP6" s="1054"/>
      <c r="HMQ6" s="1054"/>
      <c r="HMR6" s="1054"/>
      <c r="HMS6" s="1054"/>
      <c r="HMT6" s="1054"/>
      <c r="HMU6" s="1054"/>
      <c r="HMV6" s="1054"/>
      <c r="HMW6" s="1054"/>
      <c r="HMX6" s="1054"/>
      <c r="HMY6" s="1054"/>
      <c r="HMZ6" s="1054"/>
      <c r="HNA6" s="1054"/>
      <c r="HNB6" s="1054"/>
      <c r="HNC6" s="1054"/>
      <c r="HND6" s="1054"/>
      <c r="HNE6" s="1054"/>
      <c r="HNF6" s="1054"/>
      <c r="HNG6" s="1054"/>
      <c r="HNH6" s="1054"/>
      <c r="HNI6" s="1054"/>
      <c r="HNJ6" s="1054"/>
      <c r="HNK6" s="1054"/>
      <c r="HNL6" s="1054"/>
      <c r="HNM6" s="1054"/>
      <c r="HNN6" s="1054"/>
      <c r="HNO6" s="1054"/>
      <c r="HNP6" s="1054"/>
      <c r="HNQ6" s="1054"/>
      <c r="HNR6" s="1054"/>
      <c r="HNS6" s="1054"/>
      <c r="HNT6" s="1054"/>
      <c r="HNU6" s="1054"/>
      <c r="HNV6" s="1054"/>
      <c r="HNW6" s="1054"/>
      <c r="HNX6" s="1054"/>
      <c r="HNY6" s="1054"/>
      <c r="HNZ6" s="1054"/>
      <c r="HOA6" s="1054"/>
      <c r="HOB6" s="1054"/>
      <c r="HOC6" s="1054"/>
      <c r="HOD6" s="1054"/>
      <c r="HOE6" s="1054"/>
      <c r="HOF6" s="1054"/>
      <c r="HOG6" s="1054"/>
      <c r="HOH6" s="1054"/>
      <c r="HOI6" s="1054"/>
      <c r="HOJ6" s="1054"/>
      <c r="HOK6" s="1054"/>
      <c r="HOL6" s="1054"/>
      <c r="HOM6" s="1054"/>
      <c r="HON6" s="1054"/>
      <c r="HOO6" s="1054"/>
      <c r="HOP6" s="1054"/>
      <c r="HOQ6" s="1054"/>
      <c r="HOR6" s="1054"/>
      <c r="HOS6" s="1054"/>
      <c r="HOT6" s="1054"/>
      <c r="HOU6" s="1054"/>
      <c r="HOV6" s="1054"/>
      <c r="HOW6" s="1054"/>
      <c r="HOX6" s="1054"/>
      <c r="HOY6" s="1054"/>
      <c r="HOZ6" s="1054"/>
      <c r="HPA6" s="1054"/>
      <c r="HPB6" s="1054"/>
      <c r="HPC6" s="1054"/>
      <c r="HPD6" s="1054"/>
      <c r="HPE6" s="1054"/>
      <c r="HPF6" s="1054"/>
      <c r="HPG6" s="1054"/>
      <c r="HPH6" s="1054"/>
      <c r="HPI6" s="1054"/>
      <c r="HPJ6" s="1054"/>
      <c r="HPK6" s="1054"/>
      <c r="HPL6" s="1054"/>
      <c r="HPM6" s="1054"/>
      <c r="HPN6" s="1054"/>
      <c r="HPO6" s="1054"/>
      <c r="HPP6" s="1054"/>
      <c r="HPQ6" s="1054"/>
      <c r="HPR6" s="1054"/>
      <c r="HPS6" s="1054"/>
      <c r="HPT6" s="1054"/>
      <c r="HPU6" s="1054"/>
      <c r="HPV6" s="1054"/>
      <c r="HPW6" s="1054"/>
      <c r="HPX6" s="1054"/>
      <c r="HPY6" s="1054"/>
      <c r="HPZ6" s="1054"/>
      <c r="HQA6" s="1054"/>
      <c r="HQB6" s="1054"/>
      <c r="HQC6" s="1054"/>
      <c r="HQD6" s="1054"/>
      <c r="HQE6" s="1054"/>
      <c r="HQF6" s="1054"/>
      <c r="HQG6" s="1054"/>
      <c r="HQH6" s="1054"/>
      <c r="HQI6" s="1054"/>
      <c r="HQJ6" s="1054"/>
      <c r="HQK6" s="1054"/>
      <c r="HQL6" s="1054"/>
      <c r="HQM6" s="1054"/>
      <c r="HQN6" s="1054"/>
      <c r="HQO6" s="1054"/>
      <c r="HQP6" s="1054"/>
      <c r="HQQ6" s="1054"/>
      <c r="HQR6" s="1054"/>
      <c r="HQS6" s="1054"/>
      <c r="HQT6" s="1054"/>
      <c r="HQU6" s="1054"/>
      <c r="HQV6" s="1054"/>
      <c r="HQW6" s="1054"/>
      <c r="HQX6" s="1054"/>
      <c r="HQY6" s="1054"/>
      <c r="HQZ6" s="1054"/>
      <c r="HRA6" s="1054"/>
      <c r="HRB6" s="1054"/>
      <c r="HRC6" s="1054"/>
      <c r="HRD6" s="1054"/>
      <c r="HRE6" s="1054"/>
      <c r="HRF6" s="1054"/>
      <c r="HRG6" s="1054"/>
      <c r="HRH6" s="1054"/>
      <c r="HRI6" s="1054"/>
      <c r="HRJ6" s="1054"/>
      <c r="HRK6" s="1054"/>
      <c r="HRL6" s="1054"/>
      <c r="HRM6" s="1054"/>
      <c r="HRN6" s="1054"/>
      <c r="HRO6" s="1054"/>
      <c r="HRP6" s="1054"/>
      <c r="HRQ6" s="1054"/>
      <c r="HRR6" s="1054"/>
      <c r="HRS6" s="1054"/>
      <c r="HRT6" s="1054"/>
      <c r="HRU6" s="1054"/>
      <c r="HRV6" s="1054"/>
      <c r="HRW6" s="1054"/>
      <c r="HRX6" s="1054"/>
      <c r="HRY6" s="1054"/>
      <c r="HRZ6" s="1054"/>
      <c r="HSA6" s="1054"/>
      <c r="HSB6" s="1054"/>
      <c r="HSC6" s="1054"/>
      <c r="HSD6" s="1054"/>
      <c r="HSE6" s="1054"/>
      <c r="HSF6" s="1054"/>
      <c r="HSG6" s="1054"/>
      <c r="HSH6" s="1054"/>
      <c r="HSI6" s="1054"/>
      <c r="HSJ6" s="1054"/>
      <c r="HSK6" s="1054"/>
      <c r="HSL6" s="1054"/>
      <c r="HSM6" s="1054"/>
      <c r="HSN6" s="1054"/>
      <c r="HSO6" s="1054"/>
      <c r="HSP6" s="1054"/>
      <c r="HSQ6" s="1054"/>
      <c r="HSR6" s="1054"/>
      <c r="HSS6" s="1054"/>
      <c r="HST6" s="1054"/>
      <c r="HSU6" s="1054"/>
      <c r="HSV6" s="1054"/>
      <c r="HSW6" s="1054"/>
      <c r="HSX6" s="1054"/>
      <c r="HSY6" s="1054"/>
      <c r="HSZ6" s="1054"/>
      <c r="HTA6" s="1054"/>
      <c r="HTB6" s="1054"/>
      <c r="HTC6" s="1054"/>
      <c r="HTD6" s="1054"/>
      <c r="HTE6" s="1054"/>
      <c r="HTF6" s="1054"/>
      <c r="HTG6" s="1054"/>
      <c r="HTH6" s="1054"/>
      <c r="HTI6" s="1054"/>
      <c r="HTJ6" s="1054"/>
      <c r="HTK6" s="1054"/>
      <c r="HTL6" s="1054"/>
      <c r="HTM6" s="1054"/>
      <c r="HTN6" s="1054"/>
      <c r="HTO6" s="1054"/>
      <c r="HTP6" s="1054"/>
      <c r="HTQ6" s="1054"/>
      <c r="HTR6" s="1054"/>
      <c r="HTS6" s="1054"/>
      <c r="HTT6" s="1054"/>
      <c r="HTU6" s="1054"/>
      <c r="HTV6" s="1054"/>
      <c r="HTW6" s="1054"/>
      <c r="HTX6" s="1054"/>
      <c r="HTY6" s="1054"/>
      <c r="HTZ6" s="1054"/>
      <c r="HUA6" s="1054"/>
      <c r="HUB6" s="1054"/>
      <c r="HUC6" s="1054"/>
      <c r="HUD6" s="1054"/>
      <c r="HUE6" s="1054"/>
      <c r="HUF6" s="1054"/>
      <c r="HUG6" s="1054"/>
      <c r="HUH6" s="1054"/>
      <c r="HUI6" s="1054"/>
      <c r="HUJ6" s="1054"/>
      <c r="HUK6" s="1054"/>
      <c r="HUL6" s="1054"/>
      <c r="HUM6" s="1054"/>
      <c r="HUN6" s="1054"/>
      <c r="HUO6" s="1054"/>
      <c r="HUP6" s="1054"/>
      <c r="HUQ6" s="1054"/>
      <c r="HUR6" s="1054"/>
      <c r="HUS6" s="1054"/>
      <c r="HUT6" s="1054"/>
      <c r="HUU6" s="1054"/>
      <c r="HUV6" s="1054"/>
      <c r="HUW6" s="1054"/>
      <c r="HUX6" s="1054"/>
      <c r="HUY6" s="1054"/>
      <c r="HUZ6" s="1054"/>
      <c r="HVA6" s="1054"/>
      <c r="HVB6" s="1054"/>
      <c r="HVC6" s="1054"/>
      <c r="HVD6" s="1054"/>
      <c r="HVE6" s="1054"/>
      <c r="HVF6" s="1054"/>
      <c r="HVG6" s="1054"/>
      <c r="HVH6" s="1054"/>
      <c r="HVI6" s="1054"/>
      <c r="HVJ6" s="1054"/>
      <c r="HVK6" s="1054"/>
      <c r="HVL6" s="1054"/>
      <c r="HVM6" s="1054"/>
      <c r="HVN6" s="1054"/>
      <c r="HVO6" s="1054"/>
      <c r="HVP6" s="1054"/>
      <c r="HVQ6" s="1054"/>
      <c r="HVR6" s="1054"/>
      <c r="HVS6" s="1054"/>
      <c r="HVT6" s="1054"/>
      <c r="HVU6" s="1054"/>
      <c r="HVV6" s="1054"/>
      <c r="HVW6" s="1054"/>
      <c r="HVX6" s="1054"/>
      <c r="HVY6" s="1054"/>
      <c r="HVZ6" s="1054"/>
      <c r="HWA6" s="1054"/>
      <c r="HWB6" s="1054"/>
      <c r="HWC6" s="1054"/>
      <c r="HWD6" s="1054"/>
      <c r="HWE6" s="1054"/>
      <c r="HWF6" s="1054"/>
      <c r="HWG6" s="1054"/>
      <c r="HWH6" s="1054"/>
      <c r="HWI6" s="1054"/>
      <c r="HWJ6" s="1054"/>
      <c r="HWK6" s="1054"/>
      <c r="HWL6" s="1054"/>
      <c r="HWM6" s="1054"/>
      <c r="HWN6" s="1054"/>
      <c r="HWO6" s="1054"/>
      <c r="HWP6" s="1054"/>
      <c r="HWQ6" s="1054"/>
      <c r="HWR6" s="1054"/>
      <c r="HWS6" s="1054"/>
      <c r="HWT6" s="1054"/>
      <c r="HWU6" s="1054"/>
      <c r="HWV6" s="1054"/>
      <c r="HWW6" s="1054"/>
      <c r="HWX6" s="1054"/>
      <c r="HWY6" s="1054"/>
      <c r="HWZ6" s="1054"/>
      <c r="HXA6" s="1054"/>
      <c r="HXB6" s="1054"/>
      <c r="HXC6" s="1054"/>
      <c r="HXD6" s="1054"/>
      <c r="HXE6" s="1054"/>
      <c r="HXF6" s="1054"/>
      <c r="HXG6" s="1054"/>
      <c r="HXH6" s="1054"/>
      <c r="HXI6" s="1054"/>
      <c r="HXJ6" s="1054"/>
      <c r="HXK6" s="1054"/>
      <c r="HXL6" s="1054"/>
      <c r="HXM6" s="1054"/>
      <c r="HXN6" s="1054"/>
      <c r="HXO6" s="1054"/>
      <c r="HXP6" s="1054"/>
      <c r="HXQ6" s="1054"/>
      <c r="HXR6" s="1054"/>
      <c r="HXS6" s="1054"/>
      <c r="HXT6" s="1054"/>
      <c r="HXU6" s="1054"/>
      <c r="HXV6" s="1054"/>
      <c r="HXW6" s="1054"/>
      <c r="HXX6" s="1054"/>
      <c r="HXY6" s="1054"/>
      <c r="HXZ6" s="1054"/>
      <c r="HYA6" s="1054"/>
      <c r="HYB6" s="1054"/>
      <c r="HYC6" s="1054"/>
      <c r="HYD6" s="1054"/>
      <c r="HYE6" s="1054"/>
      <c r="HYF6" s="1054"/>
      <c r="HYG6" s="1054"/>
      <c r="HYH6" s="1054"/>
      <c r="HYI6" s="1054"/>
      <c r="HYJ6" s="1054"/>
      <c r="HYK6" s="1054"/>
      <c r="HYL6" s="1054"/>
      <c r="HYM6" s="1054"/>
      <c r="HYN6" s="1054"/>
      <c r="HYO6" s="1054"/>
      <c r="HYP6" s="1054"/>
      <c r="HYQ6" s="1054"/>
      <c r="HYR6" s="1054"/>
      <c r="HYS6" s="1054"/>
      <c r="HYT6" s="1054"/>
      <c r="HYU6" s="1054"/>
      <c r="HYV6" s="1054"/>
      <c r="HYW6" s="1054"/>
      <c r="HYX6" s="1054"/>
      <c r="HYY6" s="1054"/>
      <c r="HYZ6" s="1054"/>
      <c r="HZA6" s="1054"/>
      <c r="HZB6" s="1054"/>
      <c r="HZC6" s="1054"/>
      <c r="HZD6" s="1054"/>
      <c r="HZE6" s="1054"/>
      <c r="HZF6" s="1054"/>
      <c r="HZG6" s="1054"/>
      <c r="HZH6" s="1054"/>
      <c r="HZI6" s="1054"/>
      <c r="HZJ6" s="1054"/>
      <c r="HZK6" s="1054"/>
      <c r="HZL6" s="1054"/>
      <c r="HZM6" s="1054"/>
      <c r="HZN6" s="1054"/>
      <c r="HZO6" s="1054"/>
      <c r="HZP6" s="1054"/>
      <c r="HZQ6" s="1054"/>
      <c r="HZR6" s="1054"/>
      <c r="HZS6" s="1054"/>
      <c r="HZT6" s="1054"/>
      <c r="HZU6" s="1054"/>
      <c r="HZV6" s="1054"/>
      <c r="HZW6" s="1054"/>
      <c r="HZX6" s="1054"/>
      <c r="HZY6" s="1054"/>
      <c r="HZZ6" s="1054"/>
      <c r="IAA6" s="1054"/>
      <c r="IAB6" s="1054"/>
      <c r="IAC6" s="1054"/>
      <c r="IAD6" s="1054"/>
      <c r="IAE6" s="1054"/>
      <c r="IAF6" s="1054"/>
      <c r="IAG6" s="1054"/>
      <c r="IAH6" s="1054"/>
      <c r="IAI6" s="1054"/>
      <c r="IAJ6" s="1054"/>
      <c r="IAK6" s="1054"/>
      <c r="IAL6" s="1054"/>
      <c r="IAM6" s="1054"/>
      <c r="IAN6" s="1054"/>
      <c r="IAO6" s="1054"/>
      <c r="IAP6" s="1054"/>
      <c r="IAQ6" s="1054"/>
      <c r="IAR6" s="1054"/>
      <c r="IAS6" s="1054"/>
      <c r="IAT6" s="1054"/>
      <c r="IAU6" s="1054"/>
      <c r="IAV6" s="1054"/>
      <c r="IAW6" s="1054"/>
      <c r="IAX6" s="1054"/>
      <c r="IAY6" s="1054"/>
      <c r="IAZ6" s="1054"/>
      <c r="IBA6" s="1054"/>
      <c r="IBB6" s="1054"/>
      <c r="IBC6" s="1054"/>
      <c r="IBD6" s="1054"/>
      <c r="IBE6" s="1054"/>
      <c r="IBF6" s="1054"/>
      <c r="IBG6" s="1054"/>
      <c r="IBH6" s="1054"/>
      <c r="IBI6" s="1054"/>
      <c r="IBJ6" s="1054"/>
      <c r="IBK6" s="1054"/>
      <c r="IBL6" s="1054"/>
      <c r="IBM6" s="1054"/>
      <c r="IBN6" s="1054"/>
      <c r="IBO6" s="1054"/>
      <c r="IBP6" s="1054"/>
      <c r="IBQ6" s="1054"/>
      <c r="IBR6" s="1054"/>
      <c r="IBS6" s="1054"/>
      <c r="IBT6" s="1054"/>
      <c r="IBU6" s="1054"/>
      <c r="IBV6" s="1054"/>
      <c r="IBW6" s="1054"/>
      <c r="IBX6" s="1054"/>
      <c r="IBY6" s="1054"/>
      <c r="IBZ6" s="1054"/>
      <c r="ICA6" s="1054"/>
      <c r="ICB6" s="1054"/>
      <c r="ICC6" s="1054"/>
      <c r="ICD6" s="1054"/>
      <c r="ICE6" s="1054"/>
      <c r="ICF6" s="1054"/>
      <c r="ICG6" s="1054"/>
      <c r="ICH6" s="1054"/>
      <c r="ICI6" s="1054"/>
      <c r="ICJ6" s="1054"/>
      <c r="ICK6" s="1054"/>
      <c r="ICL6" s="1054"/>
      <c r="ICM6" s="1054"/>
      <c r="ICN6" s="1054"/>
      <c r="ICO6" s="1054"/>
      <c r="ICP6" s="1054"/>
      <c r="ICQ6" s="1054"/>
      <c r="ICR6" s="1054"/>
      <c r="ICS6" s="1054"/>
      <c r="ICT6" s="1054"/>
      <c r="ICU6" s="1054"/>
      <c r="ICV6" s="1054"/>
      <c r="ICW6" s="1054"/>
      <c r="ICX6" s="1054"/>
      <c r="ICY6" s="1054"/>
      <c r="ICZ6" s="1054"/>
      <c r="IDA6" s="1054"/>
      <c r="IDB6" s="1054"/>
      <c r="IDC6" s="1054"/>
      <c r="IDD6" s="1054"/>
      <c r="IDE6" s="1054"/>
      <c r="IDF6" s="1054"/>
      <c r="IDG6" s="1054"/>
      <c r="IDH6" s="1054"/>
      <c r="IDI6" s="1054"/>
      <c r="IDJ6" s="1054"/>
      <c r="IDK6" s="1054"/>
      <c r="IDL6" s="1054"/>
      <c r="IDM6" s="1054"/>
      <c r="IDN6" s="1054"/>
      <c r="IDO6" s="1054"/>
      <c r="IDP6" s="1054"/>
      <c r="IDQ6" s="1054"/>
      <c r="IDR6" s="1054"/>
      <c r="IDS6" s="1054"/>
      <c r="IDT6" s="1054"/>
      <c r="IDU6" s="1054"/>
      <c r="IDV6" s="1054"/>
      <c r="IDW6" s="1054"/>
      <c r="IDX6" s="1054"/>
      <c r="IDY6" s="1054"/>
      <c r="IDZ6" s="1054"/>
      <c r="IEA6" s="1054"/>
      <c r="IEB6" s="1054"/>
      <c r="IEC6" s="1054"/>
      <c r="IED6" s="1054"/>
      <c r="IEE6" s="1054"/>
      <c r="IEF6" s="1054"/>
      <c r="IEG6" s="1054"/>
      <c r="IEH6" s="1054"/>
      <c r="IEI6" s="1054"/>
      <c r="IEJ6" s="1054"/>
      <c r="IEK6" s="1054"/>
      <c r="IEL6" s="1054"/>
      <c r="IEM6" s="1054"/>
      <c r="IEN6" s="1054"/>
      <c r="IEO6" s="1054"/>
      <c r="IEP6" s="1054"/>
      <c r="IEQ6" s="1054"/>
      <c r="IER6" s="1054"/>
      <c r="IES6" s="1054"/>
      <c r="IET6" s="1054"/>
      <c r="IEU6" s="1054"/>
      <c r="IEV6" s="1054"/>
      <c r="IEW6" s="1054"/>
      <c r="IEX6" s="1054"/>
      <c r="IEY6" s="1054"/>
      <c r="IEZ6" s="1054"/>
      <c r="IFA6" s="1054"/>
      <c r="IFB6" s="1054"/>
      <c r="IFC6" s="1054"/>
      <c r="IFD6" s="1054"/>
      <c r="IFE6" s="1054"/>
      <c r="IFF6" s="1054"/>
      <c r="IFG6" s="1054"/>
      <c r="IFH6" s="1054"/>
      <c r="IFI6" s="1054"/>
      <c r="IFJ6" s="1054"/>
      <c r="IFK6" s="1054"/>
      <c r="IFL6" s="1054"/>
      <c r="IFM6" s="1054"/>
      <c r="IFN6" s="1054"/>
      <c r="IFO6" s="1054"/>
      <c r="IFP6" s="1054"/>
      <c r="IFQ6" s="1054"/>
      <c r="IFR6" s="1054"/>
      <c r="IFS6" s="1054"/>
      <c r="IFT6" s="1054"/>
      <c r="IFU6" s="1054"/>
      <c r="IFV6" s="1054"/>
      <c r="IFW6" s="1054"/>
      <c r="IFX6" s="1054"/>
      <c r="IFY6" s="1054"/>
      <c r="IFZ6" s="1054"/>
      <c r="IGA6" s="1054"/>
      <c r="IGB6" s="1054"/>
      <c r="IGC6" s="1054"/>
      <c r="IGD6" s="1054"/>
      <c r="IGE6" s="1054"/>
      <c r="IGF6" s="1054"/>
      <c r="IGG6" s="1054"/>
      <c r="IGH6" s="1054"/>
      <c r="IGI6" s="1054"/>
      <c r="IGJ6" s="1054"/>
      <c r="IGK6" s="1054"/>
      <c r="IGL6" s="1054"/>
      <c r="IGM6" s="1054"/>
      <c r="IGN6" s="1054"/>
      <c r="IGO6" s="1054"/>
      <c r="IGP6" s="1054"/>
      <c r="IGQ6" s="1054"/>
      <c r="IGR6" s="1054"/>
      <c r="IGS6" s="1054"/>
      <c r="IGT6" s="1054"/>
      <c r="IGU6" s="1054"/>
      <c r="IGV6" s="1054"/>
      <c r="IGW6" s="1054"/>
      <c r="IGX6" s="1054"/>
      <c r="IGY6" s="1054"/>
      <c r="IGZ6" s="1054"/>
      <c r="IHA6" s="1054"/>
      <c r="IHB6" s="1054"/>
      <c r="IHC6" s="1054"/>
      <c r="IHD6" s="1054"/>
      <c r="IHE6" s="1054"/>
      <c r="IHF6" s="1054"/>
      <c r="IHG6" s="1054"/>
      <c r="IHH6" s="1054"/>
      <c r="IHI6" s="1054"/>
      <c r="IHJ6" s="1054"/>
      <c r="IHK6" s="1054"/>
      <c r="IHL6" s="1054"/>
      <c r="IHM6" s="1054"/>
      <c r="IHN6" s="1054"/>
      <c r="IHO6" s="1054"/>
      <c r="IHP6" s="1054"/>
      <c r="IHQ6" s="1054"/>
      <c r="IHR6" s="1054"/>
      <c r="IHS6" s="1054"/>
      <c r="IHT6" s="1054"/>
      <c r="IHU6" s="1054"/>
      <c r="IHV6" s="1054"/>
      <c r="IHW6" s="1054"/>
      <c r="IHX6" s="1054"/>
      <c r="IHY6" s="1054"/>
      <c r="IHZ6" s="1054"/>
      <c r="IIA6" s="1054"/>
      <c r="IIB6" s="1054"/>
      <c r="IIC6" s="1054"/>
      <c r="IID6" s="1054"/>
      <c r="IIE6" s="1054"/>
      <c r="IIF6" s="1054"/>
      <c r="IIG6" s="1054"/>
      <c r="IIH6" s="1054"/>
      <c r="III6" s="1054"/>
      <c r="IIJ6" s="1054"/>
      <c r="IIK6" s="1054"/>
      <c r="IIL6" s="1054"/>
      <c r="IIM6" s="1054"/>
      <c r="IIN6" s="1054"/>
      <c r="IIO6" s="1054"/>
      <c r="IIP6" s="1054"/>
      <c r="IIQ6" s="1054"/>
      <c r="IIR6" s="1054"/>
      <c r="IIS6" s="1054"/>
      <c r="IIT6" s="1054"/>
      <c r="IIU6" s="1054"/>
      <c r="IIV6" s="1054"/>
      <c r="IIW6" s="1054"/>
      <c r="IIX6" s="1054"/>
      <c r="IIY6" s="1054"/>
      <c r="IIZ6" s="1054"/>
      <c r="IJA6" s="1054"/>
      <c r="IJB6" s="1054"/>
      <c r="IJC6" s="1054"/>
      <c r="IJD6" s="1054"/>
      <c r="IJE6" s="1054"/>
      <c r="IJF6" s="1054"/>
      <c r="IJG6" s="1054"/>
      <c r="IJH6" s="1054"/>
      <c r="IJI6" s="1054"/>
      <c r="IJJ6" s="1054"/>
      <c r="IJK6" s="1054"/>
      <c r="IJL6" s="1054"/>
      <c r="IJM6" s="1054"/>
      <c r="IJN6" s="1054"/>
      <c r="IJO6" s="1054"/>
      <c r="IJP6" s="1054"/>
      <c r="IJQ6" s="1054"/>
      <c r="IJR6" s="1054"/>
      <c r="IJS6" s="1054"/>
      <c r="IJT6" s="1054"/>
      <c r="IJU6" s="1054"/>
      <c r="IJV6" s="1054"/>
      <c r="IJW6" s="1054"/>
      <c r="IJX6" s="1054"/>
      <c r="IJY6" s="1054"/>
      <c r="IJZ6" s="1054"/>
      <c r="IKA6" s="1054"/>
      <c r="IKB6" s="1054"/>
      <c r="IKC6" s="1054"/>
      <c r="IKD6" s="1054"/>
      <c r="IKE6" s="1054"/>
      <c r="IKF6" s="1054"/>
      <c r="IKG6" s="1054"/>
      <c r="IKH6" s="1054"/>
      <c r="IKI6" s="1054"/>
      <c r="IKJ6" s="1054"/>
      <c r="IKK6" s="1054"/>
      <c r="IKL6" s="1054"/>
      <c r="IKM6" s="1054"/>
      <c r="IKN6" s="1054"/>
      <c r="IKO6" s="1054"/>
      <c r="IKP6" s="1054"/>
      <c r="IKQ6" s="1054"/>
      <c r="IKR6" s="1054"/>
      <c r="IKS6" s="1054"/>
      <c r="IKT6" s="1054"/>
      <c r="IKU6" s="1054"/>
      <c r="IKV6" s="1054"/>
      <c r="IKW6" s="1054"/>
      <c r="IKX6" s="1054"/>
      <c r="IKY6" s="1054"/>
      <c r="IKZ6" s="1054"/>
      <c r="ILA6" s="1054"/>
      <c r="ILB6" s="1054"/>
      <c r="ILC6" s="1054"/>
      <c r="ILD6" s="1054"/>
      <c r="ILE6" s="1054"/>
      <c r="ILF6" s="1054"/>
      <c r="ILG6" s="1054"/>
      <c r="ILH6" s="1054"/>
      <c r="ILI6" s="1054"/>
      <c r="ILJ6" s="1054"/>
      <c r="ILK6" s="1054"/>
      <c r="ILL6" s="1054"/>
      <c r="ILM6" s="1054"/>
      <c r="ILN6" s="1054"/>
      <c r="ILO6" s="1054"/>
      <c r="ILP6" s="1054"/>
      <c r="ILQ6" s="1054"/>
      <c r="ILR6" s="1054"/>
      <c r="ILS6" s="1054"/>
      <c r="ILT6" s="1054"/>
      <c r="ILU6" s="1054"/>
      <c r="ILV6" s="1054"/>
      <c r="ILW6" s="1054"/>
      <c r="ILX6" s="1054"/>
      <c r="ILY6" s="1054"/>
      <c r="ILZ6" s="1054"/>
      <c r="IMA6" s="1054"/>
      <c r="IMB6" s="1054"/>
      <c r="IMC6" s="1054"/>
      <c r="IMD6" s="1054"/>
      <c r="IME6" s="1054"/>
      <c r="IMF6" s="1054"/>
      <c r="IMG6" s="1054"/>
      <c r="IMH6" s="1054"/>
      <c r="IMI6" s="1054"/>
      <c r="IMJ6" s="1054"/>
      <c r="IMK6" s="1054"/>
      <c r="IML6" s="1054"/>
      <c r="IMM6" s="1054"/>
      <c r="IMN6" s="1054"/>
      <c r="IMO6" s="1054"/>
      <c r="IMP6" s="1054"/>
      <c r="IMQ6" s="1054"/>
      <c r="IMR6" s="1054"/>
      <c r="IMS6" s="1054"/>
      <c r="IMT6" s="1054"/>
      <c r="IMU6" s="1054"/>
      <c r="IMV6" s="1054"/>
      <c r="IMW6" s="1054"/>
      <c r="IMX6" s="1054"/>
      <c r="IMY6" s="1054"/>
      <c r="IMZ6" s="1054"/>
      <c r="INA6" s="1054"/>
      <c r="INB6" s="1054"/>
      <c r="INC6" s="1054"/>
      <c r="IND6" s="1054"/>
      <c r="INE6" s="1054"/>
      <c r="INF6" s="1054"/>
      <c r="ING6" s="1054"/>
      <c r="INH6" s="1054"/>
      <c r="INI6" s="1054"/>
      <c r="INJ6" s="1054"/>
      <c r="INK6" s="1054"/>
      <c r="INL6" s="1054"/>
      <c r="INM6" s="1054"/>
      <c r="INN6" s="1054"/>
      <c r="INO6" s="1054"/>
      <c r="INP6" s="1054"/>
      <c r="INQ6" s="1054"/>
      <c r="INR6" s="1054"/>
      <c r="INS6" s="1054"/>
      <c r="INT6" s="1054"/>
      <c r="INU6" s="1054"/>
      <c r="INV6" s="1054"/>
      <c r="INW6" s="1054"/>
      <c r="INX6" s="1054"/>
      <c r="INY6" s="1054"/>
      <c r="INZ6" s="1054"/>
      <c r="IOA6" s="1054"/>
      <c r="IOB6" s="1054"/>
      <c r="IOC6" s="1054"/>
      <c r="IOD6" s="1054"/>
      <c r="IOE6" s="1054"/>
      <c r="IOF6" s="1054"/>
      <c r="IOG6" s="1054"/>
      <c r="IOH6" s="1054"/>
      <c r="IOI6" s="1054"/>
      <c r="IOJ6" s="1054"/>
      <c r="IOK6" s="1054"/>
      <c r="IOL6" s="1054"/>
      <c r="IOM6" s="1054"/>
      <c r="ION6" s="1054"/>
      <c r="IOO6" s="1054"/>
      <c r="IOP6" s="1054"/>
      <c r="IOQ6" s="1054"/>
      <c r="IOR6" s="1054"/>
      <c r="IOS6" s="1054"/>
      <c r="IOT6" s="1054"/>
      <c r="IOU6" s="1054"/>
      <c r="IOV6" s="1054"/>
      <c r="IOW6" s="1054"/>
      <c r="IOX6" s="1054"/>
      <c r="IOY6" s="1054"/>
      <c r="IOZ6" s="1054"/>
      <c r="IPA6" s="1054"/>
      <c r="IPB6" s="1054"/>
      <c r="IPC6" s="1054"/>
      <c r="IPD6" s="1054"/>
      <c r="IPE6" s="1054"/>
      <c r="IPF6" s="1054"/>
      <c r="IPG6" s="1054"/>
      <c r="IPH6" s="1054"/>
      <c r="IPI6" s="1054"/>
      <c r="IPJ6" s="1054"/>
      <c r="IPK6" s="1054"/>
      <c r="IPL6" s="1054"/>
      <c r="IPM6" s="1054"/>
      <c r="IPN6" s="1054"/>
      <c r="IPO6" s="1054"/>
      <c r="IPP6" s="1054"/>
      <c r="IPQ6" s="1054"/>
      <c r="IPR6" s="1054"/>
      <c r="IPS6" s="1054"/>
      <c r="IPT6" s="1054"/>
      <c r="IPU6" s="1054"/>
      <c r="IPV6" s="1054"/>
      <c r="IPW6" s="1054"/>
      <c r="IPX6" s="1054"/>
      <c r="IPY6" s="1054"/>
      <c r="IPZ6" s="1054"/>
      <c r="IQA6" s="1054"/>
      <c r="IQB6" s="1054"/>
      <c r="IQC6" s="1054"/>
      <c r="IQD6" s="1054"/>
      <c r="IQE6" s="1054"/>
      <c r="IQF6" s="1054"/>
      <c r="IQG6" s="1054"/>
      <c r="IQH6" s="1054"/>
      <c r="IQI6" s="1054"/>
      <c r="IQJ6" s="1054"/>
      <c r="IQK6" s="1054"/>
      <c r="IQL6" s="1054"/>
      <c r="IQM6" s="1054"/>
      <c r="IQN6" s="1054"/>
      <c r="IQO6" s="1054"/>
      <c r="IQP6" s="1054"/>
      <c r="IQQ6" s="1054"/>
      <c r="IQR6" s="1054"/>
      <c r="IQS6" s="1054"/>
      <c r="IQT6" s="1054"/>
      <c r="IQU6" s="1054"/>
      <c r="IQV6" s="1054"/>
      <c r="IQW6" s="1054"/>
      <c r="IQX6" s="1054"/>
      <c r="IQY6" s="1054"/>
      <c r="IQZ6" s="1054"/>
      <c r="IRA6" s="1054"/>
      <c r="IRB6" s="1054"/>
      <c r="IRC6" s="1054"/>
      <c r="IRD6" s="1054"/>
      <c r="IRE6" s="1054"/>
      <c r="IRF6" s="1054"/>
      <c r="IRG6" s="1054"/>
      <c r="IRH6" s="1054"/>
      <c r="IRI6" s="1054"/>
      <c r="IRJ6" s="1054"/>
      <c r="IRK6" s="1054"/>
      <c r="IRL6" s="1054"/>
      <c r="IRM6" s="1054"/>
      <c r="IRN6" s="1054"/>
      <c r="IRO6" s="1054"/>
      <c r="IRP6" s="1054"/>
      <c r="IRQ6" s="1054"/>
      <c r="IRR6" s="1054"/>
      <c r="IRS6" s="1054"/>
      <c r="IRT6" s="1054"/>
      <c r="IRU6" s="1054"/>
      <c r="IRV6" s="1054"/>
      <c r="IRW6" s="1054"/>
      <c r="IRX6" s="1054"/>
      <c r="IRY6" s="1054"/>
      <c r="IRZ6" s="1054"/>
      <c r="ISA6" s="1054"/>
      <c r="ISB6" s="1054"/>
      <c r="ISC6" s="1054"/>
      <c r="ISD6" s="1054"/>
      <c r="ISE6" s="1054"/>
      <c r="ISF6" s="1054"/>
      <c r="ISG6" s="1054"/>
      <c r="ISH6" s="1054"/>
      <c r="ISI6" s="1054"/>
      <c r="ISJ6" s="1054"/>
      <c r="ISK6" s="1054"/>
      <c r="ISL6" s="1054"/>
      <c r="ISM6" s="1054"/>
      <c r="ISN6" s="1054"/>
      <c r="ISO6" s="1054"/>
      <c r="ISP6" s="1054"/>
      <c r="ISQ6" s="1054"/>
      <c r="ISR6" s="1054"/>
      <c r="ISS6" s="1054"/>
      <c r="IST6" s="1054"/>
      <c r="ISU6" s="1054"/>
      <c r="ISV6" s="1054"/>
      <c r="ISW6" s="1054"/>
      <c r="ISX6" s="1054"/>
      <c r="ISY6" s="1054"/>
      <c r="ISZ6" s="1054"/>
      <c r="ITA6" s="1054"/>
      <c r="ITB6" s="1054"/>
      <c r="ITC6" s="1054"/>
      <c r="ITD6" s="1054"/>
      <c r="ITE6" s="1054"/>
      <c r="ITF6" s="1054"/>
      <c r="ITG6" s="1054"/>
      <c r="ITH6" s="1054"/>
      <c r="ITI6" s="1054"/>
      <c r="ITJ6" s="1054"/>
      <c r="ITK6" s="1054"/>
      <c r="ITL6" s="1054"/>
      <c r="ITM6" s="1054"/>
      <c r="ITN6" s="1054"/>
      <c r="ITO6" s="1054"/>
      <c r="ITP6" s="1054"/>
      <c r="ITQ6" s="1054"/>
      <c r="ITR6" s="1054"/>
      <c r="ITS6" s="1054"/>
      <c r="ITT6" s="1054"/>
      <c r="ITU6" s="1054"/>
      <c r="ITV6" s="1054"/>
      <c r="ITW6" s="1054"/>
      <c r="ITX6" s="1054"/>
      <c r="ITY6" s="1054"/>
      <c r="ITZ6" s="1054"/>
      <c r="IUA6" s="1054"/>
      <c r="IUB6" s="1054"/>
      <c r="IUC6" s="1054"/>
      <c r="IUD6" s="1054"/>
      <c r="IUE6" s="1054"/>
      <c r="IUF6" s="1054"/>
      <c r="IUG6" s="1054"/>
      <c r="IUH6" s="1054"/>
      <c r="IUI6" s="1054"/>
      <c r="IUJ6" s="1054"/>
      <c r="IUK6" s="1054"/>
      <c r="IUL6" s="1054"/>
      <c r="IUM6" s="1054"/>
      <c r="IUN6" s="1054"/>
      <c r="IUO6" s="1054"/>
      <c r="IUP6" s="1054"/>
      <c r="IUQ6" s="1054"/>
      <c r="IUR6" s="1054"/>
      <c r="IUS6" s="1054"/>
      <c r="IUT6" s="1054"/>
      <c r="IUU6" s="1054"/>
      <c r="IUV6" s="1054"/>
      <c r="IUW6" s="1054"/>
      <c r="IUX6" s="1054"/>
      <c r="IUY6" s="1054"/>
      <c r="IUZ6" s="1054"/>
      <c r="IVA6" s="1054"/>
      <c r="IVB6" s="1054"/>
      <c r="IVC6" s="1054"/>
      <c r="IVD6" s="1054"/>
      <c r="IVE6" s="1054"/>
      <c r="IVF6" s="1054"/>
      <c r="IVG6" s="1054"/>
      <c r="IVH6" s="1054"/>
      <c r="IVI6" s="1054"/>
      <c r="IVJ6" s="1054"/>
      <c r="IVK6" s="1054"/>
      <c r="IVL6" s="1054"/>
      <c r="IVM6" s="1054"/>
      <c r="IVN6" s="1054"/>
      <c r="IVO6" s="1054"/>
      <c r="IVP6" s="1054"/>
      <c r="IVQ6" s="1054"/>
      <c r="IVR6" s="1054"/>
      <c r="IVS6" s="1054"/>
      <c r="IVT6" s="1054"/>
      <c r="IVU6" s="1054"/>
      <c r="IVV6" s="1054"/>
      <c r="IVW6" s="1054"/>
      <c r="IVX6" s="1054"/>
      <c r="IVY6" s="1054"/>
      <c r="IVZ6" s="1054"/>
      <c r="IWA6" s="1054"/>
      <c r="IWB6" s="1054"/>
      <c r="IWC6" s="1054"/>
      <c r="IWD6" s="1054"/>
      <c r="IWE6" s="1054"/>
      <c r="IWF6" s="1054"/>
      <c r="IWG6" s="1054"/>
      <c r="IWH6" s="1054"/>
      <c r="IWI6" s="1054"/>
      <c r="IWJ6" s="1054"/>
      <c r="IWK6" s="1054"/>
      <c r="IWL6" s="1054"/>
      <c r="IWM6" s="1054"/>
      <c r="IWN6" s="1054"/>
      <c r="IWO6" s="1054"/>
      <c r="IWP6" s="1054"/>
      <c r="IWQ6" s="1054"/>
      <c r="IWR6" s="1054"/>
      <c r="IWS6" s="1054"/>
      <c r="IWT6" s="1054"/>
      <c r="IWU6" s="1054"/>
      <c r="IWV6" s="1054"/>
      <c r="IWW6" s="1054"/>
      <c r="IWX6" s="1054"/>
      <c r="IWY6" s="1054"/>
      <c r="IWZ6" s="1054"/>
      <c r="IXA6" s="1054"/>
      <c r="IXB6" s="1054"/>
      <c r="IXC6" s="1054"/>
      <c r="IXD6" s="1054"/>
      <c r="IXE6" s="1054"/>
      <c r="IXF6" s="1054"/>
      <c r="IXG6" s="1054"/>
      <c r="IXH6" s="1054"/>
      <c r="IXI6" s="1054"/>
      <c r="IXJ6" s="1054"/>
      <c r="IXK6" s="1054"/>
      <c r="IXL6" s="1054"/>
      <c r="IXM6" s="1054"/>
      <c r="IXN6" s="1054"/>
      <c r="IXO6" s="1054"/>
      <c r="IXP6" s="1054"/>
      <c r="IXQ6" s="1054"/>
      <c r="IXR6" s="1054"/>
      <c r="IXS6" s="1054"/>
      <c r="IXT6" s="1054"/>
      <c r="IXU6" s="1054"/>
      <c r="IXV6" s="1054"/>
      <c r="IXW6" s="1054"/>
      <c r="IXX6" s="1054"/>
      <c r="IXY6" s="1054"/>
      <c r="IXZ6" s="1054"/>
      <c r="IYA6" s="1054"/>
      <c r="IYB6" s="1054"/>
      <c r="IYC6" s="1054"/>
      <c r="IYD6" s="1054"/>
      <c r="IYE6" s="1054"/>
      <c r="IYF6" s="1054"/>
      <c r="IYG6" s="1054"/>
      <c r="IYH6" s="1054"/>
      <c r="IYI6" s="1054"/>
      <c r="IYJ6" s="1054"/>
      <c r="IYK6" s="1054"/>
      <c r="IYL6" s="1054"/>
      <c r="IYM6" s="1054"/>
      <c r="IYN6" s="1054"/>
      <c r="IYO6" s="1054"/>
      <c r="IYP6" s="1054"/>
      <c r="IYQ6" s="1054"/>
      <c r="IYR6" s="1054"/>
      <c r="IYS6" s="1054"/>
      <c r="IYT6" s="1054"/>
      <c r="IYU6" s="1054"/>
      <c r="IYV6" s="1054"/>
      <c r="IYW6" s="1054"/>
      <c r="IYX6" s="1054"/>
      <c r="IYY6" s="1054"/>
      <c r="IYZ6" s="1054"/>
      <c r="IZA6" s="1054"/>
      <c r="IZB6" s="1054"/>
      <c r="IZC6" s="1054"/>
      <c r="IZD6" s="1054"/>
      <c r="IZE6" s="1054"/>
      <c r="IZF6" s="1054"/>
      <c r="IZG6" s="1054"/>
      <c r="IZH6" s="1054"/>
      <c r="IZI6" s="1054"/>
      <c r="IZJ6" s="1054"/>
      <c r="IZK6" s="1054"/>
      <c r="IZL6" s="1054"/>
      <c r="IZM6" s="1054"/>
      <c r="IZN6" s="1054"/>
      <c r="IZO6" s="1054"/>
      <c r="IZP6" s="1054"/>
      <c r="IZQ6" s="1054"/>
      <c r="IZR6" s="1054"/>
      <c r="IZS6" s="1054"/>
      <c r="IZT6" s="1054"/>
      <c r="IZU6" s="1054"/>
      <c r="IZV6" s="1054"/>
      <c r="IZW6" s="1054"/>
      <c r="IZX6" s="1054"/>
      <c r="IZY6" s="1054"/>
      <c r="IZZ6" s="1054"/>
      <c r="JAA6" s="1054"/>
      <c r="JAB6" s="1054"/>
      <c r="JAC6" s="1054"/>
      <c r="JAD6" s="1054"/>
      <c r="JAE6" s="1054"/>
      <c r="JAF6" s="1054"/>
      <c r="JAG6" s="1054"/>
      <c r="JAH6" s="1054"/>
      <c r="JAI6" s="1054"/>
      <c r="JAJ6" s="1054"/>
      <c r="JAK6" s="1054"/>
      <c r="JAL6" s="1054"/>
      <c r="JAM6" s="1054"/>
      <c r="JAN6" s="1054"/>
      <c r="JAO6" s="1054"/>
      <c r="JAP6" s="1054"/>
      <c r="JAQ6" s="1054"/>
      <c r="JAR6" s="1054"/>
      <c r="JAS6" s="1054"/>
      <c r="JAT6" s="1054"/>
      <c r="JAU6" s="1054"/>
      <c r="JAV6" s="1054"/>
      <c r="JAW6" s="1054"/>
      <c r="JAX6" s="1054"/>
      <c r="JAY6" s="1054"/>
      <c r="JAZ6" s="1054"/>
      <c r="JBA6" s="1054"/>
      <c r="JBB6" s="1054"/>
      <c r="JBC6" s="1054"/>
      <c r="JBD6" s="1054"/>
      <c r="JBE6" s="1054"/>
      <c r="JBF6" s="1054"/>
      <c r="JBG6" s="1054"/>
      <c r="JBH6" s="1054"/>
      <c r="JBI6" s="1054"/>
      <c r="JBJ6" s="1054"/>
      <c r="JBK6" s="1054"/>
      <c r="JBL6" s="1054"/>
      <c r="JBM6" s="1054"/>
      <c r="JBN6" s="1054"/>
      <c r="JBO6" s="1054"/>
      <c r="JBP6" s="1054"/>
      <c r="JBQ6" s="1054"/>
      <c r="JBR6" s="1054"/>
      <c r="JBS6" s="1054"/>
      <c r="JBT6" s="1054"/>
      <c r="JBU6" s="1054"/>
      <c r="JBV6" s="1054"/>
      <c r="JBW6" s="1054"/>
      <c r="JBX6" s="1054"/>
      <c r="JBY6" s="1054"/>
      <c r="JBZ6" s="1054"/>
      <c r="JCA6" s="1054"/>
      <c r="JCB6" s="1054"/>
      <c r="JCC6" s="1054"/>
      <c r="JCD6" s="1054"/>
      <c r="JCE6" s="1054"/>
      <c r="JCF6" s="1054"/>
      <c r="JCG6" s="1054"/>
      <c r="JCH6" s="1054"/>
      <c r="JCI6" s="1054"/>
      <c r="JCJ6" s="1054"/>
      <c r="JCK6" s="1054"/>
      <c r="JCL6" s="1054"/>
      <c r="JCM6" s="1054"/>
      <c r="JCN6" s="1054"/>
      <c r="JCO6" s="1054"/>
      <c r="JCP6" s="1054"/>
      <c r="JCQ6" s="1054"/>
      <c r="JCR6" s="1054"/>
      <c r="JCS6" s="1054"/>
      <c r="JCT6" s="1054"/>
      <c r="JCU6" s="1054"/>
      <c r="JCV6" s="1054"/>
      <c r="JCW6" s="1054"/>
      <c r="JCX6" s="1054"/>
      <c r="JCY6" s="1054"/>
      <c r="JCZ6" s="1054"/>
      <c r="JDA6" s="1054"/>
      <c r="JDB6" s="1054"/>
      <c r="JDC6" s="1054"/>
      <c r="JDD6" s="1054"/>
      <c r="JDE6" s="1054"/>
      <c r="JDF6" s="1054"/>
      <c r="JDG6" s="1054"/>
      <c r="JDH6" s="1054"/>
      <c r="JDI6" s="1054"/>
      <c r="JDJ6" s="1054"/>
      <c r="JDK6" s="1054"/>
      <c r="JDL6" s="1054"/>
      <c r="JDM6" s="1054"/>
      <c r="JDN6" s="1054"/>
      <c r="JDO6" s="1054"/>
      <c r="JDP6" s="1054"/>
      <c r="JDQ6" s="1054"/>
      <c r="JDR6" s="1054"/>
      <c r="JDS6" s="1054"/>
      <c r="JDT6" s="1054"/>
      <c r="JDU6" s="1054"/>
      <c r="JDV6" s="1054"/>
      <c r="JDW6" s="1054"/>
      <c r="JDX6" s="1054"/>
      <c r="JDY6" s="1054"/>
      <c r="JDZ6" s="1054"/>
      <c r="JEA6" s="1054"/>
      <c r="JEB6" s="1054"/>
      <c r="JEC6" s="1054"/>
      <c r="JED6" s="1054"/>
      <c r="JEE6" s="1054"/>
      <c r="JEF6" s="1054"/>
      <c r="JEG6" s="1054"/>
      <c r="JEH6" s="1054"/>
      <c r="JEI6" s="1054"/>
      <c r="JEJ6" s="1054"/>
      <c r="JEK6" s="1054"/>
      <c r="JEL6" s="1054"/>
      <c r="JEM6" s="1054"/>
      <c r="JEN6" s="1054"/>
      <c r="JEO6" s="1054"/>
      <c r="JEP6" s="1054"/>
      <c r="JEQ6" s="1054"/>
      <c r="JER6" s="1054"/>
      <c r="JES6" s="1054"/>
      <c r="JET6" s="1054"/>
      <c r="JEU6" s="1054"/>
      <c r="JEV6" s="1054"/>
      <c r="JEW6" s="1054"/>
      <c r="JEX6" s="1054"/>
      <c r="JEY6" s="1054"/>
      <c r="JEZ6" s="1054"/>
      <c r="JFA6" s="1054"/>
      <c r="JFB6" s="1054"/>
      <c r="JFC6" s="1054"/>
      <c r="JFD6" s="1054"/>
      <c r="JFE6" s="1054"/>
      <c r="JFF6" s="1054"/>
      <c r="JFG6" s="1054"/>
      <c r="JFH6" s="1054"/>
      <c r="JFI6" s="1054"/>
      <c r="JFJ6" s="1054"/>
      <c r="JFK6" s="1054"/>
      <c r="JFL6" s="1054"/>
      <c r="JFM6" s="1054"/>
      <c r="JFN6" s="1054"/>
      <c r="JFO6" s="1054"/>
      <c r="JFP6" s="1054"/>
      <c r="JFQ6" s="1054"/>
      <c r="JFR6" s="1054"/>
      <c r="JFS6" s="1054"/>
      <c r="JFT6" s="1054"/>
      <c r="JFU6" s="1054"/>
      <c r="JFV6" s="1054"/>
      <c r="JFW6" s="1054"/>
      <c r="JFX6" s="1054"/>
      <c r="JFY6" s="1054"/>
      <c r="JFZ6" s="1054"/>
      <c r="JGA6" s="1054"/>
      <c r="JGB6" s="1054"/>
      <c r="JGC6" s="1054"/>
      <c r="JGD6" s="1054"/>
      <c r="JGE6" s="1054"/>
      <c r="JGF6" s="1054"/>
      <c r="JGG6" s="1054"/>
      <c r="JGH6" s="1054"/>
      <c r="JGI6" s="1054"/>
      <c r="JGJ6" s="1054"/>
      <c r="JGK6" s="1054"/>
      <c r="JGL6" s="1054"/>
      <c r="JGM6" s="1054"/>
      <c r="JGN6" s="1054"/>
      <c r="JGO6" s="1054"/>
      <c r="JGP6" s="1054"/>
      <c r="JGQ6" s="1054"/>
      <c r="JGR6" s="1054"/>
      <c r="JGS6" s="1054"/>
      <c r="JGT6" s="1054"/>
      <c r="JGU6" s="1054"/>
      <c r="JGV6" s="1054"/>
      <c r="JGW6" s="1054"/>
      <c r="JGX6" s="1054"/>
      <c r="JGY6" s="1054"/>
      <c r="JGZ6" s="1054"/>
      <c r="JHA6" s="1054"/>
      <c r="JHB6" s="1054"/>
      <c r="JHC6" s="1054"/>
      <c r="JHD6" s="1054"/>
      <c r="JHE6" s="1054"/>
      <c r="JHF6" s="1054"/>
      <c r="JHG6" s="1054"/>
      <c r="JHH6" s="1054"/>
      <c r="JHI6" s="1054"/>
      <c r="JHJ6" s="1054"/>
      <c r="JHK6" s="1054"/>
      <c r="JHL6" s="1054"/>
      <c r="JHM6" s="1054"/>
      <c r="JHN6" s="1054"/>
      <c r="JHO6" s="1054"/>
      <c r="JHP6" s="1054"/>
      <c r="JHQ6" s="1054"/>
      <c r="JHR6" s="1054"/>
      <c r="JHS6" s="1054"/>
      <c r="JHT6" s="1054"/>
      <c r="JHU6" s="1054"/>
      <c r="JHV6" s="1054"/>
      <c r="JHW6" s="1054"/>
      <c r="JHX6" s="1054"/>
      <c r="JHY6" s="1054"/>
      <c r="JHZ6" s="1054"/>
      <c r="JIA6" s="1054"/>
      <c r="JIB6" s="1054"/>
      <c r="JIC6" s="1054"/>
      <c r="JID6" s="1054"/>
      <c r="JIE6" s="1054"/>
      <c r="JIF6" s="1054"/>
      <c r="JIG6" s="1054"/>
      <c r="JIH6" s="1054"/>
      <c r="JII6" s="1054"/>
      <c r="JIJ6" s="1054"/>
      <c r="JIK6" s="1054"/>
      <c r="JIL6" s="1054"/>
      <c r="JIM6" s="1054"/>
      <c r="JIN6" s="1054"/>
      <c r="JIO6" s="1054"/>
      <c r="JIP6" s="1054"/>
      <c r="JIQ6" s="1054"/>
      <c r="JIR6" s="1054"/>
      <c r="JIS6" s="1054"/>
      <c r="JIT6" s="1054"/>
      <c r="JIU6" s="1054"/>
      <c r="JIV6" s="1054"/>
      <c r="JIW6" s="1054"/>
      <c r="JIX6" s="1054"/>
      <c r="JIY6" s="1054"/>
      <c r="JIZ6" s="1054"/>
      <c r="JJA6" s="1054"/>
      <c r="JJB6" s="1054"/>
      <c r="JJC6" s="1054"/>
      <c r="JJD6" s="1054"/>
      <c r="JJE6" s="1054"/>
      <c r="JJF6" s="1054"/>
      <c r="JJG6" s="1054"/>
      <c r="JJH6" s="1054"/>
      <c r="JJI6" s="1054"/>
      <c r="JJJ6" s="1054"/>
      <c r="JJK6" s="1054"/>
      <c r="JJL6" s="1054"/>
      <c r="JJM6" s="1054"/>
      <c r="JJN6" s="1054"/>
      <c r="JJO6" s="1054"/>
      <c r="JJP6" s="1054"/>
      <c r="JJQ6" s="1054"/>
      <c r="JJR6" s="1054"/>
      <c r="JJS6" s="1054"/>
      <c r="JJT6" s="1054"/>
      <c r="JJU6" s="1054"/>
      <c r="JJV6" s="1054"/>
      <c r="JJW6" s="1054"/>
      <c r="JJX6" s="1054"/>
      <c r="JJY6" s="1054"/>
      <c r="JJZ6" s="1054"/>
      <c r="JKA6" s="1054"/>
      <c r="JKB6" s="1054"/>
      <c r="JKC6" s="1054"/>
      <c r="JKD6" s="1054"/>
      <c r="JKE6" s="1054"/>
      <c r="JKF6" s="1054"/>
      <c r="JKG6" s="1054"/>
      <c r="JKH6" s="1054"/>
      <c r="JKI6" s="1054"/>
      <c r="JKJ6" s="1054"/>
      <c r="JKK6" s="1054"/>
      <c r="JKL6" s="1054"/>
      <c r="JKM6" s="1054"/>
      <c r="JKN6" s="1054"/>
      <c r="JKO6" s="1054"/>
      <c r="JKP6" s="1054"/>
      <c r="JKQ6" s="1054"/>
      <c r="JKR6" s="1054"/>
      <c r="JKS6" s="1054"/>
      <c r="JKT6" s="1054"/>
      <c r="JKU6" s="1054"/>
      <c r="JKV6" s="1054"/>
      <c r="JKW6" s="1054"/>
      <c r="JKX6" s="1054"/>
      <c r="JKY6" s="1054"/>
      <c r="JKZ6" s="1054"/>
      <c r="JLA6" s="1054"/>
      <c r="JLB6" s="1054"/>
      <c r="JLC6" s="1054"/>
      <c r="JLD6" s="1054"/>
      <c r="JLE6" s="1054"/>
      <c r="JLF6" s="1054"/>
      <c r="JLG6" s="1054"/>
      <c r="JLH6" s="1054"/>
      <c r="JLI6" s="1054"/>
      <c r="JLJ6" s="1054"/>
      <c r="JLK6" s="1054"/>
      <c r="JLL6" s="1054"/>
      <c r="JLM6" s="1054"/>
      <c r="JLN6" s="1054"/>
      <c r="JLO6" s="1054"/>
      <c r="JLP6" s="1054"/>
      <c r="JLQ6" s="1054"/>
      <c r="JLR6" s="1054"/>
      <c r="JLS6" s="1054"/>
      <c r="JLT6" s="1054"/>
      <c r="JLU6" s="1054"/>
      <c r="JLV6" s="1054"/>
      <c r="JLW6" s="1054"/>
      <c r="JLX6" s="1054"/>
      <c r="JLY6" s="1054"/>
      <c r="JLZ6" s="1054"/>
      <c r="JMA6" s="1054"/>
      <c r="JMB6" s="1054"/>
      <c r="JMC6" s="1054"/>
      <c r="JMD6" s="1054"/>
      <c r="JME6" s="1054"/>
      <c r="JMF6" s="1054"/>
      <c r="JMG6" s="1054"/>
      <c r="JMH6" s="1054"/>
      <c r="JMI6" s="1054"/>
      <c r="JMJ6" s="1054"/>
      <c r="JMK6" s="1054"/>
      <c r="JML6" s="1054"/>
      <c r="JMM6" s="1054"/>
      <c r="JMN6" s="1054"/>
      <c r="JMO6" s="1054"/>
      <c r="JMP6" s="1054"/>
      <c r="JMQ6" s="1054"/>
      <c r="JMR6" s="1054"/>
      <c r="JMS6" s="1054"/>
      <c r="JMT6" s="1054"/>
      <c r="JMU6" s="1054"/>
      <c r="JMV6" s="1054"/>
      <c r="JMW6" s="1054"/>
      <c r="JMX6" s="1054"/>
      <c r="JMY6" s="1054"/>
      <c r="JMZ6" s="1054"/>
      <c r="JNA6" s="1054"/>
      <c r="JNB6" s="1054"/>
      <c r="JNC6" s="1054"/>
      <c r="JND6" s="1054"/>
      <c r="JNE6" s="1054"/>
      <c r="JNF6" s="1054"/>
      <c r="JNG6" s="1054"/>
      <c r="JNH6" s="1054"/>
      <c r="JNI6" s="1054"/>
      <c r="JNJ6" s="1054"/>
      <c r="JNK6" s="1054"/>
      <c r="JNL6" s="1054"/>
      <c r="JNM6" s="1054"/>
      <c r="JNN6" s="1054"/>
      <c r="JNO6" s="1054"/>
      <c r="JNP6" s="1054"/>
      <c r="JNQ6" s="1054"/>
      <c r="JNR6" s="1054"/>
      <c r="JNS6" s="1054"/>
      <c r="JNT6" s="1054"/>
      <c r="JNU6" s="1054"/>
      <c r="JNV6" s="1054"/>
      <c r="JNW6" s="1054"/>
      <c r="JNX6" s="1054"/>
      <c r="JNY6" s="1054"/>
      <c r="JNZ6" s="1054"/>
      <c r="JOA6" s="1054"/>
      <c r="JOB6" s="1054"/>
      <c r="JOC6" s="1054"/>
      <c r="JOD6" s="1054"/>
      <c r="JOE6" s="1054"/>
      <c r="JOF6" s="1054"/>
      <c r="JOG6" s="1054"/>
      <c r="JOH6" s="1054"/>
      <c r="JOI6" s="1054"/>
      <c r="JOJ6" s="1054"/>
      <c r="JOK6" s="1054"/>
      <c r="JOL6" s="1054"/>
      <c r="JOM6" s="1054"/>
      <c r="JON6" s="1054"/>
      <c r="JOO6" s="1054"/>
      <c r="JOP6" s="1054"/>
      <c r="JOQ6" s="1054"/>
      <c r="JOR6" s="1054"/>
      <c r="JOS6" s="1054"/>
      <c r="JOT6" s="1054"/>
      <c r="JOU6" s="1054"/>
      <c r="JOV6" s="1054"/>
      <c r="JOW6" s="1054"/>
      <c r="JOX6" s="1054"/>
      <c r="JOY6" s="1054"/>
      <c r="JOZ6" s="1054"/>
      <c r="JPA6" s="1054"/>
      <c r="JPB6" s="1054"/>
      <c r="JPC6" s="1054"/>
      <c r="JPD6" s="1054"/>
      <c r="JPE6" s="1054"/>
      <c r="JPF6" s="1054"/>
      <c r="JPG6" s="1054"/>
      <c r="JPH6" s="1054"/>
      <c r="JPI6" s="1054"/>
      <c r="JPJ6" s="1054"/>
      <c r="JPK6" s="1054"/>
      <c r="JPL6" s="1054"/>
      <c r="JPM6" s="1054"/>
      <c r="JPN6" s="1054"/>
      <c r="JPO6" s="1054"/>
      <c r="JPP6" s="1054"/>
      <c r="JPQ6" s="1054"/>
      <c r="JPR6" s="1054"/>
      <c r="JPS6" s="1054"/>
      <c r="JPT6" s="1054"/>
      <c r="JPU6" s="1054"/>
      <c r="JPV6" s="1054"/>
      <c r="JPW6" s="1054"/>
      <c r="JPX6" s="1054"/>
      <c r="JPY6" s="1054"/>
      <c r="JPZ6" s="1054"/>
      <c r="JQA6" s="1054"/>
      <c r="JQB6" s="1054"/>
      <c r="JQC6" s="1054"/>
      <c r="JQD6" s="1054"/>
      <c r="JQE6" s="1054"/>
      <c r="JQF6" s="1054"/>
      <c r="JQG6" s="1054"/>
      <c r="JQH6" s="1054"/>
      <c r="JQI6" s="1054"/>
      <c r="JQJ6" s="1054"/>
      <c r="JQK6" s="1054"/>
      <c r="JQL6" s="1054"/>
      <c r="JQM6" s="1054"/>
      <c r="JQN6" s="1054"/>
      <c r="JQO6" s="1054"/>
      <c r="JQP6" s="1054"/>
      <c r="JQQ6" s="1054"/>
      <c r="JQR6" s="1054"/>
      <c r="JQS6" s="1054"/>
      <c r="JQT6" s="1054"/>
      <c r="JQU6" s="1054"/>
      <c r="JQV6" s="1054"/>
      <c r="JQW6" s="1054"/>
      <c r="JQX6" s="1054"/>
      <c r="JQY6" s="1054"/>
      <c r="JQZ6" s="1054"/>
      <c r="JRA6" s="1054"/>
      <c r="JRB6" s="1054"/>
      <c r="JRC6" s="1054"/>
      <c r="JRD6" s="1054"/>
      <c r="JRE6" s="1054"/>
      <c r="JRF6" s="1054"/>
      <c r="JRG6" s="1054"/>
      <c r="JRH6" s="1054"/>
      <c r="JRI6" s="1054"/>
      <c r="JRJ6" s="1054"/>
      <c r="JRK6" s="1054"/>
      <c r="JRL6" s="1054"/>
      <c r="JRM6" s="1054"/>
      <c r="JRN6" s="1054"/>
      <c r="JRO6" s="1054"/>
      <c r="JRP6" s="1054"/>
      <c r="JRQ6" s="1054"/>
      <c r="JRR6" s="1054"/>
      <c r="JRS6" s="1054"/>
      <c r="JRT6" s="1054"/>
      <c r="JRU6" s="1054"/>
      <c r="JRV6" s="1054"/>
      <c r="JRW6" s="1054"/>
      <c r="JRX6" s="1054"/>
      <c r="JRY6" s="1054"/>
      <c r="JRZ6" s="1054"/>
      <c r="JSA6" s="1054"/>
      <c r="JSB6" s="1054"/>
      <c r="JSC6" s="1054"/>
      <c r="JSD6" s="1054"/>
      <c r="JSE6" s="1054"/>
      <c r="JSF6" s="1054"/>
      <c r="JSG6" s="1054"/>
      <c r="JSH6" s="1054"/>
      <c r="JSI6" s="1054"/>
      <c r="JSJ6" s="1054"/>
      <c r="JSK6" s="1054"/>
      <c r="JSL6" s="1054"/>
      <c r="JSM6" s="1054"/>
      <c r="JSN6" s="1054"/>
      <c r="JSO6" s="1054"/>
      <c r="JSP6" s="1054"/>
      <c r="JSQ6" s="1054"/>
      <c r="JSR6" s="1054"/>
      <c r="JSS6" s="1054"/>
      <c r="JST6" s="1054"/>
      <c r="JSU6" s="1054"/>
      <c r="JSV6" s="1054"/>
      <c r="JSW6" s="1054"/>
      <c r="JSX6" s="1054"/>
      <c r="JSY6" s="1054"/>
      <c r="JSZ6" s="1054"/>
      <c r="JTA6" s="1054"/>
      <c r="JTB6" s="1054"/>
      <c r="JTC6" s="1054"/>
      <c r="JTD6" s="1054"/>
      <c r="JTE6" s="1054"/>
      <c r="JTF6" s="1054"/>
      <c r="JTG6" s="1054"/>
      <c r="JTH6" s="1054"/>
      <c r="JTI6" s="1054"/>
      <c r="JTJ6" s="1054"/>
      <c r="JTK6" s="1054"/>
      <c r="JTL6" s="1054"/>
      <c r="JTM6" s="1054"/>
      <c r="JTN6" s="1054"/>
      <c r="JTO6" s="1054"/>
      <c r="JTP6" s="1054"/>
      <c r="JTQ6" s="1054"/>
      <c r="JTR6" s="1054"/>
      <c r="JTS6" s="1054"/>
      <c r="JTT6" s="1054"/>
      <c r="JTU6" s="1054"/>
      <c r="JTV6" s="1054"/>
      <c r="JTW6" s="1054"/>
      <c r="JTX6" s="1054"/>
      <c r="JTY6" s="1054"/>
      <c r="JTZ6" s="1054"/>
      <c r="JUA6" s="1054"/>
      <c r="JUB6" s="1054"/>
      <c r="JUC6" s="1054"/>
      <c r="JUD6" s="1054"/>
      <c r="JUE6" s="1054"/>
      <c r="JUF6" s="1054"/>
      <c r="JUG6" s="1054"/>
      <c r="JUH6" s="1054"/>
      <c r="JUI6" s="1054"/>
      <c r="JUJ6" s="1054"/>
      <c r="JUK6" s="1054"/>
      <c r="JUL6" s="1054"/>
      <c r="JUM6" s="1054"/>
      <c r="JUN6" s="1054"/>
      <c r="JUO6" s="1054"/>
      <c r="JUP6" s="1054"/>
      <c r="JUQ6" s="1054"/>
      <c r="JUR6" s="1054"/>
      <c r="JUS6" s="1054"/>
      <c r="JUT6" s="1054"/>
      <c r="JUU6" s="1054"/>
      <c r="JUV6" s="1054"/>
      <c r="JUW6" s="1054"/>
      <c r="JUX6" s="1054"/>
      <c r="JUY6" s="1054"/>
      <c r="JUZ6" s="1054"/>
      <c r="JVA6" s="1054"/>
      <c r="JVB6" s="1054"/>
      <c r="JVC6" s="1054"/>
      <c r="JVD6" s="1054"/>
      <c r="JVE6" s="1054"/>
      <c r="JVF6" s="1054"/>
      <c r="JVG6" s="1054"/>
      <c r="JVH6" s="1054"/>
      <c r="JVI6" s="1054"/>
      <c r="JVJ6" s="1054"/>
      <c r="JVK6" s="1054"/>
      <c r="JVL6" s="1054"/>
      <c r="JVM6" s="1054"/>
      <c r="JVN6" s="1054"/>
      <c r="JVO6" s="1054"/>
      <c r="JVP6" s="1054"/>
      <c r="JVQ6" s="1054"/>
      <c r="JVR6" s="1054"/>
      <c r="JVS6" s="1054"/>
      <c r="JVT6" s="1054"/>
      <c r="JVU6" s="1054"/>
      <c r="JVV6" s="1054"/>
      <c r="JVW6" s="1054"/>
      <c r="JVX6" s="1054"/>
      <c r="JVY6" s="1054"/>
      <c r="JVZ6" s="1054"/>
      <c r="JWA6" s="1054"/>
      <c r="JWB6" s="1054"/>
      <c r="JWC6" s="1054"/>
      <c r="JWD6" s="1054"/>
      <c r="JWE6" s="1054"/>
      <c r="JWF6" s="1054"/>
      <c r="JWG6" s="1054"/>
      <c r="JWH6" s="1054"/>
      <c r="JWI6" s="1054"/>
      <c r="JWJ6" s="1054"/>
      <c r="JWK6" s="1054"/>
      <c r="JWL6" s="1054"/>
      <c r="JWM6" s="1054"/>
      <c r="JWN6" s="1054"/>
      <c r="JWO6" s="1054"/>
      <c r="JWP6" s="1054"/>
      <c r="JWQ6" s="1054"/>
      <c r="JWR6" s="1054"/>
      <c r="JWS6" s="1054"/>
      <c r="JWT6" s="1054"/>
      <c r="JWU6" s="1054"/>
      <c r="JWV6" s="1054"/>
      <c r="JWW6" s="1054"/>
      <c r="JWX6" s="1054"/>
      <c r="JWY6" s="1054"/>
      <c r="JWZ6" s="1054"/>
      <c r="JXA6" s="1054"/>
      <c r="JXB6" s="1054"/>
      <c r="JXC6" s="1054"/>
      <c r="JXD6" s="1054"/>
      <c r="JXE6" s="1054"/>
      <c r="JXF6" s="1054"/>
      <c r="JXG6" s="1054"/>
      <c r="JXH6" s="1054"/>
      <c r="JXI6" s="1054"/>
      <c r="JXJ6" s="1054"/>
      <c r="JXK6" s="1054"/>
      <c r="JXL6" s="1054"/>
      <c r="JXM6" s="1054"/>
      <c r="JXN6" s="1054"/>
      <c r="JXO6" s="1054"/>
      <c r="JXP6" s="1054"/>
      <c r="JXQ6" s="1054"/>
      <c r="JXR6" s="1054"/>
      <c r="JXS6" s="1054"/>
      <c r="JXT6" s="1054"/>
      <c r="JXU6" s="1054"/>
      <c r="JXV6" s="1054"/>
      <c r="JXW6" s="1054"/>
      <c r="JXX6" s="1054"/>
      <c r="JXY6" s="1054"/>
      <c r="JXZ6" s="1054"/>
      <c r="JYA6" s="1054"/>
      <c r="JYB6" s="1054"/>
      <c r="JYC6" s="1054"/>
      <c r="JYD6" s="1054"/>
      <c r="JYE6" s="1054"/>
      <c r="JYF6" s="1054"/>
      <c r="JYG6" s="1054"/>
      <c r="JYH6" s="1054"/>
      <c r="JYI6" s="1054"/>
      <c r="JYJ6" s="1054"/>
      <c r="JYK6" s="1054"/>
      <c r="JYL6" s="1054"/>
      <c r="JYM6" s="1054"/>
      <c r="JYN6" s="1054"/>
      <c r="JYO6" s="1054"/>
      <c r="JYP6" s="1054"/>
      <c r="JYQ6" s="1054"/>
      <c r="JYR6" s="1054"/>
      <c r="JYS6" s="1054"/>
      <c r="JYT6" s="1054"/>
      <c r="JYU6" s="1054"/>
      <c r="JYV6" s="1054"/>
      <c r="JYW6" s="1054"/>
      <c r="JYX6" s="1054"/>
      <c r="JYY6" s="1054"/>
      <c r="JYZ6" s="1054"/>
      <c r="JZA6" s="1054"/>
      <c r="JZB6" s="1054"/>
      <c r="JZC6" s="1054"/>
      <c r="JZD6" s="1054"/>
      <c r="JZE6" s="1054"/>
      <c r="JZF6" s="1054"/>
      <c r="JZG6" s="1054"/>
      <c r="JZH6" s="1054"/>
      <c r="JZI6" s="1054"/>
      <c r="JZJ6" s="1054"/>
      <c r="JZK6" s="1054"/>
      <c r="JZL6" s="1054"/>
      <c r="JZM6" s="1054"/>
      <c r="JZN6" s="1054"/>
      <c r="JZO6" s="1054"/>
      <c r="JZP6" s="1054"/>
      <c r="JZQ6" s="1054"/>
      <c r="JZR6" s="1054"/>
      <c r="JZS6" s="1054"/>
      <c r="JZT6" s="1054"/>
      <c r="JZU6" s="1054"/>
      <c r="JZV6" s="1054"/>
      <c r="JZW6" s="1054"/>
      <c r="JZX6" s="1054"/>
      <c r="JZY6" s="1054"/>
      <c r="JZZ6" s="1054"/>
      <c r="KAA6" s="1054"/>
      <c r="KAB6" s="1054"/>
      <c r="KAC6" s="1054"/>
      <c r="KAD6" s="1054"/>
      <c r="KAE6" s="1054"/>
      <c r="KAF6" s="1054"/>
      <c r="KAG6" s="1054"/>
      <c r="KAH6" s="1054"/>
      <c r="KAI6" s="1054"/>
      <c r="KAJ6" s="1054"/>
      <c r="KAK6" s="1054"/>
      <c r="KAL6" s="1054"/>
      <c r="KAM6" s="1054"/>
      <c r="KAN6" s="1054"/>
      <c r="KAO6" s="1054"/>
      <c r="KAP6" s="1054"/>
      <c r="KAQ6" s="1054"/>
      <c r="KAR6" s="1054"/>
      <c r="KAS6" s="1054"/>
      <c r="KAT6" s="1054"/>
      <c r="KAU6" s="1054"/>
      <c r="KAV6" s="1054"/>
      <c r="KAW6" s="1054"/>
      <c r="KAX6" s="1054"/>
      <c r="KAY6" s="1054"/>
      <c r="KAZ6" s="1054"/>
      <c r="KBA6" s="1054"/>
      <c r="KBB6" s="1054"/>
      <c r="KBC6" s="1054"/>
      <c r="KBD6" s="1054"/>
      <c r="KBE6" s="1054"/>
      <c r="KBF6" s="1054"/>
      <c r="KBG6" s="1054"/>
      <c r="KBH6" s="1054"/>
      <c r="KBI6" s="1054"/>
      <c r="KBJ6" s="1054"/>
      <c r="KBK6" s="1054"/>
      <c r="KBL6" s="1054"/>
      <c r="KBM6" s="1054"/>
      <c r="KBN6" s="1054"/>
      <c r="KBO6" s="1054"/>
      <c r="KBP6" s="1054"/>
      <c r="KBQ6" s="1054"/>
      <c r="KBR6" s="1054"/>
      <c r="KBS6" s="1054"/>
      <c r="KBT6" s="1054"/>
      <c r="KBU6" s="1054"/>
      <c r="KBV6" s="1054"/>
      <c r="KBW6" s="1054"/>
      <c r="KBX6" s="1054"/>
      <c r="KBY6" s="1054"/>
      <c r="KBZ6" s="1054"/>
      <c r="KCA6" s="1054"/>
      <c r="KCB6" s="1054"/>
      <c r="KCC6" s="1054"/>
      <c r="KCD6" s="1054"/>
      <c r="KCE6" s="1054"/>
      <c r="KCF6" s="1054"/>
      <c r="KCG6" s="1054"/>
      <c r="KCH6" s="1054"/>
      <c r="KCI6" s="1054"/>
      <c r="KCJ6" s="1054"/>
      <c r="KCK6" s="1054"/>
      <c r="KCL6" s="1054"/>
      <c r="KCM6" s="1054"/>
      <c r="KCN6" s="1054"/>
      <c r="KCO6" s="1054"/>
      <c r="KCP6" s="1054"/>
      <c r="KCQ6" s="1054"/>
      <c r="KCR6" s="1054"/>
      <c r="KCS6" s="1054"/>
      <c r="KCT6" s="1054"/>
      <c r="KCU6" s="1054"/>
      <c r="KCV6" s="1054"/>
      <c r="KCW6" s="1054"/>
      <c r="KCX6" s="1054"/>
      <c r="KCY6" s="1054"/>
      <c r="KCZ6" s="1054"/>
      <c r="KDA6" s="1054"/>
      <c r="KDB6" s="1054"/>
      <c r="KDC6" s="1054"/>
      <c r="KDD6" s="1054"/>
      <c r="KDE6" s="1054"/>
      <c r="KDF6" s="1054"/>
      <c r="KDG6" s="1054"/>
      <c r="KDH6" s="1054"/>
      <c r="KDI6" s="1054"/>
      <c r="KDJ6" s="1054"/>
      <c r="KDK6" s="1054"/>
      <c r="KDL6" s="1054"/>
      <c r="KDM6" s="1054"/>
      <c r="KDN6" s="1054"/>
      <c r="KDO6" s="1054"/>
      <c r="KDP6" s="1054"/>
      <c r="KDQ6" s="1054"/>
      <c r="KDR6" s="1054"/>
      <c r="KDS6" s="1054"/>
      <c r="KDT6" s="1054"/>
      <c r="KDU6" s="1054"/>
      <c r="KDV6" s="1054"/>
      <c r="KDW6" s="1054"/>
      <c r="KDX6" s="1054"/>
      <c r="KDY6" s="1054"/>
      <c r="KDZ6" s="1054"/>
      <c r="KEA6" s="1054"/>
      <c r="KEB6" s="1054"/>
      <c r="KEC6" s="1054"/>
      <c r="KED6" s="1054"/>
      <c r="KEE6" s="1054"/>
      <c r="KEF6" s="1054"/>
      <c r="KEG6" s="1054"/>
      <c r="KEH6" s="1054"/>
      <c r="KEI6" s="1054"/>
      <c r="KEJ6" s="1054"/>
      <c r="KEK6" s="1054"/>
      <c r="KEL6" s="1054"/>
      <c r="KEM6" s="1054"/>
      <c r="KEN6" s="1054"/>
      <c r="KEO6" s="1054"/>
      <c r="KEP6" s="1054"/>
      <c r="KEQ6" s="1054"/>
      <c r="KER6" s="1054"/>
      <c r="KES6" s="1054"/>
      <c r="KET6" s="1054"/>
      <c r="KEU6" s="1054"/>
      <c r="KEV6" s="1054"/>
      <c r="KEW6" s="1054"/>
      <c r="KEX6" s="1054"/>
      <c r="KEY6" s="1054"/>
      <c r="KEZ6" s="1054"/>
      <c r="KFA6" s="1054"/>
      <c r="KFB6" s="1054"/>
      <c r="KFC6" s="1054"/>
      <c r="KFD6" s="1054"/>
      <c r="KFE6" s="1054"/>
      <c r="KFF6" s="1054"/>
      <c r="KFG6" s="1054"/>
      <c r="KFH6" s="1054"/>
      <c r="KFI6" s="1054"/>
      <c r="KFJ6" s="1054"/>
      <c r="KFK6" s="1054"/>
      <c r="KFL6" s="1054"/>
      <c r="KFM6" s="1054"/>
      <c r="KFN6" s="1054"/>
      <c r="KFO6" s="1054"/>
      <c r="KFP6" s="1054"/>
      <c r="KFQ6" s="1054"/>
      <c r="KFR6" s="1054"/>
      <c r="KFS6" s="1054"/>
      <c r="KFT6" s="1054"/>
      <c r="KFU6" s="1054"/>
      <c r="KFV6" s="1054"/>
      <c r="KFW6" s="1054"/>
      <c r="KFX6" s="1054"/>
      <c r="KFY6" s="1054"/>
      <c r="KFZ6" s="1054"/>
      <c r="KGA6" s="1054"/>
      <c r="KGB6" s="1054"/>
      <c r="KGC6" s="1054"/>
      <c r="KGD6" s="1054"/>
      <c r="KGE6" s="1054"/>
      <c r="KGF6" s="1054"/>
      <c r="KGG6" s="1054"/>
      <c r="KGH6" s="1054"/>
      <c r="KGI6" s="1054"/>
      <c r="KGJ6" s="1054"/>
      <c r="KGK6" s="1054"/>
      <c r="KGL6" s="1054"/>
      <c r="KGM6" s="1054"/>
      <c r="KGN6" s="1054"/>
      <c r="KGO6" s="1054"/>
      <c r="KGP6" s="1054"/>
      <c r="KGQ6" s="1054"/>
      <c r="KGR6" s="1054"/>
      <c r="KGS6" s="1054"/>
      <c r="KGT6" s="1054"/>
      <c r="KGU6" s="1054"/>
      <c r="KGV6" s="1054"/>
      <c r="KGW6" s="1054"/>
      <c r="KGX6" s="1054"/>
      <c r="KGY6" s="1054"/>
      <c r="KGZ6" s="1054"/>
      <c r="KHA6" s="1054"/>
      <c r="KHB6" s="1054"/>
      <c r="KHC6" s="1054"/>
      <c r="KHD6" s="1054"/>
      <c r="KHE6" s="1054"/>
      <c r="KHF6" s="1054"/>
      <c r="KHG6" s="1054"/>
      <c r="KHH6" s="1054"/>
      <c r="KHI6" s="1054"/>
      <c r="KHJ6" s="1054"/>
      <c r="KHK6" s="1054"/>
      <c r="KHL6" s="1054"/>
      <c r="KHM6" s="1054"/>
      <c r="KHN6" s="1054"/>
      <c r="KHO6" s="1054"/>
      <c r="KHP6" s="1054"/>
      <c r="KHQ6" s="1054"/>
      <c r="KHR6" s="1054"/>
      <c r="KHS6" s="1054"/>
      <c r="KHT6" s="1054"/>
      <c r="KHU6" s="1054"/>
      <c r="KHV6" s="1054"/>
      <c r="KHW6" s="1054"/>
      <c r="KHX6" s="1054"/>
      <c r="KHY6" s="1054"/>
      <c r="KHZ6" s="1054"/>
      <c r="KIA6" s="1054"/>
      <c r="KIB6" s="1054"/>
      <c r="KIC6" s="1054"/>
      <c r="KID6" s="1054"/>
      <c r="KIE6" s="1054"/>
      <c r="KIF6" s="1054"/>
      <c r="KIG6" s="1054"/>
      <c r="KIH6" s="1054"/>
      <c r="KII6" s="1054"/>
      <c r="KIJ6" s="1054"/>
      <c r="KIK6" s="1054"/>
      <c r="KIL6" s="1054"/>
      <c r="KIM6" s="1054"/>
      <c r="KIN6" s="1054"/>
      <c r="KIO6" s="1054"/>
      <c r="KIP6" s="1054"/>
      <c r="KIQ6" s="1054"/>
      <c r="KIR6" s="1054"/>
      <c r="KIS6" s="1054"/>
      <c r="KIT6" s="1054"/>
      <c r="KIU6" s="1054"/>
      <c r="KIV6" s="1054"/>
      <c r="KIW6" s="1054"/>
      <c r="KIX6" s="1054"/>
      <c r="KIY6" s="1054"/>
      <c r="KIZ6" s="1054"/>
      <c r="KJA6" s="1054"/>
      <c r="KJB6" s="1054"/>
      <c r="KJC6" s="1054"/>
      <c r="KJD6" s="1054"/>
      <c r="KJE6" s="1054"/>
      <c r="KJF6" s="1054"/>
      <c r="KJG6" s="1054"/>
      <c r="KJH6" s="1054"/>
      <c r="KJI6" s="1054"/>
      <c r="KJJ6" s="1054"/>
      <c r="KJK6" s="1054"/>
      <c r="KJL6" s="1054"/>
      <c r="KJM6" s="1054"/>
      <c r="KJN6" s="1054"/>
      <c r="KJO6" s="1054"/>
      <c r="KJP6" s="1054"/>
      <c r="KJQ6" s="1054"/>
      <c r="KJR6" s="1054"/>
      <c r="KJS6" s="1054"/>
      <c r="KJT6" s="1054"/>
      <c r="KJU6" s="1054"/>
      <c r="KJV6" s="1054"/>
      <c r="KJW6" s="1054"/>
      <c r="KJX6" s="1054"/>
      <c r="KJY6" s="1054"/>
      <c r="KJZ6" s="1054"/>
      <c r="KKA6" s="1054"/>
      <c r="KKB6" s="1054"/>
      <c r="KKC6" s="1054"/>
      <c r="KKD6" s="1054"/>
      <c r="KKE6" s="1054"/>
      <c r="KKF6" s="1054"/>
      <c r="KKG6" s="1054"/>
      <c r="KKH6" s="1054"/>
      <c r="KKI6" s="1054"/>
      <c r="KKJ6" s="1054"/>
      <c r="KKK6" s="1054"/>
      <c r="KKL6" s="1054"/>
      <c r="KKM6" s="1054"/>
      <c r="KKN6" s="1054"/>
      <c r="KKO6" s="1054"/>
      <c r="KKP6" s="1054"/>
      <c r="KKQ6" s="1054"/>
      <c r="KKR6" s="1054"/>
      <c r="KKS6" s="1054"/>
      <c r="KKT6" s="1054"/>
      <c r="KKU6" s="1054"/>
      <c r="KKV6" s="1054"/>
      <c r="KKW6" s="1054"/>
      <c r="KKX6" s="1054"/>
      <c r="KKY6" s="1054"/>
      <c r="KKZ6" s="1054"/>
      <c r="KLA6" s="1054"/>
      <c r="KLB6" s="1054"/>
      <c r="KLC6" s="1054"/>
      <c r="KLD6" s="1054"/>
      <c r="KLE6" s="1054"/>
      <c r="KLF6" s="1054"/>
      <c r="KLG6" s="1054"/>
      <c r="KLH6" s="1054"/>
      <c r="KLI6" s="1054"/>
      <c r="KLJ6" s="1054"/>
      <c r="KLK6" s="1054"/>
      <c r="KLL6" s="1054"/>
      <c r="KLM6" s="1054"/>
      <c r="KLN6" s="1054"/>
      <c r="KLO6" s="1054"/>
      <c r="KLP6" s="1054"/>
      <c r="KLQ6" s="1054"/>
      <c r="KLR6" s="1054"/>
      <c r="KLS6" s="1054"/>
      <c r="KLT6" s="1054"/>
      <c r="KLU6" s="1054"/>
      <c r="KLV6" s="1054"/>
      <c r="KLW6" s="1054"/>
      <c r="KLX6" s="1054"/>
      <c r="KLY6" s="1054"/>
      <c r="KLZ6" s="1054"/>
      <c r="KMA6" s="1054"/>
      <c r="KMB6" s="1054"/>
      <c r="KMC6" s="1054"/>
      <c r="KMD6" s="1054"/>
      <c r="KME6" s="1054"/>
      <c r="KMF6" s="1054"/>
      <c r="KMG6" s="1054"/>
      <c r="KMH6" s="1054"/>
      <c r="KMI6" s="1054"/>
      <c r="KMJ6" s="1054"/>
      <c r="KMK6" s="1054"/>
      <c r="KML6" s="1054"/>
      <c r="KMM6" s="1054"/>
      <c r="KMN6" s="1054"/>
      <c r="KMO6" s="1054"/>
      <c r="KMP6" s="1054"/>
      <c r="KMQ6" s="1054"/>
      <c r="KMR6" s="1054"/>
      <c r="KMS6" s="1054"/>
      <c r="KMT6" s="1054"/>
      <c r="KMU6" s="1054"/>
      <c r="KMV6" s="1054"/>
      <c r="KMW6" s="1054"/>
      <c r="KMX6" s="1054"/>
      <c r="KMY6" s="1054"/>
      <c r="KMZ6" s="1054"/>
      <c r="KNA6" s="1054"/>
      <c r="KNB6" s="1054"/>
      <c r="KNC6" s="1054"/>
      <c r="KND6" s="1054"/>
      <c r="KNE6" s="1054"/>
      <c r="KNF6" s="1054"/>
      <c r="KNG6" s="1054"/>
      <c r="KNH6" s="1054"/>
      <c r="KNI6" s="1054"/>
      <c r="KNJ6" s="1054"/>
      <c r="KNK6" s="1054"/>
      <c r="KNL6" s="1054"/>
      <c r="KNM6" s="1054"/>
      <c r="KNN6" s="1054"/>
      <c r="KNO6" s="1054"/>
      <c r="KNP6" s="1054"/>
      <c r="KNQ6" s="1054"/>
      <c r="KNR6" s="1054"/>
      <c r="KNS6" s="1054"/>
      <c r="KNT6" s="1054"/>
      <c r="KNU6" s="1054"/>
      <c r="KNV6" s="1054"/>
      <c r="KNW6" s="1054"/>
      <c r="KNX6" s="1054"/>
      <c r="KNY6" s="1054"/>
      <c r="KNZ6" s="1054"/>
      <c r="KOA6" s="1054"/>
      <c r="KOB6" s="1054"/>
      <c r="KOC6" s="1054"/>
      <c r="KOD6" s="1054"/>
      <c r="KOE6" s="1054"/>
      <c r="KOF6" s="1054"/>
      <c r="KOG6" s="1054"/>
      <c r="KOH6" s="1054"/>
      <c r="KOI6" s="1054"/>
      <c r="KOJ6" s="1054"/>
      <c r="KOK6" s="1054"/>
      <c r="KOL6" s="1054"/>
      <c r="KOM6" s="1054"/>
      <c r="KON6" s="1054"/>
      <c r="KOO6" s="1054"/>
      <c r="KOP6" s="1054"/>
      <c r="KOQ6" s="1054"/>
      <c r="KOR6" s="1054"/>
      <c r="KOS6" s="1054"/>
      <c r="KOT6" s="1054"/>
      <c r="KOU6" s="1054"/>
      <c r="KOV6" s="1054"/>
      <c r="KOW6" s="1054"/>
      <c r="KOX6" s="1054"/>
      <c r="KOY6" s="1054"/>
      <c r="KOZ6" s="1054"/>
      <c r="KPA6" s="1054"/>
      <c r="KPB6" s="1054"/>
      <c r="KPC6" s="1054"/>
      <c r="KPD6" s="1054"/>
      <c r="KPE6" s="1054"/>
      <c r="KPF6" s="1054"/>
      <c r="KPG6" s="1054"/>
      <c r="KPH6" s="1054"/>
      <c r="KPI6" s="1054"/>
      <c r="KPJ6" s="1054"/>
      <c r="KPK6" s="1054"/>
      <c r="KPL6" s="1054"/>
      <c r="KPM6" s="1054"/>
      <c r="KPN6" s="1054"/>
      <c r="KPO6" s="1054"/>
      <c r="KPP6" s="1054"/>
      <c r="KPQ6" s="1054"/>
      <c r="KPR6" s="1054"/>
      <c r="KPS6" s="1054"/>
      <c r="KPT6" s="1054"/>
      <c r="KPU6" s="1054"/>
      <c r="KPV6" s="1054"/>
      <c r="KPW6" s="1054"/>
      <c r="KPX6" s="1054"/>
      <c r="KPY6" s="1054"/>
      <c r="KPZ6" s="1054"/>
      <c r="KQA6" s="1054"/>
      <c r="KQB6" s="1054"/>
      <c r="KQC6" s="1054"/>
      <c r="KQD6" s="1054"/>
      <c r="KQE6" s="1054"/>
      <c r="KQF6" s="1054"/>
      <c r="KQG6" s="1054"/>
      <c r="KQH6" s="1054"/>
      <c r="KQI6" s="1054"/>
      <c r="KQJ6" s="1054"/>
      <c r="KQK6" s="1054"/>
      <c r="KQL6" s="1054"/>
      <c r="KQM6" s="1054"/>
      <c r="KQN6" s="1054"/>
      <c r="KQO6" s="1054"/>
      <c r="KQP6" s="1054"/>
      <c r="KQQ6" s="1054"/>
      <c r="KQR6" s="1054"/>
      <c r="KQS6" s="1054"/>
      <c r="KQT6" s="1054"/>
      <c r="KQU6" s="1054"/>
      <c r="KQV6" s="1054"/>
      <c r="KQW6" s="1054"/>
      <c r="KQX6" s="1054"/>
      <c r="KQY6" s="1054"/>
      <c r="KQZ6" s="1054"/>
      <c r="KRA6" s="1054"/>
      <c r="KRB6" s="1054"/>
      <c r="KRC6" s="1054"/>
      <c r="KRD6" s="1054"/>
      <c r="KRE6" s="1054"/>
      <c r="KRF6" s="1054"/>
      <c r="KRG6" s="1054"/>
      <c r="KRH6" s="1054"/>
      <c r="KRI6" s="1054"/>
      <c r="KRJ6" s="1054"/>
      <c r="KRK6" s="1054"/>
      <c r="KRL6" s="1054"/>
      <c r="KRM6" s="1054"/>
      <c r="KRN6" s="1054"/>
      <c r="KRO6" s="1054"/>
      <c r="KRP6" s="1054"/>
      <c r="KRQ6" s="1054"/>
      <c r="KRR6" s="1054"/>
      <c r="KRS6" s="1054"/>
      <c r="KRT6" s="1054"/>
      <c r="KRU6" s="1054"/>
      <c r="KRV6" s="1054"/>
      <c r="KRW6" s="1054"/>
      <c r="KRX6" s="1054"/>
      <c r="KRY6" s="1054"/>
      <c r="KRZ6" s="1054"/>
      <c r="KSA6" s="1054"/>
      <c r="KSB6" s="1054"/>
      <c r="KSC6" s="1054"/>
      <c r="KSD6" s="1054"/>
      <c r="KSE6" s="1054"/>
      <c r="KSF6" s="1054"/>
      <c r="KSG6" s="1054"/>
      <c r="KSH6" s="1054"/>
      <c r="KSI6" s="1054"/>
      <c r="KSJ6" s="1054"/>
      <c r="KSK6" s="1054"/>
      <c r="KSL6" s="1054"/>
      <c r="KSM6" s="1054"/>
      <c r="KSN6" s="1054"/>
      <c r="KSO6" s="1054"/>
      <c r="KSP6" s="1054"/>
      <c r="KSQ6" s="1054"/>
      <c r="KSR6" s="1054"/>
      <c r="KSS6" s="1054"/>
      <c r="KST6" s="1054"/>
      <c r="KSU6" s="1054"/>
      <c r="KSV6" s="1054"/>
      <c r="KSW6" s="1054"/>
      <c r="KSX6" s="1054"/>
      <c r="KSY6" s="1054"/>
      <c r="KSZ6" s="1054"/>
      <c r="KTA6" s="1054"/>
      <c r="KTB6" s="1054"/>
      <c r="KTC6" s="1054"/>
      <c r="KTD6" s="1054"/>
      <c r="KTE6" s="1054"/>
      <c r="KTF6" s="1054"/>
      <c r="KTG6" s="1054"/>
      <c r="KTH6" s="1054"/>
      <c r="KTI6" s="1054"/>
      <c r="KTJ6" s="1054"/>
      <c r="KTK6" s="1054"/>
      <c r="KTL6" s="1054"/>
      <c r="KTM6" s="1054"/>
      <c r="KTN6" s="1054"/>
      <c r="KTO6" s="1054"/>
      <c r="KTP6" s="1054"/>
      <c r="KTQ6" s="1054"/>
      <c r="KTR6" s="1054"/>
      <c r="KTS6" s="1054"/>
      <c r="KTT6" s="1054"/>
      <c r="KTU6" s="1054"/>
      <c r="KTV6" s="1054"/>
      <c r="KTW6" s="1054"/>
      <c r="KTX6" s="1054"/>
      <c r="KTY6" s="1054"/>
      <c r="KTZ6" s="1054"/>
      <c r="KUA6" s="1054"/>
      <c r="KUB6" s="1054"/>
      <c r="KUC6" s="1054"/>
      <c r="KUD6" s="1054"/>
      <c r="KUE6" s="1054"/>
      <c r="KUF6" s="1054"/>
      <c r="KUG6" s="1054"/>
      <c r="KUH6" s="1054"/>
      <c r="KUI6" s="1054"/>
      <c r="KUJ6" s="1054"/>
      <c r="KUK6" s="1054"/>
      <c r="KUL6" s="1054"/>
      <c r="KUM6" s="1054"/>
      <c r="KUN6" s="1054"/>
      <c r="KUO6" s="1054"/>
      <c r="KUP6" s="1054"/>
      <c r="KUQ6" s="1054"/>
      <c r="KUR6" s="1054"/>
      <c r="KUS6" s="1054"/>
      <c r="KUT6" s="1054"/>
      <c r="KUU6" s="1054"/>
      <c r="KUV6" s="1054"/>
      <c r="KUW6" s="1054"/>
      <c r="KUX6" s="1054"/>
      <c r="KUY6" s="1054"/>
      <c r="KUZ6" s="1054"/>
      <c r="KVA6" s="1054"/>
      <c r="KVB6" s="1054"/>
      <c r="KVC6" s="1054"/>
      <c r="KVD6" s="1054"/>
      <c r="KVE6" s="1054"/>
      <c r="KVF6" s="1054"/>
      <c r="KVG6" s="1054"/>
      <c r="KVH6" s="1054"/>
      <c r="KVI6" s="1054"/>
      <c r="KVJ6" s="1054"/>
      <c r="KVK6" s="1054"/>
      <c r="KVL6" s="1054"/>
      <c r="KVM6" s="1054"/>
      <c r="KVN6" s="1054"/>
      <c r="KVO6" s="1054"/>
      <c r="KVP6" s="1054"/>
      <c r="KVQ6" s="1054"/>
      <c r="KVR6" s="1054"/>
      <c r="KVS6" s="1054"/>
      <c r="KVT6" s="1054"/>
      <c r="KVU6" s="1054"/>
      <c r="KVV6" s="1054"/>
      <c r="KVW6" s="1054"/>
      <c r="KVX6" s="1054"/>
      <c r="KVY6" s="1054"/>
      <c r="KVZ6" s="1054"/>
      <c r="KWA6" s="1054"/>
      <c r="KWB6" s="1054"/>
      <c r="KWC6" s="1054"/>
      <c r="KWD6" s="1054"/>
      <c r="KWE6" s="1054"/>
      <c r="KWF6" s="1054"/>
      <c r="KWG6" s="1054"/>
      <c r="KWH6" s="1054"/>
      <c r="KWI6" s="1054"/>
      <c r="KWJ6" s="1054"/>
      <c r="KWK6" s="1054"/>
      <c r="KWL6" s="1054"/>
      <c r="KWM6" s="1054"/>
      <c r="KWN6" s="1054"/>
      <c r="KWO6" s="1054"/>
      <c r="KWP6" s="1054"/>
      <c r="KWQ6" s="1054"/>
      <c r="KWR6" s="1054"/>
      <c r="KWS6" s="1054"/>
      <c r="KWT6" s="1054"/>
      <c r="KWU6" s="1054"/>
      <c r="KWV6" s="1054"/>
      <c r="KWW6" s="1054"/>
      <c r="KWX6" s="1054"/>
      <c r="KWY6" s="1054"/>
      <c r="KWZ6" s="1054"/>
      <c r="KXA6" s="1054"/>
      <c r="KXB6" s="1054"/>
      <c r="KXC6" s="1054"/>
      <c r="KXD6" s="1054"/>
      <c r="KXE6" s="1054"/>
      <c r="KXF6" s="1054"/>
      <c r="KXG6" s="1054"/>
      <c r="KXH6" s="1054"/>
      <c r="KXI6" s="1054"/>
      <c r="KXJ6" s="1054"/>
      <c r="KXK6" s="1054"/>
      <c r="KXL6" s="1054"/>
      <c r="KXM6" s="1054"/>
      <c r="KXN6" s="1054"/>
      <c r="KXO6" s="1054"/>
      <c r="KXP6" s="1054"/>
      <c r="KXQ6" s="1054"/>
      <c r="KXR6" s="1054"/>
      <c r="KXS6" s="1054"/>
      <c r="KXT6" s="1054"/>
      <c r="KXU6" s="1054"/>
      <c r="KXV6" s="1054"/>
      <c r="KXW6" s="1054"/>
      <c r="KXX6" s="1054"/>
      <c r="KXY6" s="1054"/>
      <c r="KXZ6" s="1054"/>
      <c r="KYA6" s="1054"/>
      <c r="KYB6" s="1054"/>
      <c r="KYC6" s="1054"/>
      <c r="KYD6" s="1054"/>
      <c r="KYE6" s="1054"/>
      <c r="KYF6" s="1054"/>
      <c r="KYG6" s="1054"/>
      <c r="KYH6" s="1054"/>
      <c r="KYI6" s="1054"/>
      <c r="KYJ6" s="1054"/>
      <c r="KYK6" s="1054"/>
      <c r="KYL6" s="1054"/>
      <c r="KYM6" s="1054"/>
      <c r="KYN6" s="1054"/>
      <c r="KYO6" s="1054"/>
      <c r="KYP6" s="1054"/>
      <c r="KYQ6" s="1054"/>
      <c r="KYR6" s="1054"/>
      <c r="KYS6" s="1054"/>
      <c r="KYT6" s="1054"/>
      <c r="KYU6" s="1054"/>
      <c r="KYV6" s="1054"/>
      <c r="KYW6" s="1054"/>
      <c r="KYX6" s="1054"/>
      <c r="KYY6" s="1054"/>
      <c r="KYZ6" s="1054"/>
      <c r="KZA6" s="1054"/>
      <c r="KZB6" s="1054"/>
      <c r="KZC6" s="1054"/>
      <c r="KZD6" s="1054"/>
      <c r="KZE6" s="1054"/>
      <c r="KZF6" s="1054"/>
      <c r="KZG6" s="1054"/>
      <c r="KZH6" s="1054"/>
      <c r="KZI6" s="1054"/>
      <c r="KZJ6" s="1054"/>
      <c r="KZK6" s="1054"/>
      <c r="KZL6" s="1054"/>
      <c r="KZM6" s="1054"/>
      <c r="KZN6" s="1054"/>
      <c r="KZO6" s="1054"/>
      <c r="KZP6" s="1054"/>
      <c r="KZQ6" s="1054"/>
      <c r="KZR6" s="1054"/>
      <c r="KZS6" s="1054"/>
      <c r="KZT6" s="1054"/>
      <c r="KZU6" s="1054"/>
      <c r="KZV6" s="1054"/>
      <c r="KZW6" s="1054"/>
      <c r="KZX6" s="1054"/>
      <c r="KZY6" s="1054"/>
      <c r="KZZ6" s="1054"/>
      <c r="LAA6" s="1054"/>
      <c r="LAB6" s="1054"/>
      <c r="LAC6" s="1054"/>
      <c r="LAD6" s="1054"/>
      <c r="LAE6" s="1054"/>
      <c r="LAF6" s="1054"/>
      <c r="LAG6" s="1054"/>
      <c r="LAH6" s="1054"/>
      <c r="LAI6" s="1054"/>
      <c r="LAJ6" s="1054"/>
      <c r="LAK6" s="1054"/>
      <c r="LAL6" s="1054"/>
      <c r="LAM6" s="1054"/>
      <c r="LAN6" s="1054"/>
      <c r="LAO6" s="1054"/>
      <c r="LAP6" s="1054"/>
      <c r="LAQ6" s="1054"/>
      <c r="LAR6" s="1054"/>
      <c r="LAS6" s="1054"/>
      <c r="LAT6" s="1054"/>
      <c r="LAU6" s="1054"/>
      <c r="LAV6" s="1054"/>
      <c r="LAW6" s="1054"/>
      <c r="LAX6" s="1054"/>
      <c r="LAY6" s="1054"/>
      <c r="LAZ6" s="1054"/>
      <c r="LBA6" s="1054"/>
      <c r="LBB6" s="1054"/>
      <c r="LBC6" s="1054"/>
      <c r="LBD6" s="1054"/>
      <c r="LBE6" s="1054"/>
      <c r="LBF6" s="1054"/>
      <c r="LBG6" s="1054"/>
      <c r="LBH6" s="1054"/>
      <c r="LBI6" s="1054"/>
      <c r="LBJ6" s="1054"/>
      <c r="LBK6" s="1054"/>
      <c r="LBL6" s="1054"/>
      <c r="LBM6" s="1054"/>
      <c r="LBN6" s="1054"/>
      <c r="LBO6" s="1054"/>
      <c r="LBP6" s="1054"/>
      <c r="LBQ6" s="1054"/>
      <c r="LBR6" s="1054"/>
      <c r="LBS6" s="1054"/>
      <c r="LBT6" s="1054"/>
      <c r="LBU6" s="1054"/>
      <c r="LBV6" s="1054"/>
      <c r="LBW6" s="1054"/>
      <c r="LBX6" s="1054"/>
      <c r="LBY6" s="1054"/>
      <c r="LBZ6" s="1054"/>
      <c r="LCA6" s="1054"/>
      <c r="LCB6" s="1054"/>
      <c r="LCC6" s="1054"/>
      <c r="LCD6" s="1054"/>
      <c r="LCE6" s="1054"/>
      <c r="LCF6" s="1054"/>
      <c r="LCG6" s="1054"/>
      <c r="LCH6" s="1054"/>
      <c r="LCI6" s="1054"/>
      <c r="LCJ6" s="1054"/>
      <c r="LCK6" s="1054"/>
      <c r="LCL6" s="1054"/>
      <c r="LCM6" s="1054"/>
      <c r="LCN6" s="1054"/>
      <c r="LCO6" s="1054"/>
      <c r="LCP6" s="1054"/>
      <c r="LCQ6" s="1054"/>
      <c r="LCR6" s="1054"/>
      <c r="LCS6" s="1054"/>
      <c r="LCT6" s="1054"/>
      <c r="LCU6" s="1054"/>
      <c r="LCV6" s="1054"/>
      <c r="LCW6" s="1054"/>
      <c r="LCX6" s="1054"/>
      <c r="LCY6" s="1054"/>
      <c r="LCZ6" s="1054"/>
      <c r="LDA6" s="1054"/>
      <c r="LDB6" s="1054"/>
      <c r="LDC6" s="1054"/>
      <c r="LDD6" s="1054"/>
      <c r="LDE6" s="1054"/>
      <c r="LDF6" s="1054"/>
      <c r="LDG6" s="1054"/>
      <c r="LDH6" s="1054"/>
      <c r="LDI6" s="1054"/>
      <c r="LDJ6" s="1054"/>
      <c r="LDK6" s="1054"/>
      <c r="LDL6" s="1054"/>
      <c r="LDM6" s="1054"/>
      <c r="LDN6" s="1054"/>
      <c r="LDO6" s="1054"/>
      <c r="LDP6" s="1054"/>
      <c r="LDQ6" s="1054"/>
      <c r="LDR6" s="1054"/>
      <c r="LDS6" s="1054"/>
      <c r="LDT6" s="1054"/>
      <c r="LDU6" s="1054"/>
      <c r="LDV6" s="1054"/>
      <c r="LDW6" s="1054"/>
      <c r="LDX6" s="1054"/>
      <c r="LDY6" s="1054"/>
      <c r="LDZ6" s="1054"/>
      <c r="LEA6" s="1054"/>
      <c r="LEB6" s="1054"/>
      <c r="LEC6" s="1054"/>
      <c r="LED6" s="1054"/>
      <c r="LEE6" s="1054"/>
      <c r="LEF6" s="1054"/>
      <c r="LEG6" s="1054"/>
      <c r="LEH6" s="1054"/>
      <c r="LEI6" s="1054"/>
      <c r="LEJ6" s="1054"/>
      <c r="LEK6" s="1054"/>
      <c r="LEL6" s="1054"/>
      <c r="LEM6" s="1054"/>
      <c r="LEN6" s="1054"/>
      <c r="LEO6" s="1054"/>
      <c r="LEP6" s="1054"/>
      <c r="LEQ6" s="1054"/>
      <c r="LER6" s="1054"/>
      <c r="LES6" s="1054"/>
      <c r="LET6" s="1054"/>
      <c r="LEU6" s="1054"/>
      <c r="LEV6" s="1054"/>
      <c r="LEW6" s="1054"/>
      <c r="LEX6" s="1054"/>
      <c r="LEY6" s="1054"/>
      <c r="LEZ6" s="1054"/>
      <c r="LFA6" s="1054"/>
      <c r="LFB6" s="1054"/>
      <c r="LFC6" s="1054"/>
      <c r="LFD6" s="1054"/>
      <c r="LFE6" s="1054"/>
      <c r="LFF6" s="1054"/>
      <c r="LFG6" s="1054"/>
      <c r="LFH6" s="1054"/>
      <c r="LFI6" s="1054"/>
      <c r="LFJ6" s="1054"/>
      <c r="LFK6" s="1054"/>
      <c r="LFL6" s="1054"/>
      <c r="LFM6" s="1054"/>
      <c r="LFN6" s="1054"/>
      <c r="LFO6" s="1054"/>
      <c r="LFP6" s="1054"/>
      <c r="LFQ6" s="1054"/>
      <c r="LFR6" s="1054"/>
      <c r="LFS6" s="1054"/>
      <c r="LFT6" s="1054"/>
      <c r="LFU6" s="1054"/>
      <c r="LFV6" s="1054"/>
      <c r="LFW6" s="1054"/>
      <c r="LFX6" s="1054"/>
      <c r="LFY6" s="1054"/>
      <c r="LFZ6" s="1054"/>
      <c r="LGA6" s="1054"/>
      <c r="LGB6" s="1054"/>
      <c r="LGC6" s="1054"/>
      <c r="LGD6" s="1054"/>
      <c r="LGE6" s="1054"/>
      <c r="LGF6" s="1054"/>
      <c r="LGG6" s="1054"/>
      <c r="LGH6" s="1054"/>
      <c r="LGI6" s="1054"/>
      <c r="LGJ6" s="1054"/>
      <c r="LGK6" s="1054"/>
      <c r="LGL6" s="1054"/>
      <c r="LGM6" s="1054"/>
      <c r="LGN6" s="1054"/>
      <c r="LGO6" s="1054"/>
      <c r="LGP6" s="1054"/>
      <c r="LGQ6" s="1054"/>
      <c r="LGR6" s="1054"/>
      <c r="LGS6" s="1054"/>
      <c r="LGT6" s="1054"/>
      <c r="LGU6" s="1054"/>
      <c r="LGV6" s="1054"/>
      <c r="LGW6" s="1054"/>
      <c r="LGX6" s="1054"/>
      <c r="LGY6" s="1054"/>
      <c r="LGZ6" s="1054"/>
      <c r="LHA6" s="1054"/>
      <c r="LHB6" s="1054"/>
      <c r="LHC6" s="1054"/>
      <c r="LHD6" s="1054"/>
      <c r="LHE6" s="1054"/>
      <c r="LHF6" s="1054"/>
      <c r="LHG6" s="1054"/>
      <c r="LHH6" s="1054"/>
      <c r="LHI6" s="1054"/>
      <c r="LHJ6" s="1054"/>
      <c r="LHK6" s="1054"/>
      <c r="LHL6" s="1054"/>
      <c r="LHM6" s="1054"/>
      <c r="LHN6" s="1054"/>
      <c r="LHO6" s="1054"/>
      <c r="LHP6" s="1054"/>
      <c r="LHQ6" s="1054"/>
      <c r="LHR6" s="1054"/>
      <c r="LHS6" s="1054"/>
      <c r="LHT6" s="1054"/>
      <c r="LHU6" s="1054"/>
      <c r="LHV6" s="1054"/>
      <c r="LHW6" s="1054"/>
      <c r="LHX6" s="1054"/>
      <c r="LHY6" s="1054"/>
      <c r="LHZ6" s="1054"/>
      <c r="LIA6" s="1054"/>
      <c r="LIB6" s="1054"/>
      <c r="LIC6" s="1054"/>
      <c r="LID6" s="1054"/>
      <c r="LIE6" s="1054"/>
      <c r="LIF6" s="1054"/>
      <c r="LIG6" s="1054"/>
      <c r="LIH6" s="1054"/>
      <c r="LII6" s="1054"/>
      <c r="LIJ6" s="1054"/>
      <c r="LIK6" s="1054"/>
      <c r="LIL6" s="1054"/>
      <c r="LIM6" s="1054"/>
      <c r="LIN6" s="1054"/>
      <c r="LIO6" s="1054"/>
      <c r="LIP6" s="1054"/>
      <c r="LIQ6" s="1054"/>
      <c r="LIR6" s="1054"/>
      <c r="LIS6" s="1054"/>
      <c r="LIT6" s="1054"/>
      <c r="LIU6" s="1054"/>
      <c r="LIV6" s="1054"/>
      <c r="LIW6" s="1054"/>
      <c r="LIX6" s="1054"/>
      <c r="LIY6" s="1054"/>
      <c r="LIZ6" s="1054"/>
      <c r="LJA6" s="1054"/>
      <c r="LJB6" s="1054"/>
      <c r="LJC6" s="1054"/>
      <c r="LJD6" s="1054"/>
      <c r="LJE6" s="1054"/>
      <c r="LJF6" s="1054"/>
      <c r="LJG6" s="1054"/>
      <c r="LJH6" s="1054"/>
      <c r="LJI6" s="1054"/>
      <c r="LJJ6" s="1054"/>
      <c r="LJK6" s="1054"/>
      <c r="LJL6" s="1054"/>
      <c r="LJM6" s="1054"/>
      <c r="LJN6" s="1054"/>
      <c r="LJO6" s="1054"/>
      <c r="LJP6" s="1054"/>
      <c r="LJQ6" s="1054"/>
      <c r="LJR6" s="1054"/>
      <c r="LJS6" s="1054"/>
      <c r="LJT6" s="1054"/>
      <c r="LJU6" s="1054"/>
      <c r="LJV6" s="1054"/>
      <c r="LJW6" s="1054"/>
      <c r="LJX6" s="1054"/>
      <c r="LJY6" s="1054"/>
      <c r="LJZ6" s="1054"/>
      <c r="LKA6" s="1054"/>
      <c r="LKB6" s="1054"/>
      <c r="LKC6" s="1054"/>
      <c r="LKD6" s="1054"/>
      <c r="LKE6" s="1054"/>
      <c r="LKF6" s="1054"/>
      <c r="LKG6" s="1054"/>
      <c r="LKH6" s="1054"/>
      <c r="LKI6" s="1054"/>
      <c r="LKJ6" s="1054"/>
      <c r="LKK6" s="1054"/>
      <c r="LKL6" s="1054"/>
      <c r="LKM6" s="1054"/>
      <c r="LKN6" s="1054"/>
      <c r="LKO6" s="1054"/>
      <c r="LKP6" s="1054"/>
      <c r="LKQ6" s="1054"/>
      <c r="LKR6" s="1054"/>
      <c r="LKS6" s="1054"/>
      <c r="LKT6" s="1054"/>
      <c r="LKU6" s="1054"/>
      <c r="LKV6" s="1054"/>
      <c r="LKW6" s="1054"/>
      <c r="LKX6" s="1054"/>
      <c r="LKY6" s="1054"/>
      <c r="LKZ6" s="1054"/>
      <c r="LLA6" s="1054"/>
      <c r="LLB6" s="1054"/>
      <c r="LLC6" s="1054"/>
      <c r="LLD6" s="1054"/>
      <c r="LLE6" s="1054"/>
      <c r="LLF6" s="1054"/>
      <c r="LLG6" s="1054"/>
      <c r="LLH6" s="1054"/>
      <c r="LLI6" s="1054"/>
      <c r="LLJ6" s="1054"/>
      <c r="LLK6" s="1054"/>
      <c r="LLL6" s="1054"/>
      <c r="LLM6" s="1054"/>
      <c r="LLN6" s="1054"/>
      <c r="LLO6" s="1054"/>
      <c r="LLP6" s="1054"/>
      <c r="LLQ6" s="1054"/>
      <c r="LLR6" s="1054"/>
      <c r="LLS6" s="1054"/>
      <c r="LLT6" s="1054"/>
      <c r="LLU6" s="1054"/>
      <c r="LLV6" s="1054"/>
      <c r="LLW6" s="1054"/>
      <c r="LLX6" s="1054"/>
      <c r="LLY6" s="1054"/>
      <c r="LLZ6" s="1054"/>
      <c r="LMA6" s="1054"/>
      <c r="LMB6" s="1054"/>
      <c r="LMC6" s="1054"/>
      <c r="LMD6" s="1054"/>
      <c r="LME6" s="1054"/>
      <c r="LMF6" s="1054"/>
      <c r="LMG6" s="1054"/>
      <c r="LMH6" s="1054"/>
      <c r="LMI6" s="1054"/>
      <c r="LMJ6" s="1054"/>
      <c r="LMK6" s="1054"/>
      <c r="LML6" s="1054"/>
      <c r="LMM6" s="1054"/>
      <c r="LMN6" s="1054"/>
      <c r="LMO6" s="1054"/>
      <c r="LMP6" s="1054"/>
      <c r="LMQ6" s="1054"/>
      <c r="LMR6" s="1054"/>
      <c r="LMS6" s="1054"/>
      <c r="LMT6" s="1054"/>
      <c r="LMU6" s="1054"/>
      <c r="LMV6" s="1054"/>
      <c r="LMW6" s="1054"/>
      <c r="LMX6" s="1054"/>
      <c r="LMY6" s="1054"/>
      <c r="LMZ6" s="1054"/>
      <c r="LNA6" s="1054"/>
      <c r="LNB6" s="1054"/>
      <c r="LNC6" s="1054"/>
      <c r="LND6" s="1054"/>
      <c r="LNE6" s="1054"/>
      <c r="LNF6" s="1054"/>
      <c r="LNG6" s="1054"/>
      <c r="LNH6" s="1054"/>
      <c r="LNI6" s="1054"/>
      <c r="LNJ6" s="1054"/>
      <c r="LNK6" s="1054"/>
      <c r="LNL6" s="1054"/>
      <c r="LNM6" s="1054"/>
      <c r="LNN6" s="1054"/>
      <c r="LNO6" s="1054"/>
      <c r="LNP6" s="1054"/>
      <c r="LNQ6" s="1054"/>
      <c r="LNR6" s="1054"/>
      <c r="LNS6" s="1054"/>
      <c r="LNT6" s="1054"/>
      <c r="LNU6" s="1054"/>
      <c r="LNV6" s="1054"/>
      <c r="LNW6" s="1054"/>
      <c r="LNX6" s="1054"/>
      <c r="LNY6" s="1054"/>
      <c r="LNZ6" s="1054"/>
      <c r="LOA6" s="1054"/>
      <c r="LOB6" s="1054"/>
      <c r="LOC6" s="1054"/>
      <c r="LOD6" s="1054"/>
      <c r="LOE6" s="1054"/>
      <c r="LOF6" s="1054"/>
      <c r="LOG6" s="1054"/>
      <c r="LOH6" s="1054"/>
      <c r="LOI6" s="1054"/>
      <c r="LOJ6" s="1054"/>
      <c r="LOK6" s="1054"/>
      <c r="LOL6" s="1054"/>
      <c r="LOM6" s="1054"/>
      <c r="LON6" s="1054"/>
      <c r="LOO6" s="1054"/>
      <c r="LOP6" s="1054"/>
      <c r="LOQ6" s="1054"/>
      <c r="LOR6" s="1054"/>
      <c r="LOS6" s="1054"/>
      <c r="LOT6" s="1054"/>
      <c r="LOU6" s="1054"/>
      <c r="LOV6" s="1054"/>
      <c r="LOW6" s="1054"/>
      <c r="LOX6" s="1054"/>
      <c r="LOY6" s="1054"/>
      <c r="LOZ6" s="1054"/>
      <c r="LPA6" s="1054"/>
      <c r="LPB6" s="1054"/>
      <c r="LPC6" s="1054"/>
      <c r="LPD6" s="1054"/>
      <c r="LPE6" s="1054"/>
      <c r="LPF6" s="1054"/>
      <c r="LPG6" s="1054"/>
      <c r="LPH6" s="1054"/>
      <c r="LPI6" s="1054"/>
      <c r="LPJ6" s="1054"/>
      <c r="LPK6" s="1054"/>
      <c r="LPL6" s="1054"/>
      <c r="LPM6" s="1054"/>
      <c r="LPN6" s="1054"/>
      <c r="LPO6" s="1054"/>
      <c r="LPP6" s="1054"/>
      <c r="LPQ6" s="1054"/>
      <c r="LPR6" s="1054"/>
      <c r="LPS6" s="1054"/>
      <c r="LPT6" s="1054"/>
      <c r="LPU6" s="1054"/>
      <c r="LPV6" s="1054"/>
      <c r="LPW6" s="1054"/>
      <c r="LPX6" s="1054"/>
      <c r="LPY6" s="1054"/>
      <c r="LPZ6" s="1054"/>
      <c r="LQA6" s="1054"/>
      <c r="LQB6" s="1054"/>
      <c r="LQC6" s="1054"/>
      <c r="LQD6" s="1054"/>
      <c r="LQE6" s="1054"/>
      <c r="LQF6" s="1054"/>
      <c r="LQG6" s="1054"/>
      <c r="LQH6" s="1054"/>
      <c r="LQI6" s="1054"/>
      <c r="LQJ6" s="1054"/>
      <c r="LQK6" s="1054"/>
      <c r="LQL6" s="1054"/>
      <c r="LQM6" s="1054"/>
      <c r="LQN6" s="1054"/>
      <c r="LQO6" s="1054"/>
      <c r="LQP6" s="1054"/>
      <c r="LQQ6" s="1054"/>
      <c r="LQR6" s="1054"/>
      <c r="LQS6" s="1054"/>
      <c r="LQT6" s="1054"/>
      <c r="LQU6" s="1054"/>
      <c r="LQV6" s="1054"/>
      <c r="LQW6" s="1054"/>
      <c r="LQX6" s="1054"/>
      <c r="LQY6" s="1054"/>
      <c r="LQZ6" s="1054"/>
      <c r="LRA6" s="1054"/>
      <c r="LRB6" s="1054"/>
      <c r="LRC6" s="1054"/>
      <c r="LRD6" s="1054"/>
      <c r="LRE6" s="1054"/>
      <c r="LRF6" s="1054"/>
      <c r="LRG6" s="1054"/>
      <c r="LRH6" s="1054"/>
      <c r="LRI6" s="1054"/>
      <c r="LRJ6" s="1054"/>
      <c r="LRK6" s="1054"/>
      <c r="LRL6" s="1054"/>
      <c r="LRM6" s="1054"/>
      <c r="LRN6" s="1054"/>
      <c r="LRO6" s="1054"/>
      <c r="LRP6" s="1054"/>
      <c r="LRQ6" s="1054"/>
      <c r="LRR6" s="1054"/>
      <c r="LRS6" s="1054"/>
      <c r="LRT6" s="1054"/>
      <c r="LRU6" s="1054"/>
      <c r="LRV6" s="1054"/>
      <c r="LRW6" s="1054"/>
      <c r="LRX6" s="1054"/>
      <c r="LRY6" s="1054"/>
      <c r="LRZ6" s="1054"/>
      <c r="LSA6" s="1054"/>
      <c r="LSB6" s="1054"/>
      <c r="LSC6" s="1054"/>
      <c r="LSD6" s="1054"/>
      <c r="LSE6" s="1054"/>
      <c r="LSF6" s="1054"/>
      <c r="LSG6" s="1054"/>
      <c r="LSH6" s="1054"/>
      <c r="LSI6" s="1054"/>
      <c r="LSJ6" s="1054"/>
      <c r="LSK6" s="1054"/>
      <c r="LSL6" s="1054"/>
      <c r="LSM6" s="1054"/>
      <c r="LSN6" s="1054"/>
      <c r="LSO6" s="1054"/>
      <c r="LSP6" s="1054"/>
      <c r="LSQ6" s="1054"/>
      <c r="LSR6" s="1054"/>
      <c r="LSS6" s="1054"/>
      <c r="LST6" s="1054"/>
      <c r="LSU6" s="1054"/>
      <c r="LSV6" s="1054"/>
      <c r="LSW6" s="1054"/>
      <c r="LSX6" s="1054"/>
      <c r="LSY6" s="1054"/>
      <c r="LSZ6" s="1054"/>
      <c r="LTA6" s="1054"/>
      <c r="LTB6" s="1054"/>
      <c r="LTC6" s="1054"/>
      <c r="LTD6" s="1054"/>
      <c r="LTE6" s="1054"/>
      <c r="LTF6" s="1054"/>
      <c r="LTG6" s="1054"/>
      <c r="LTH6" s="1054"/>
      <c r="LTI6" s="1054"/>
      <c r="LTJ6" s="1054"/>
      <c r="LTK6" s="1054"/>
      <c r="LTL6" s="1054"/>
      <c r="LTM6" s="1054"/>
      <c r="LTN6" s="1054"/>
      <c r="LTO6" s="1054"/>
      <c r="LTP6" s="1054"/>
      <c r="LTQ6" s="1054"/>
      <c r="LTR6" s="1054"/>
      <c r="LTS6" s="1054"/>
      <c r="LTT6" s="1054"/>
      <c r="LTU6" s="1054"/>
      <c r="LTV6" s="1054"/>
      <c r="LTW6" s="1054"/>
      <c r="LTX6" s="1054"/>
      <c r="LTY6" s="1054"/>
      <c r="LTZ6" s="1054"/>
      <c r="LUA6" s="1054"/>
      <c r="LUB6" s="1054"/>
      <c r="LUC6" s="1054"/>
      <c r="LUD6" s="1054"/>
      <c r="LUE6" s="1054"/>
      <c r="LUF6" s="1054"/>
      <c r="LUG6" s="1054"/>
      <c r="LUH6" s="1054"/>
      <c r="LUI6" s="1054"/>
      <c r="LUJ6" s="1054"/>
      <c r="LUK6" s="1054"/>
      <c r="LUL6" s="1054"/>
      <c r="LUM6" s="1054"/>
      <c r="LUN6" s="1054"/>
      <c r="LUO6" s="1054"/>
      <c r="LUP6" s="1054"/>
      <c r="LUQ6" s="1054"/>
      <c r="LUR6" s="1054"/>
      <c r="LUS6" s="1054"/>
      <c r="LUT6" s="1054"/>
      <c r="LUU6" s="1054"/>
      <c r="LUV6" s="1054"/>
      <c r="LUW6" s="1054"/>
      <c r="LUX6" s="1054"/>
      <c r="LUY6" s="1054"/>
      <c r="LUZ6" s="1054"/>
      <c r="LVA6" s="1054"/>
      <c r="LVB6" s="1054"/>
      <c r="LVC6" s="1054"/>
      <c r="LVD6" s="1054"/>
      <c r="LVE6" s="1054"/>
      <c r="LVF6" s="1054"/>
      <c r="LVG6" s="1054"/>
      <c r="LVH6" s="1054"/>
      <c r="LVI6" s="1054"/>
      <c r="LVJ6" s="1054"/>
      <c r="LVK6" s="1054"/>
      <c r="LVL6" s="1054"/>
      <c r="LVM6" s="1054"/>
      <c r="LVN6" s="1054"/>
      <c r="LVO6" s="1054"/>
      <c r="LVP6" s="1054"/>
      <c r="LVQ6" s="1054"/>
      <c r="LVR6" s="1054"/>
      <c r="LVS6" s="1054"/>
      <c r="LVT6" s="1054"/>
      <c r="LVU6" s="1054"/>
      <c r="LVV6" s="1054"/>
      <c r="LVW6" s="1054"/>
      <c r="LVX6" s="1054"/>
      <c r="LVY6" s="1054"/>
      <c r="LVZ6" s="1054"/>
      <c r="LWA6" s="1054"/>
      <c r="LWB6" s="1054"/>
      <c r="LWC6" s="1054"/>
      <c r="LWD6" s="1054"/>
      <c r="LWE6" s="1054"/>
      <c r="LWF6" s="1054"/>
      <c r="LWG6" s="1054"/>
      <c r="LWH6" s="1054"/>
      <c r="LWI6" s="1054"/>
      <c r="LWJ6" s="1054"/>
      <c r="LWK6" s="1054"/>
      <c r="LWL6" s="1054"/>
      <c r="LWM6" s="1054"/>
      <c r="LWN6" s="1054"/>
      <c r="LWO6" s="1054"/>
      <c r="LWP6" s="1054"/>
      <c r="LWQ6" s="1054"/>
      <c r="LWR6" s="1054"/>
      <c r="LWS6" s="1054"/>
      <c r="LWT6" s="1054"/>
      <c r="LWU6" s="1054"/>
      <c r="LWV6" s="1054"/>
      <c r="LWW6" s="1054"/>
      <c r="LWX6" s="1054"/>
      <c r="LWY6" s="1054"/>
      <c r="LWZ6" s="1054"/>
      <c r="LXA6" s="1054"/>
      <c r="LXB6" s="1054"/>
      <c r="LXC6" s="1054"/>
      <c r="LXD6" s="1054"/>
      <c r="LXE6" s="1054"/>
      <c r="LXF6" s="1054"/>
      <c r="LXG6" s="1054"/>
      <c r="LXH6" s="1054"/>
      <c r="LXI6" s="1054"/>
      <c r="LXJ6" s="1054"/>
      <c r="LXK6" s="1054"/>
      <c r="LXL6" s="1054"/>
      <c r="LXM6" s="1054"/>
      <c r="LXN6" s="1054"/>
      <c r="LXO6" s="1054"/>
      <c r="LXP6" s="1054"/>
      <c r="LXQ6" s="1054"/>
      <c r="LXR6" s="1054"/>
      <c r="LXS6" s="1054"/>
      <c r="LXT6" s="1054"/>
      <c r="LXU6" s="1054"/>
      <c r="LXV6" s="1054"/>
      <c r="LXW6" s="1054"/>
      <c r="LXX6" s="1054"/>
      <c r="LXY6" s="1054"/>
      <c r="LXZ6" s="1054"/>
      <c r="LYA6" s="1054"/>
      <c r="LYB6" s="1054"/>
      <c r="LYC6" s="1054"/>
      <c r="LYD6" s="1054"/>
      <c r="LYE6" s="1054"/>
      <c r="LYF6" s="1054"/>
      <c r="LYG6" s="1054"/>
      <c r="LYH6" s="1054"/>
      <c r="LYI6" s="1054"/>
      <c r="LYJ6" s="1054"/>
      <c r="LYK6" s="1054"/>
      <c r="LYL6" s="1054"/>
      <c r="LYM6" s="1054"/>
      <c r="LYN6" s="1054"/>
      <c r="LYO6" s="1054"/>
      <c r="LYP6" s="1054"/>
      <c r="LYQ6" s="1054"/>
      <c r="LYR6" s="1054"/>
      <c r="LYS6" s="1054"/>
      <c r="LYT6" s="1054"/>
      <c r="LYU6" s="1054"/>
      <c r="LYV6" s="1054"/>
      <c r="LYW6" s="1054"/>
      <c r="LYX6" s="1054"/>
      <c r="LYY6" s="1054"/>
      <c r="LYZ6" s="1054"/>
      <c r="LZA6" s="1054"/>
      <c r="LZB6" s="1054"/>
      <c r="LZC6" s="1054"/>
      <c r="LZD6" s="1054"/>
      <c r="LZE6" s="1054"/>
      <c r="LZF6" s="1054"/>
      <c r="LZG6" s="1054"/>
      <c r="LZH6" s="1054"/>
      <c r="LZI6" s="1054"/>
      <c r="LZJ6" s="1054"/>
      <c r="LZK6" s="1054"/>
      <c r="LZL6" s="1054"/>
      <c r="LZM6" s="1054"/>
      <c r="LZN6" s="1054"/>
      <c r="LZO6" s="1054"/>
      <c r="LZP6" s="1054"/>
      <c r="LZQ6" s="1054"/>
      <c r="LZR6" s="1054"/>
      <c r="LZS6" s="1054"/>
      <c r="LZT6" s="1054"/>
      <c r="LZU6" s="1054"/>
      <c r="LZV6" s="1054"/>
      <c r="LZW6" s="1054"/>
      <c r="LZX6" s="1054"/>
      <c r="LZY6" s="1054"/>
      <c r="LZZ6" s="1054"/>
      <c r="MAA6" s="1054"/>
      <c r="MAB6" s="1054"/>
      <c r="MAC6" s="1054"/>
      <c r="MAD6" s="1054"/>
      <c r="MAE6" s="1054"/>
      <c r="MAF6" s="1054"/>
      <c r="MAG6" s="1054"/>
      <c r="MAH6" s="1054"/>
      <c r="MAI6" s="1054"/>
      <c r="MAJ6" s="1054"/>
      <c r="MAK6" s="1054"/>
      <c r="MAL6" s="1054"/>
      <c r="MAM6" s="1054"/>
      <c r="MAN6" s="1054"/>
      <c r="MAO6" s="1054"/>
      <c r="MAP6" s="1054"/>
      <c r="MAQ6" s="1054"/>
      <c r="MAR6" s="1054"/>
      <c r="MAS6" s="1054"/>
      <c r="MAT6" s="1054"/>
      <c r="MAU6" s="1054"/>
      <c r="MAV6" s="1054"/>
      <c r="MAW6" s="1054"/>
      <c r="MAX6" s="1054"/>
      <c r="MAY6" s="1054"/>
      <c r="MAZ6" s="1054"/>
      <c r="MBA6" s="1054"/>
      <c r="MBB6" s="1054"/>
      <c r="MBC6" s="1054"/>
      <c r="MBD6" s="1054"/>
      <c r="MBE6" s="1054"/>
      <c r="MBF6" s="1054"/>
      <c r="MBG6" s="1054"/>
      <c r="MBH6" s="1054"/>
      <c r="MBI6" s="1054"/>
      <c r="MBJ6" s="1054"/>
      <c r="MBK6" s="1054"/>
      <c r="MBL6" s="1054"/>
      <c r="MBM6" s="1054"/>
      <c r="MBN6" s="1054"/>
      <c r="MBO6" s="1054"/>
      <c r="MBP6" s="1054"/>
      <c r="MBQ6" s="1054"/>
      <c r="MBR6" s="1054"/>
      <c r="MBS6" s="1054"/>
      <c r="MBT6" s="1054"/>
      <c r="MBU6" s="1054"/>
      <c r="MBV6" s="1054"/>
      <c r="MBW6" s="1054"/>
      <c r="MBX6" s="1054"/>
      <c r="MBY6" s="1054"/>
      <c r="MBZ6" s="1054"/>
      <c r="MCA6" s="1054"/>
      <c r="MCB6" s="1054"/>
      <c r="MCC6" s="1054"/>
      <c r="MCD6" s="1054"/>
      <c r="MCE6" s="1054"/>
      <c r="MCF6" s="1054"/>
      <c r="MCG6" s="1054"/>
      <c r="MCH6" s="1054"/>
      <c r="MCI6" s="1054"/>
      <c r="MCJ6" s="1054"/>
      <c r="MCK6" s="1054"/>
      <c r="MCL6" s="1054"/>
      <c r="MCM6" s="1054"/>
      <c r="MCN6" s="1054"/>
      <c r="MCO6" s="1054"/>
      <c r="MCP6" s="1054"/>
      <c r="MCQ6" s="1054"/>
      <c r="MCR6" s="1054"/>
      <c r="MCS6" s="1054"/>
      <c r="MCT6" s="1054"/>
      <c r="MCU6" s="1054"/>
      <c r="MCV6" s="1054"/>
      <c r="MCW6" s="1054"/>
      <c r="MCX6" s="1054"/>
      <c r="MCY6" s="1054"/>
      <c r="MCZ6" s="1054"/>
      <c r="MDA6" s="1054"/>
      <c r="MDB6" s="1054"/>
      <c r="MDC6" s="1054"/>
      <c r="MDD6" s="1054"/>
      <c r="MDE6" s="1054"/>
      <c r="MDF6" s="1054"/>
      <c r="MDG6" s="1054"/>
      <c r="MDH6" s="1054"/>
      <c r="MDI6" s="1054"/>
      <c r="MDJ6" s="1054"/>
      <c r="MDK6" s="1054"/>
      <c r="MDL6" s="1054"/>
      <c r="MDM6" s="1054"/>
      <c r="MDN6" s="1054"/>
      <c r="MDO6" s="1054"/>
      <c r="MDP6" s="1054"/>
      <c r="MDQ6" s="1054"/>
      <c r="MDR6" s="1054"/>
      <c r="MDS6" s="1054"/>
      <c r="MDT6" s="1054"/>
      <c r="MDU6" s="1054"/>
      <c r="MDV6" s="1054"/>
      <c r="MDW6" s="1054"/>
      <c r="MDX6" s="1054"/>
      <c r="MDY6" s="1054"/>
      <c r="MDZ6" s="1054"/>
      <c r="MEA6" s="1054"/>
      <c r="MEB6" s="1054"/>
      <c r="MEC6" s="1054"/>
      <c r="MED6" s="1054"/>
      <c r="MEE6" s="1054"/>
      <c r="MEF6" s="1054"/>
      <c r="MEG6" s="1054"/>
      <c r="MEH6" s="1054"/>
      <c r="MEI6" s="1054"/>
      <c r="MEJ6" s="1054"/>
      <c r="MEK6" s="1054"/>
      <c r="MEL6" s="1054"/>
      <c r="MEM6" s="1054"/>
      <c r="MEN6" s="1054"/>
      <c r="MEO6" s="1054"/>
      <c r="MEP6" s="1054"/>
      <c r="MEQ6" s="1054"/>
      <c r="MER6" s="1054"/>
      <c r="MES6" s="1054"/>
      <c r="MET6" s="1054"/>
      <c r="MEU6" s="1054"/>
      <c r="MEV6" s="1054"/>
      <c r="MEW6" s="1054"/>
      <c r="MEX6" s="1054"/>
      <c r="MEY6" s="1054"/>
      <c r="MEZ6" s="1054"/>
      <c r="MFA6" s="1054"/>
      <c r="MFB6" s="1054"/>
      <c r="MFC6" s="1054"/>
      <c r="MFD6" s="1054"/>
      <c r="MFE6" s="1054"/>
      <c r="MFF6" s="1054"/>
      <c r="MFG6" s="1054"/>
      <c r="MFH6" s="1054"/>
      <c r="MFI6" s="1054"/>
      <c r="MFJ6" s="1054"/>
      <c r="MFK6" s="1054"/>
      <c r="MFL6" s="1054"/>
      <c r="MFM6" s="1054"/>
      <c r="MFN6" s="1054"/>
      <c r="MFO6" s="1054"/>
      <c r="MFP6" s="1054"/>
      <c r="MFQ6" s="1054"/>
      <c r="MFR6" s="1054"/>
      <c r="MFS6" s="1054"/>
      <c r="MFT6" s="1054"/>
      <c r="MFU6" s="1054"/>
      <c r="MFV6" s="1054"/>
      <c r="MFW6" s="1054"/>
      <c r="MFX6" s="1054"/>
      <c r="MFY6" s="1054"/>
      <c r="MFZ6" s="1054"/>
      <c r="MGA6" s="1054"/>
      <c r="MGB6" s="1054"/>
      <c r="MGC6" s="1054"/>
      <c r="MGD6" s="1054"/>
      <c r="MGE6" s="1054"/>
      <c r="MGF6" s="1054"/>
      <c r="MGG6" s="1054"/>
      <c r="MGH6" s="1054"/>
      <c r="MGI6" s="1054"/>
      <c r="MGJ6" s="1054"/>
      <c r="MGK6" s="1054"/>
      <c r="MGL6" s="1054"/>
      <c r="MGM6" s="1054"/>
      <c r="MGN6" s="1054"/>
      <c r="MGO6" s="1054"/>
      <c r="MGP6" s="1054"/>
      <c r="MGQ6" s="1054"/>
      <c r="MGR6" s="1054"/>
      <c r="MGS6" s="1054"/>
      <c r="MGT6" s="1054"/>
      <c r="MGU6" s="1054"/>
      <c r="MGV6" s="1054"/>
      <c r="MGW6" s="1054"/>
      <c r="MGX6" s="1054"/>
      <c r="MGY6" s="1054"/>
      <c r="MGZ6" s="1054"/>
      <c r="MHA6" s="1054"/>
      <c r="MHB6" s="1054"/>
      <c r="MHC6" s="1054"/>
      <c r="MHD6" s="1054"/>
      <c r="MHE6" s="1054"/>
      <c r="MHF6" s="1054"/>
      <c r="MHG6" s="1054"/>
      <c r="MHH6" s="1054"/>
      <c r="MHI6" s="1054"/>
      <c r="MHJ6" s="1054"/>
      <c r="MHK6" s="1054"/>
      <c r="MHL6" s="1054"/>
      <c r="MHM6" s="1054"/>
      <c r="MHN6" s="1054"/>
      <c r="MHO6" s="1054"/>
      <c r="MHP6" s="1054"/>
      <c r="MHQ6" s="1054"/>
      <c r="MHR6" s="1054"/>
      <c r="MHS6" s="1054"/>
      <c r="MHT6" s="1054"/>
      <c r="MHU6" s="1054"/>
      <c r="MHV6" s="1054"/>
      <c r="MHW6" s="1054"/>
      <c r="MHX6" s="1054"/>
      <c r="MHY6" s="1054"/>
      <c r="MHZ6" s="1054"/>
      <c r="MIA6" s="1054"/>
      <c r="MIB6" s="1054"/>
      <c r="MIC6" s="1054"/>
      <c r="MID6" s="1054"/>
      <c r="MIE6" s="1054"/>
      <c r="MIF6" s="1054"/>
      <c r="MIG6" s="1054"/>
      <c r="MIH6" s="1054"/>
      <c r="MII6" s="1054"/>
      <c r="MIJ6" s="1054"/>
      <c r="MIK6" s="1054"/>
      <c r="MIL6" s="1054"/>
      <c r="MIM6" s="1054"/>
      <c r="MIN6" s="1054"/>
      <c r="MIO6" s="1054"/>
      <c r="MIP6" s="1054"/>
      <c r="MIQ6" s="1054"/>
      <c r="MIR6" s="1054"/>
      <c r="MIS6" s="1054"/>
      <c r="MIT6" s="1054"/>
      <c r="MIU6" s="1054"/>
      <c r="MIV6" s="1054"/>
      <c r="MIW6" s="1054"/>
      <c r="MIX6" s="1054"/>
      <c r="MIY6" s="1054"/>
      <c r="MIZ6" s="1054"/>
      <c r="MJA6" s="1054"/>
      <c r="MJB6" s="1054"/>
      <c r="MJC6" s="1054"/>
      <c r="MJD6" s="1054"/>
      <c r="MJE6" s="1054"/>
      <c r="MJF6" s="1054"/>
      <c r="MJG6" s="1054"/>
      <c r="MJH6" s="1054"/>
      <c r="MJI6" s="1054"/>
      <c r="MJJ6" s="1054"/>
      <c r="MJK6" s="1054"/>
      <c r="MJL6" s="1054"/>
      <c r="MJM6" s="1054"/>
      <c r="MJN6" s="1054"/>
      <c r="MJO6" s="1054"/>
      <c r="MJP6" s="1054"/>
      <c r="MJQ6" s="1054"/>
      <c r="MJR6" s="1054"/>
      <c r="MJS6" s="1054"/>
      <c r="MJT6" s="1054"/>
      <c r="MJU6" s="1054"/>
      <c r="MJV6" s="1054"/>
      <c r="MJW6" s="1054"/>
      <c r="MJX6" s="1054"/>
      <c r="MJY6" s="1054"/>
      <c r="MJZ6" s="1054"/>
      <c r="MKA6" s="1054"/>
      <c r="MKB6" s="1054"/>
      <c r="MKC6" s="1054"/>
      <c r="MKD6" s="1054"/>
      <c r="MKE6" s="1054"/>
      <c r="MKF6" s="1054"/>
      <c r="MKG6" s="1054"/>
      <c r="MKH6" s="1054"/>
      <c r="MKI6" s="1054"/>
      <c r="MKJ6" s="1054"/>
      <c r="MKK6" s="1054"/>
      <c r="MKL6" s="1054"/>
      <c r="MKM6" s="1054"/>
      <c r="MKN6" s="1054"/>
      <c r="MKO6" s="1054"/>
      <c r="MKP6" s="1054"/>
      <c r="MKQ6" s="1054"/>
      <c r="MKR6" s="1054"/>
      <c r="MKS6" s="1054"/>
      <c r="MKT6" s="1054"/>
      <c r="MKU6" s="1054"/>
      <c r="MKV6" s="1054"/>
      <c r="MKW6" s="1054"/>
      <c r="MKX6" s="1054"/>
      <c r="MKY6" s="1054"/>
      <c r="MKZ6" s="1054"/>
      <c r="MLA6" s="1054"/>
      <c r="MLB6" s="1054"/>
      <c r="MLC6" s="1054"/>
      <c r="MLD6" s="1054"/>
      <c r="MLE6" s="1054"/>
      <c r="MLF6" s="1054"/>
      <c r="MLG6" s="1054"/>
      <c r="MLH6" s="1054"/>
      <c r="MLI6" s="1054"/>
      <c r="MLJ6" s="1054"/>
      <c r="MLK6" s="1054"/>
      <c r="MLL6" s="1054"/>
      <c r="MLM6" s="1054"/>
      <c r="MLN6" s="1054"/>
      <c r="MLO6" s="1054"/>
      <c r="MLP6" s="1054"/>
      <c r="MLQ6" s="1054"/>
      <c r="MLR6" s="1054"/>
      <c r="MLS6" s="1054"/>
      <c r="MLT6" s="1054"/>
      <c r="MLU6" s="1054"/>
      <c r="MLV6" s="1054"/>
      <c r="MLW6" s="1054"/>
      <c r="MLX6" s="1054"/>
      <c r="MLY6" s="1054"/>
      <c r="MLZ6" s="1054"/>
      <c r="MMA6" s="1054"/>
      <c r="MMB6" s="1054"/>
      <c r="MMC6" s="1054"/>
      <c r="MMD6" s="1054"/>
      <c r="MME6" s="1054"/>
      <c r="MMF6" s="1054"/>
      <c r="MMG6" s="1054"/>
      <c r="MMH6" s="1054"/>
      <c r="MMI6" s="1054"/>
      <c r="MMJ6" s="1054"/>
      <c r="MMK6" s="1054"/>
      <c r="MML6" s="1054"/>
      <c r="MMM6" s="1054"/>
      <c r="MMN6" s="1054"/>
      <c r="MMO6" s="1054"/>
      <c r="MMP6" s="1054"/>
      <c r="MMQ6" s="1054"/>
      <c r="MMR6" s="1054"/>
      <c r="MMS6" s="1054"/>
      <c r="MMT6" s="1054"/>
      <c r="MMU6" s="1054"/>
      <c r="MMV6" s="1054"/>
      <c r="MMW6" s="1054"/>
      <c r="MMX6" s="1054"/>
      <c r="MMY6" s="1054"/>
      <c r="MMZ6" s="1054"/>
      <c r="MNA6" s="1054"/>
      <c r="MNB6" s="1054"/>
      <c r="MNC6" s="1054"/>
      <c r="MND6" s="1054"/>
      <c r="MNE6" s="1054"/>
      <c r="MNF6" s="1054"/>
      <c r="MNG6" s="1054"/>
      <c r="MNH6" s="1054"/>
      <c r="MNI6" s="1054"/>
      <c r="MNJ6" s="1054"/>
      <c r="MNK6" s="1054"/>
      <c r="MNL6" s="1054"/>
      <c r="MNM6" s="1054"/>
      <c r="MNN6" s="1054"/>
      <c r="MNO6" s="1054"/>
      <c r="MNP6" s="1054"/>
      <c r="MNQ6" s="1054"/>
      <c r="MNR6" s="1054"/>
      <c r="MNS6" s="1054"/>
      <c r="MNT6" s="1054"/>
      <c r="MNU6" s="1054"/>
      <c r="MNV6" s="1054"/>
      <c r="MNW6" s="1054"/>
      <c r="MNX6" s="1054"/>
      <c r="MNY6" s="1054"/>
      <c r="MNZ6" s="1054"/>
      <c r="MOA6" s="1054"/>
      <c r="MOB6" s="1054"/>
      <c r="MOC6" s="1054"/>
      <c r="MOD6" s="1054"/>
      <c r="MOE6" s="1054"/>
      <c r="MOF6" s="1054"/>
      <c r="MOG6" s="1054"/>
      <c r="MOH6" s="1054"/>
      <c r="MOI6" s="1054"/>
      <c r="MOJ6" s="1054"/>
      <c r="MOK6" s="1054"/>
      <c r="MOL6" s="1054"/>
      <c r="MOM6" s="1054"/>
      <c r="MON6" s="1054"/>
      <c r="MOO6" s="1054"/>
      <c r="MOP6" s="1054"/>
      <c r="MOQ6" s="1054"/>
      <c r="MOR6" s="1054"/>
      <c r="MOS6" s="1054"/>
      <c r="MOT6" s="1054"/>
      <c r="MOU6" s="1054"/>
      <c r="MOV6" s="1054"/>
      <c r="MOW6" s="1054"/>
      <c r="MOX6" s="1054"/>
      <c r="MOY6" s="1054"/>
      <c r="MOZ6" s="1054"/>
      <c r="MPA6" s="1054"/>
      <c r="MPB6" s="1054"/>
      <c r="MPC6" s="1054"/>
      <c r="MPD6" s="1054"/>
      <c r="MPE6" s="1054"/>
      <c r="MPF6" s="1054"/>
      <c r="MPG6" s="1054"/>
      <c r="MPH6" s="1054"/>
      <c r="MPI6" s="1054"/>
      <c r="MPJ6" s="1054"/>
      <c r="MPK6" s="1054"/>
      <c r="MPL6" s="1054"/>
      <c r="MPM6" s="1054"/>
      <c r="MPN6" s="1054"/>
      <c r="MPO6" s="1054"/>
      <c r="MPP6" s="1054"/>
      <c r="MPQ6" s="1054"/>
      <c r="MPR6" s="1054"/>
      <c r="MPS6" s="1054"/>
      <c r="MPT6" s="1054"/>
      <c r="MPU6" s="1054"/>
      <c r="MPV6" s="1054"/>
      <c r="MPW6" s="1054"/>
      <c r="MPX6" s="1054"/>
      <c r="MPY6" s="1054"/>
      <c r="MPZ6" s="1054"/>
      <c r="MQA6" s="1054"/>
      <c r="MQB6" s="1054"/>
      <c r="MQC6" s="1054"/>
      <c r="MQD6" s="1054"/>
      <c r="MQE6" s="1054"/>
      <c r="MQF6" s="1054"/>
      <c r="MQG6" s="1054"/>
      <c r="MQH6" s="1054"/>
      <c r="MQI6" s="1054"/>
      <c r="MQJ6" s="1054"/>
      <c r="MQK6" s="1054"/>
      <c r="MQL6" s="1054"/>
      <c r="MQM6" s="1054"/>
      <c r="MQN6" s="1054"/>
      <c r="MQO6" s="1054"/>
      <c r="MQP6" s="1054"/>
      <c r="MQQ6" s="1054"/>
      <c r="MQR6" s="1054"/>
      <c r="MQS6" s="1054"/>
      <c r="MQT6" s="1054"/>
      <c r="MQU6" s="1054"/>
      <c r="MQV6" s="1054"/>
      <c r="MQW6" s="1054"/>
      <c r="MQX6" s="1054"/>
      <c r="MQY6" s="1054"/>
      <c r="MQZ6" s="1054"/>
      <c r="MRA6" s="1054"/>
      <c r="MRB6" s="1054"/>
      <c r="MRC6" s="1054"/>
      <c r="MRD6" s="1054"/>
      <c r="MRE6" s="1054"/>
      <c r="MRF6" s="1054"/>
      <c r="MRG6" s="1054"/>
      <c r="MRH6" s="1054"/>
      <c r="MRI6" s="1054"/>
      <c r="MRJ6" s="1054"/>
      <c r="MRK6" s="1054"/>
      <c r="MRL6" s="1054"/>
      <c r="MRM6" s="1054"/>
      <c r="MRN6" s="1054"/>
      <c r="MRO6" s="1054"/>
      <c r="MRP6" s="1054"/>
      <c r="MRQ6" s="1054"/>
      <c r="MRR6" s="1054"/>
      <c r="MRS6" s="1054"/>
      <c r="MRT6" s="1054"/>
      <c r="MRU6" s="1054"/>
      <c r="MRV6" s="1054"/>
      <c r="MRW6" s="1054"/>
      <c r="MRX6" s="1054"/>
      <c r="MRY6" s="1054"/>
      <c r="MRZ6" s="1054"/>
      <c r="MSA6" s="1054"/>
      <c r="MSB6" s="1054"/>
      <c r="MSC6" s="1054"/>
      <c r="MSD6" s="1054"/>
      <c r="MSE6" s="1054"/>
      <c r="MSF6" s="1054"/>
      <c r="MSG6" s="1054"/>
      <c r="MSH6" s="1054"/>
      <c r="MSI6" s="1054"/>
      <c r="MSJ6" s="1054"/>
      <c r="MSK6" s="1054"/>
      <c r="MSL6" s="1054"/>
      <c r="MSM6" s="1054"/>
      <c r="MSN6" s="1054"/>
      <c r="MSO6" s="1054"/>
      <c r="MSP6" s="1054"/>
      <c r="MSQ6" s="1054"/>
      <c r="MSR6" s="1054"/>
      <c r="MSS6" s="1054"/>
      <c r="MST6" s="1054"/>
      <c r="MSU6" s="1054"/>
      <c r="MSV6" s="1054"/>
      <c r="MSW6" s="1054"/>
      <c r="MSX6" s="1054"/>
      <c r="MSY6" s="1054"/>
      <c r="MSZ6" s="1054"/>
      <c r="MTA6" s="1054"/>
      <c r="MTB6" s="1054"/>
      <c r="MTC6" s="1054"/>
      <c r="MTD6" s="1054"/>
      <c r="MTE6" s="1054"/>
      <c r="MTF6" s="1054"/>
      <c r="MTG6" s="1054"/>
      <c r="MTH6" s="1054"/>
      <c r="MTI6" s="1054"/>
      <c r="MTJ6" s="1054"/>
      <c r="MTK6" s="1054"/>
      <c r="MTL6" s="1054"/>
      <c r="MTM6" s="1054"/>
      <c r="MTN6" s="1054"/>
      <c r="MTO6" s="1054"/>
      <c r="MTP6" s="1054"/>
      <c r="MTQ6" s="1054"/>
      <c r="MTR6" s="1054"/>
      <c r="MTS6" s="1054"/>
      <c r="MTT6" s="1054"/>
      <c r="MTU6" s="1054"/>
      <c r="MTV6" s="1054"/>
      <c r="MTW6" s="1054"/>
      <c r="MTX6" s="1054"/>
      <c r="MTY6" s="1054"/>
      <c r="MTZ6" s="1054"/>
      <c r="MUA6" s="1054"/>
      <c r="MUB6" s="1054"/>
      <c r="MUC6" s="1054"/>
      <c r="MUD6" s="1054"/>
      <c r="MUE6" s="1054"/>
      <c r="MUF6" s="1054"/>
      <c r="MUG6" s="1054"/>
      <c r="MUH6" s="1054"/>
      <c r="MUI6" s="1054"/>
      <c r="MUJ6" s="1054"/>
      <c r="MUK6" s="1054"/>
      <c r="MUL6" s="1054"/>
      <c r="MUM6" s="1054"/>
      <c r="MUN6" s="1054"/>
      <c r="MUO6" s="1054"/>
      <c r="MUP6" s="1054"/>
      <c r="MUQ6" s="1054"/>
      <c r="MUR6" s="1054"/>
      <c r="MUS6" s="1054"/>
      <c r="MUT6" s="1054"/>
      <c r="MUU6" s="1054"/>
      <c r="MUV6" s="1054"/>
      <c r="MUW6" s="1054"/>
      <c r="MUX6" s="1054"/>
      <c r="MUY6" s="1054"/>
      <c r="MUZ6" s="1054"/>
      <c r="MVA6" s="1054"/>
      <c r="MVB6" s="1054"/>
      <c r="MVC6" s="1054"/>
      <c r="MVD6" s="1054"/>
      <c r="MVE6" s="1054"/>
      <c r="MVF6" s="1054"/>
      <c r="MVG6" s="1054"/>
      <c r="MVH6" s="1054"/>
      <c r="MVI6" s="1054"/>
      <c r="MVJ6" s="1054"/>
      <c r="MVK6" s="1054"/>
      <c r="MVL6" s="1054"/>
      <c r="MVM6" s="1054"/>
      <c r="MVN6" s="1054"/>
      <c r="MVO6" s="1054"/>
      <c r="MVP6" s="1054"/>
      <c r="MVQ6" s="1054"/>
      <c r="MVR6" s="1054"/>
      <c r="MVS6" s="1054"/>
      <c r="MVT6" s="1054"/>
      <c r="MVU6" s="1054"/>
      <c r="MVV6" s="1054"/>
      <c r="MVW6" s="1054"/>
      <c r="MVX6" s="1054"/>
      <c r="MVY6" s="1054"/>
      <c r="MVZ6" s="1054"/>
      <c r="MWA6" s="1054"/>
      <c r="MWB6" s="1054"/>
      <c r="MWC6" s="1054"/>
      <c r="MWD6" s="1054"/>
      <c r="MWE6" s="1054"/>
      <c r="MWF6" s="1054"/>
      <c r="MWG6" s="1054"/>
      <c r="MWH6" s="1054"/>
      <c r="MWI6" s="1054"/>
      <c r="MWJ6" s="1054"/>
      <c r="MWK6" s="1054"/>
      <c r="MWL6" s="1054"/>
      <c r="MWM6" s="1054"/>
      <c r="MWN6" s="1054"/>
      <c r="MWO6" s="1054"/>
      <c r="MWP6" s="1054"/>
      <c r="MWQ6" s="1054"/>
      <c r="MWR6" s="1054"/>
      <c r="MWS6" s="1054"/>
      <c r="MWT6" s="1054"/>
      <c r="MWU6" s="1054"/>
      <c r="MWV6" s="1054"/>
      <c r="MWW6" s="1054"/>
      <c r="MWX6" s="1054"/>
      <c r="MWY6" s="1054"/>
      <c r="MWZ6" s="1054"/>
      <c r="MXA6" s="1054"/>
      <c r="MXB6" s="1054"/>
      <c r="MXC6" s="1054"/>
      <c r="MXD6" s="1054"/>
      <c r="MXE6" s="1054"/>
      <c r="MXF6" s="1054"/>
      <c r="MXG6" s="1054"/>
      <c r="MXH6" s="1054"/>
      <c r="MXI6" s="1054"/>
      <c r="MXJ6" s="1054"/>
      <c r="MXK6" s="1054"/>
      <c r="MXL6" s="1054"/>
      <c r="MXM6" s="1054"/>
      <c r="MXN6" s="1054"/>
      <c r="MXO6" s="1054"/>
      <c r="MXP6" s="1054"/>
      <c r="MXQ6" s="1054"/>
      <c r="MXR6" s="1054"/>
      <c r="MXS6" s="1054"/>
      <c r="MXT6" s="1054"/>
      <c r="MXU6" s="1054"/>
      <c r="MXV6" s="1054"/>
      <c r="MXW6" s="1054"/>
      <c r="MXX6" s="1054"/>
      <c r="MXY6" s="1054"/>
      <c r="MXZ6" s="1054"/>
      <c r="MYA6" s="1054"/>
      <c r="MYB6" s="1054"/>
      <c r="MYC6" s="1054"/>
      <c r="MYD6" s="1054"/>
      <c r="MYE6" s="1054"/>
      <c r="MYF6" s="1054"/>
      <c r="MYG6" s="1054"/>
      <c r="MYH6" s="1054"/>
      <c r="MYI6" s="1054"/>
      <c r="MYJ6" s="1054"/>
      <c r="MYK6" s="1054"/>
      <c r="MYL6" s="1054"/>
      <c r="MYM6" s="1054"/>
      <c r="MYN6" s="1054"/>
      <c r="MYO6" s="1054"/>
      <c r="MYP6" s="1054"/>
      <c r="MYQ6" s="1054"/>
      <c r="MYR6" s="1054"/>
      <c r="MYS6" s="1054"/>
      <c r="MYT6" s="1054"/>
      <c r="MYU6" s="1054"/>
      <c r="MYV6" s="1054"/>
      <c r="MYW6" s="1054"/>
      <c r="MYX6" s="1054"/>
      <c r="MYY6" s="1054"/>
      <c r="MYZ6" s="1054"/>
      <c r="MZA6" s="1054"/>
      <c r="MZB6" s="1054"/>
      <c r="MZC6" s="1054"/>
      <c r="MZD6" s="1054"/>
      <c r="MZE6" s="1054"/>
      <c r="MZF6" s="1054"/>
      <c r="MZG6" s="1054"/>
      <c r="MZH6" s="1054"/>
      <c r="MZI6" s="1054"/>
      <c r="MZJ6" s="1054"/>
      <c r="MZK6" s="1054"/>
      <c r="MZL6" s="1054"/>
      <c r="MZM6" s="1054"/>
      <c r="MZN6" s="1054"/>
      <c r="MZO6" s="1054"/>
      <c r="MZP6" s="1054"/>
      <c r="MZQ6" s="1054"/>
      <c r="MZR6" s="1054"/>
      <c r="MZS6" s="1054"/>
      <c r="MZT6" s="1054"/>
      <c r="MZU6" s="1054"/>
      <c r="MZV6" s="1054"/>
      <c r="MZW6" s="1054"/>
      <c r="MZX6" s="1054"/>
      <c r="MZY6" s="1054"/>
      <c r="MZZ6" s="1054"/>
      <c r="NAA6" s="1054"/>
      <c r="NAB6" s="1054"/>
      <c r="NAC6" s="1054"/>
      <c r="NAD6" s="1054"/>
      <c r="NAE6" s="1054"/>
      <c r="NAF6" s="1054"/>
      <c r="NAG6" s="1054"/>
      <c r="NAH6" s="1054"/>
      <c r="NAI6" s="1054"/>
      <c r="NAJ6" s="1054"/>
      <c r="NAK6" s="1054"/>
      <c r="NAL6" s="1054"/>
      <c r="NAM6" s="1054"/>
      <c r="NAN6" s="1054"/>
      <c r="NAO6" s="1054"/>
      <c r="NAP6" s="1054"/>
      <c r="NAQ6" s="1054"/>
      <c r="NAR6" s="1054"/>
      <c r="NAS6" s="1054"/>
      <c r="NAT6" s="1054"/>
      <c r="NAU6" s="1054"/>
      <c r="NAV6" s="1054"/>
      <c r="NAW6" s="1054"/>
      <c r="NAX6" s="1054"/>
      <c r="NAY6" s="1054"/>
      <c r="NAZ6" s="1054"/>
      <c r="NBA6" s="1054"/>
      <c r="NBB6" s="1054"/>
      <c r="NBC6" s="1054"/>
      <c r="NBD6" s="1054"/>
      <c r="NBE6" s="1054"/>
      <c r="NBF6" s="1054"/>
      <c r="NBG6" s="1054"/>
      <c r="NBH6" s="1054"/>
      <c r="NBI6" s="1054"/>
      <c r="NBJ6" s="1054"/>
      <c r="NBK6" s="1054"/>
      <c r="NBL6" s="1054"/>
      <c r="NBM6" s="1054"/>
      <c r="NBN6" s="1054"/>
      <c r="NBO6" s="1054"/>
      <c r="NBP6" s="1054"/>
      <c r="NBQ6" s="1054"/>
      <c r="NBR6" s="1054"/>
      <c r="NBS6" s="1054"/>
      <c r="NBT6" s="1054"/>
      <c r="NBU6" s="1054"/>
      <c r="NBV6" s="1054"/>
      <c r="NBW6" s="1054"/>
      <c r="NBX6" s="1054"/>
      <c r="NBY6" s="1054"/>
      <c r="NBZ6" s="1054"/>
      <c r="NCA6" s="1054"/>
      <c r="NCB6" s="1054"/>
      <c r="NCC6" s="1054"/>
      <c r="NCD6" s="1054"/>
      <c r="NCE6" s="1054"/>
      <c r="NCF6" s="1054"/>
      <c r="NCG6" s="1054"/>
      <c r="NCH6" s="1054"/>
      <c r="NCI6" s="1054"/>
      <c r="NCJ6" s="1054"/>
      <c r="NCK6" s="1054"/>
      <c r="NCL6" s="1054"/>
      <c r="NCM6" s="1054"/>
      <c r="NCN6" s="1054"/>
      <c r="NCO6" s="1054"/>
      <c r="NCP6" s="1054"/>
      <c r="NCQ6" s="1054"/>
      <c r="NCR6" s="1054"/>
      <c r="NCS6" s="1054"/>
      <c r="NCT6" s="1054"/>
      <c r="NCU6" s="1054"/>
      <c r="NCV6" s="1054"/>
      <c r="NCW6" s="1054"/>
      <c r="NCX6" s="1054"/>
      <c r="NCY6" s="1054"/>
      <c r="NCZ6" s="1054"/>
      <c r="NDA6" s="1054"/>
      <c r="NDB6" s="1054"/>
      <c r="NDC6" s="1054"/>
      <c r="NDD6" s="1054"/>
      <c r="NDE6" s="1054"/>
      <c r="NDF6" s="1054"/>
      <c r="NDG6" s="1054"/>
      <c r="NDH6" s="1054"/>
      <c r="NDI6" s="1054"/>
      <c r="NDJ6" s="1054"/>
      <c r="NDK6" s="1054"/>
      <c r="NDL6" s="1054"/>
      <c r="NDM6" s="1054"/>
      <c r="NDN6" s="1054"/>
      <c r="NDO6" s="1054"/>
      <c r="NDP6" s="1054"/>
      <c r="NDQ6" s="1054"/>
      <c r="NDR6" s="1054"/>
      <c r="NDS6" s="1054"/>
      <c r="NDT6" s="1054"/>
      <c r="NDU6" s="1054"/>
      <c r="NDV6" s="1054"/>
      <c r="NDW6" s="1054"/>
      <c r="NDX6" s="1054"/>
      <c r="NDY6" s="1054"/>
      <c r="NDZ6" s="1054"/>
      <c r="NEA6" s="1054"/>
      <c r="NEB6" s="1054"/>
      <c r="NEC6" s="1054"/>
      <c r="NED6" s="1054"/>
      <c r="NEE6" s="1054"/>
      <c r="NEF6" s="1054"/>
      <c r="NEG6" s="1054"/>
      <c r="NEH6" s="1054"/>
      <c r="NEI6" s="1054"/>
      <c r="NEJ6" s="1054"/>
      <c r="NEK6" s="1054"/>
      <c r="NEL6" s="1054"/>
      <c r="NEM6" s="1054"/>
      <c r="NEN6" s="1054"/>
      <c r="NEO6" s="1054"/>
      <c r="NEP6" s="1054"/>
      <c r="NEQ6" s="1054"/>
      <c r="NER6" s="1054"/>
      <c r="NES6" s="1054"/>
      <c r="NET6" s="1054"/>
      <c r="NEU6" s="1054"/>
      <c r="NEV6" s="1054"/>
      <c r="NEW6" s="1054"/>
      <c r="NEX6" s="1054"/>
      <c r="NEY6" s="1054"/>
      <c r="NEZ6" s="1054"/>
      <c r="NFA6" s="1054"/>
      <c r="NFB6" s="1054"/>
      <c r="NFC6" s="1054"/>
      <c r="NFD6" s="1054"/>
      <c r="NFE6" s="1054"/>
      <c r="NFF6" s="1054"/>
      <c r="NFG6" s="1054"/>
      <c r="NFH6" s="1054"/>
      <c r="NFI6" s="1054"/>
      <c r="NFJ6" s="1054"/>
      <c r="NFK6" s="1054"/>
      <c r="NFL6" s="1054"/>
      <c r="NFM6" s="1054"/>
      <c r="NFN6" s="1054"/>
      <c r="NFO6" s="1054"/>
      <c r="NFP6" s="1054"/>
      <c r="NFQ6" s="1054"/>
      <c r="NFR6" s="1054"/>
      <c r="NFS6" s="1054"/>
      <c r="NFT6" s="1054"/>
      <c r="NFU6" s="1054"/>
      <c r="NFV6" s="1054"/>
      <c r="NFW6" s="1054"/>
      <c r="NFX6" s="1054"/>
      <c r="NFY6" s="1054"/>
      <c r="NFZ6" s="1054"/>
      <c r="NGA6" s="1054"/>
      <c r="NGB6" s="1054"/>
      <c r="NGC6" s="1054"/>
      <c r="NGD6" s="1054"/>
      <c r="NGE6" s="1054"/>
      <c r="NGF6" s="1054"/>
      <c r="NGG6" s="1054"/>
      <c r="NGH6" s="1054"/>
      <c r="NGI6" s="1054"/>
      <c r="NGJ6" s="1054"/>
      <c r="NGK6" s="1054"/>
      <c r="NGL6" s="1054"/>
      <c r="NGM6" s="1054"/>
      <c r="NGN6" s="1054"/>
      <c r="NGO6" s="1054"/>
      <c r="NGP6" s="1054"/>
      <c r="NGQ6" s="1054"/>
      <c r="NGR6" s="1054"/>
      <c r="NGS6" s="1054"/>
      <c r="NGT6" s="1054"/>
      <c r="NGU6" s="1054"/>
      <c r="NGV6" s="1054"/>
      <c r="NGW6" s="1054"/>
      <c r="NGX6" s="1054"/>
      <c r="NGY6" s="1054"/>
      <c r="NGZ6" s="1054"/>
      <c r="NHA6" s="1054"/>
      <c r="NHB6" s="1054"/>
      <c r="NHC6" s="1054"/>
      <c r="NHD6" s="1054"/>
      <c r="NHE6" s="1054"/>
      <c r="NHF6" s="1054"/>
      <c r="NHG6" s="1054"/>
      <c r="NHH6" s="1054"/>
      <c r="NHI6" s="1054"/>
      <c r="NHJ6" s="1054"/>
      <c r="NHK6" s="1054"/>
      <c r="NHL6" s="1054"/>
      <c r="NHM6" s="1054"/>
      <c r="NHN6" s="1054"/>
      <c r="NHO6" s="1054"/>
      <c r="NHP6" s="1054"/>
      <c r="NHQ6" s="1054"/>
      <c r="NHR6" s="1054"/>
      <c r="NHS6" s="1054"/>
      <c r="NHT6" s="1054"/>
      <c r="NHU6" s="1054"/>
      <c r="NHV6" s="1054"/>
      <c r="NHW6" s="1054"/>
      <c r="NHX6" s="1054"/>
      <c r="NHY6" s="1054"/>
      <c r="NHZ6" s="1054"/>
      <c r="NIA6" s="1054"/>
      <c r="NIB6" s="1054"/>
      <c r="NIC6" s="1054"/>
      <c r="NID6" s="1054"/>
      <c r="NIE6" s="1054"/>
      <c r="NIF6" s="1054"/>
      <c r="NIG6" s="1054"/>
      <c r="NIH6" s="1054"/>
      <c r="NII6" s="1054"/>
      <c r="NIJ6" s="1054"/>
      <c r="NIK6" s="1054"/>
      <c r="NIL6" s="1054"/>
      <c r="NIM6" s="1054"/>
      <c r="NIN6" s="1054"/>
      <c r="NIO6" s="1054"/>
      <c r="NIP6" s="1054"/>
      <c r="NIQ6" s="1054"/>
      <c r="NIR6" s="1054"/>
      <c r="NIS6" s="1054"/>
      <c r="NIT6" s="1054"/>
      <c r="NIU6" s="1054"/>
      <c r="NIV6" s="1054"/>
      <c r="NIW6" s="1054"/>
      <c r="NIX6" s="1054"/>
      <c r="NIY6" s="1054"/>
      <c r="NIZ6" s="1054"/>
      <c r="NJA6" s="1054"/>
      <c r="NJB6" s="1054"/>
      <c r="NJC6" s="1054"/>
      <c r="NJD6" s="1054"/>
      <c r="NJE6" s="1054"/>
      <c r="NJF6" s="1054"/>
      <c r="NJG6" s="1054"/>
      <c r="NJH6" s="1054"/>
      <c r="NJI6" s="1054"/>
      <c r="NJJ6" s="1054"/>
      <c r="NJK6" s="1054"/>
      <c r="NJL6" s="1054"/>
      <c r="NJM6" s="1054"/>
      <c r="NJN6" s="1054"/>
      <c r="NJO6" s="1054"/>
      <c r="NJP6" s="1054"/>
      <c r="NJQ6" s="1054"/>
      <c r="NJR6" s="1054"/>
      <c r="NJS6" s="1054"/>
      <c r="NJT6" s="1054"/>
      <c r="NJU6" s="1054"/>
      <c r="NJV6" s="1054"/>
      <c r="NJW6" s="1054"/>
      <c r="NJX6" s="1054"/>
      <c r="NJY6" s="1054"/>
      <c r="NJZ6" s="1054"/>
      <c r="NKA6" s="1054"/>
      <c r="NKB6" s="1054"/>
      <c r="NKC6" s="1054"/>
      <c r="NKD6" s="1054"/>
      <c r="NKE6" s="1054"/>
      <c r="NKF6" s="1054"/>
      <c r="NKG6" s="1054"/>
      <c r="NKH6" s="1054"/>
      <c r="NKI6" s="1054"/>
      <c r="NKJ6" s="1054"/>
      <c r="NKK6" s="1054"/>
      <c r="NKL6" s="1054"/>
      <c r="NKM6" s="1054"/>
      <c r="NKN6" s="1054"/>
      <c r="NKO6" s="1054"/>
      <c r="NKP6" s="1054"/>
      <c r="NKQ6" s="1054"/>
      <c r="NKR6" s="1054"/>
      <c r="NKS6" s="1054"/>
      <c r="NKT6" s="1054"/>
      <c r="NKU6" s="1054"/>
      <c r="NKV6" s="1054"/>
      <c r="NKW6" s="1054"/>
      <c r="NKX6" s="1054"/>
      <c r="NKY6" s="1054"/>
      <c r="NKZ6" s="1054"/>
      <c r="NLA6" s="1054"/>
      <c r="NLB6" s="1054"/>
      <c r="NLC6" s="1054"/>
      <c r="NLD6" s="1054"/>
      <c r="NLE6" s="1054"/>
      <c r="NLF6" s="1054"/>
      <c r="NLG6" s="1054"/>
      <c r="NLH6" s="1054"/>
      <c r="NLI6" s="1054"/>
      <c r="NLJ6" s="1054"/>
      <c r="NLK6" s="1054"/>
      <c r="NLL6" s="1054"/>
      <c r="NLM6" s="1054"/>
      <c r="NLN6" s="1054"/>
      <c r="NLO6" s="1054"/>
      <c r="NLP6" s="1054"/>
      <c r="NLQ6" s="1054"/>
      <c r="NLR6" s="1054"/>
      <c r="NLS6" s="1054"/>
      <c r="NLT6" s="1054"/>
      <c r="NLU6" s="1054"/>
      <c r="NLV6" s="1054"/>
      <c r="NLW6" s="1054"/>
      <c r="NLX6" s="1054"/>
      <c r="NLY6" s="1054"/>
      <c r="NLZ6" s="1054"/>
      <c r="NMA6" s="1054"/>
      <c r="NMB6" s="1054"/>
      <c r="NMC6" s="1054"/>
      <c r="NMD6" s="1054"/>
      <c r="NME6" s="1054"/>
      <c r="NMF6" s="1054"/>
      <c r="NMG6" s="1054"/>
      <c r="NMH6" s="1054"/>
      <c r="NMI6" s="1054"/>
      <c r="NMJ6" s="1054"/>
      <c r="NMK6" s="1054"/>
      <c r="NML6" s="1054"/>
      <c r="NMM6" s="1054"/>
      <c r="NMN6" s="1054"/>
      <c r="NMO6" s="1054"/>
      <c r="NMP6" s="1054"/>
      <c r="NMQ6" s="1054"/>
      <c r="NMR6" s="1054"/>
      <c r="NMS6" s="1054"/>
      <c r="NMT6" s="1054"/>
      <c r="NMU6" s="1054"/>
      <c r="NMV6" s="1054"/>
      <c r="NMW6" s="1054"/>
      <c r="NMX6" s="1054"/>
      <c r="NMY6" s="1054"/>
      <c r="NMZ6" s="1054"/>
      <c r="NNA6" s="1054"/>
      <c r="NNB6" s="1054"/>
      <c r="NNC6" s="1054"/>
      <c r="NND6" s="1054"/>
      <c r="NNE6" s="1054"/>
      <c r="NNF6" s="1054"/>
      <c r="NNG6" s="1054"/>
      <c r="NNH6" s="1054"/>
      <c r="NNI6" s="1054"/>
      <c r="NNJ6" s="1054"/>
      <c r="NNK6" s="1054"/>
      <c r="NNL6" s="1054"/>
      <c r="NNM6" s="1054"/>
      <c r="NNN6" s="1054"/>
      <c r="NNO6" s="1054"/>
      <c r="NNP6" s="1054"/>
      <c r="NNQ6" s="1054"/>
      <c r="NNR6" s="1054"/>
      <c r="NNS6" s="1054"/>
      <c r="NNT6" s="1054"/>
      <c r="NNU6" s="1054"/>
      <c r="NNV6" s="1054"/>
      <c r="NNW6" s="1054"/>
      <c r="NNX6" s="1054"/>
      <c r="NNY6" s="1054"/>
      <c r="NNZ6" s="1054"/>
      <c r="NOA6" s="1054"/>
      <c r="NOB6" s="1054"/>
      <c r="NOC6" s="1054"/>
      <c r="NOD6" s="1054"/>
      <c r="NOE6" s="1054"/>
      <c r="NOF6" s="1054"/>
      <c r="NOG6" s="1054"/>
      <c r="NOH6" s="1054"/>
      <c r="NOI6" s="1054"/>
      <c r="NOJ6" s="1054"/>
      <c r="NOK6" s="1054"/>
      <c r="NOL6" s="1054"/>
      <c r="NOM6" s="1054"/>
      <c r="NON6" s="1054"/>
      <c r="NOO6" s="1054"/>
      <c r="NOP6" s="1054"/>
      <c r="NOQ6" s="1054"/>
      <c r="NOR6" s="1054"/>
      <c r="NOS6" s="1054"/>
      <c r="NOT6" s="1054"/>
      <c r="NOU6" s="1054"/>
      <c r="NOV6" s="1054"/>
      <c r="NOW6" s="1054"/>
      <c r="NOX6" s="1054"/>
      <c r="NOY6" s="1054"/>
      <c r="NOZ6" s="1054"/>
      <c r="NPA6" s="1054"/>
      <c r="NPB6" s="1054"/>
      <c r="NPC6" s="1054"/>
      <c r="NPD6" s="1054"/>
      <c r="NPE6" s="1054"/>
      <c r="NPF6" s="1054"/>
      <c r="NPG6" s="1054"/>
      <c r="NPH6" s="1054"/>
      <c r="NPI6" s="1054"/>
      <c r="NPJ6" s="1054"/>
      <c r="NPK6" s="1054"/>
      <c r="NPL6" s="1054"/>
      <c r="NPM6" s="1054"/>
      <c r="NPN6" s="1054"/>
      <c r="NPO6" s="1054"/>
      <c r="NPP6" s="1054"/>
      <c r="NPQ6" s="1054"/>
      <c r="NPR6" s="1054"/>
      <c r="NPS6" s="1054"/>
      <c r="NPT6" s="1054"/>
      <c r="NPU6" s="1054"/>
      <c r="NPV6" s="1054"/>
      <c r="NPW6" s="1054"/>
      <c r="NPX6" s="1054"/>
      <c r="NPY6" s="1054"/>
      <c r="NPZ6" s="1054"/>
      <c r="NQA6" s="1054"/>
      <c r="NQB6" s="1054"/>
      <c r="NQC6" s="1054"/>
      <c r="NQD6" s="1054"/>
      <c r="NQE6" s="1054"/>
      <c r="NQF6" s="1054"/>
      <c r="NQG6" s="1054"/>
      <c r="NQH6" s="1054"/>
      <c r="NQI6" s="1054"/>
      <c r="NQJ6" s="1054"/>
      <c r="NQK6" s="1054"/>
      <c r="NQL6" s="1054"/>
      <c r="NQM6" s="1054"/>
      <c r="NQN6" s="1054"/>
      <c r="NQO6" s="1054"/>
      <c r="NQP6" s="1054"/>
      <c r="NQQ6" s="1054"/>
      <c r="NQR6" s="1054"/>
      <c r="NQS6" s="1054"/>
      <c r="NQT6" s="1054"/>
      <c r="NQU6" s="1054"/>
      <c r="NQV6" s="1054"/>
      <c r="NQW6" s="1054"/>
      <c r="NQX6" s="1054"/>
      <c r="NQY6" s="1054"/>
      <c r="NQZ6" s="1054"/>
      <c r="NRA6" s="1054"/>
      <c r="NRB6" s="1054"/>
      <c r="NRC6" s="1054"/>
      <c r="NRD6" s="1054"/>
      <c r="NRE6" s="1054"/>
      <c r="NRF6" s="1054"/>
      <c r="NRG6" s="1054"/>
      <c r="NRH6" s="1054"/>
      <c r="NRI6" s="1054"/>
      <c r="NRJ6" s="1054"/>
      <c r="NRK6" s="1054"/>
      <c r="NRL6" s="1054"/>
      <c r="NRM6" s="1054"/>
      <c r="NRN6" s="1054"/>
      <c r="NRO6" s="1054"/>
      <c r="NRP6" s="1054"/>
      <c r="NRQ6" s="1054"/>
      <c r="NRR6" s="1054"/>
      <c r="NRS6" s="1054"/>
      <c r="NRT6" s="1054"/>
      <c r="NRU6" s="1054"/>
      <c r="NRV6" s="1054"/>
      <c r="NRW6" s="1054"/>
      <c r="NRX6" s="1054"/>
      <c r="NRY6" s="1054"/>
      <c r="NRZ6" s="1054"/>
      <c r="NSA6" s="1054"/>
      <c r="NSB6" s="1054"/>
      <c r="NSC6" s="1054"/>
      <c r="NSD6" s="1054"/>
      <c r="NSE6" s="1054"/>
      <c r="NSF6" s="1054"/>
      <c r="NSG6" s="1054"/>
      <c r="NSH6" s="1054"/>
      <c r="NSI6" s="1054"/>
      <c r="NSJ6" s="1054"/>
      <c r="NSK6" s="1054"/>
      <c r="NSL6" s="1054"/>
      <c r="NSM6" s="1054"/>
      <c r="NSN6" s="1054"/>
      <c r="NSO6" s="1054"/>
      <c r="NSP6" s="1054"/>
      <c r="NSQ6" s="1054"/>
      <c r="NSR6" s="1054"/>
      <c r="NSS6" s="1054"/>
      <c r="NST6" s="1054"/>
      <c r="NSU6" s="1054"/>
      <c r="NSV6" s="1054"/>
      <c r="NSW6" s="1054"/>
      <c r="NSX6" s="1054"/>
      <c r="NSY6" s="1054"/>
      <c r="NSZ6" s="1054"/>
      <c r="NTA6" s="1054"/>
      <c r="NTB6" s="1054"/>
      <c r="NTC6" s="1054"/>
      <c r="NTD6" s="1054"/>
      <c r="NTE6" s="1054"/>
      <c r="NTF6" s="1054"/>
      <c r="NTG6" s="1054"/>
      <c r="NTH6" s="1054"/>
      <c r="NTI6" s="1054"/>
      <c r="NTJ6" s="1054"/>
      <c r="NTK6" s="1054"/>
      <c r="NTL6" s="1054"/>
      <c r="NTM6" s="1054"/>
      <c r="NTN6" s="1054"/>
      <c r="NTO6" s="1054"/>
      <c r="NTP6" s="1054"/>
      <c r="NTQ6" s="1054"/>
      <c r="NTR6" s="1054"/>
      <c r="NTS6" s="1054"/>
      <c r="NTT6" s="1054"/>
      <c r="NTU6" s="1054"/>
      <c r="NTV6" s="1054"/>
      <c r="NTW6" s="1054"/>
      <c r="NTX6" s="1054"/>
      <c r="NTY6" s="1054"/>
      <c r="NTZ6" s="1054"/>
      <c r="NUA6" s="1054"/>
      <c r="NUB6" s="1054"/>
      <c r="NUC6" s="1054"/>
      <c r="NUD6" s="1054"/>
      <c r="NUE6" s="1054"/>
      <c r="NUF6" s="1054"/>
      <c r="NUG6" s="1054"/>
      <c r="NUH6" s="1054"/>
      <c r="NUI6" s="1054"/>
      <c r="NUJ6" s="1054"/>
      <c r="NUK6" s="1054"/>
      <c r="NUL6" s="1054"/>
      <c r="NUM6" s="1054"/>
      <c r="NUN6" s="1054"/>
      <c r="NUO6" s="1054"/>
      <c r="NUP6" s="1054"/>
      <c r="NUQ6" s="1054"/>
      <c r="NUR6" s="1054"/>
      <c r="NUS6" s="1054"/>
      <c r="NUT6" s="1054"/>
      <c r="NUU6" s="1054"/>
      <c r="NUV6" s="1054"/>
      <c r="NUW6" s="1054"/>
      <c r="NUX6" s="1054"/>
      <c r="NUY6" s="1054"/>
      <c r="NUZ6" s="1054"/>
      <c r="NVA6" s="1054"/>
      <c r="NVB6" s="1054"/>
      <c r="NVC6" s="1054"/>
      <c r="NVD6" s="1054"/>
      <c r="NVE6" s="1054"/>
      <c r="NVF6" s="1054"/>
      <c r="NVG6" s="1054"/>
      <c r="NVH6" s="1054"/>
      <c r="NVI6" s="1054"/>
      <c r="NVJ6" s="1054"/>
      <c r="NVK6" s="1054"/>
      <c r="NVL6" s="1054"/>
      <c r="NVM6" s="1054"/>
      <c r="NVN6" s="1054"/>
      <c r="NVO6" s="1054"/>
      <c r="NVP6" s="1054"/>
      <c r="NVQ6" s="1054"/>
      <c r="NVR6" s="1054"/>
      <c r="NVS6" s="1054"/>
      <c r="NVT6" s="1054"/>
      <c r="NVU6" s="1054"/>
      <c r="NVV6" s="1054"/>
      <c r="NVW6" s="1054"/>
      <c r="NVX6" s="1054"/>
      <c r="NVY6" s="1054"/>
      <c r="NVZ6" s="1054"/>
      <c r="NWA6" s="1054"/>
      <c r="NWB6" s="1054"/>
      <c r="NWC6" s="1054"/>
      <c r="NWD6" s="1054"/>
      <c r="NWE6" s="1054"/>
      <c r="NWF6" s="1054"/>
      <c r="NWG6" s="1054"/>
      <c r="NWH6" s="1054"/>
      <c r="NWI6" s="1054"/>
      <c r="NWJ6" s="1054"/>
      <c r="NWK6" s="1054"/>
      <c r="NWL6" s="1054"/>
      <c r="NWM6" s="1054"/>
      <c r="NWN6" s="1054"/>
      <c r="NWO6" s="1054"/>
      <c r="NWP6" s="1054"/>
      <c r="NWQ6" s="1054"/>
      <c r="NWR6" s="1054"/>
      <c r="NWS6" s="1054"/>
      <c r="NWT6" s="1054"/>
      <c r="NWU6" s="1054"/>
      <c r="NWV6" s="1054"/>
      <c r="NWW6" s="1054"/>
      <c r="NWX6" s="1054"/>
      <c r="NWY6" s="1054"/>
      <c r="NWZ6" s="1054"/>
      <c r="NXA6" s="1054"/>
      <c r="NXB6" s="1054"/>
      <c r="NXC6" s="1054"/>
      <c r="NXD6" s="1054"/>
      <c r="NXE6" s="1054"/>
      <c r="NXF6" s="1054"/>
      <c r="NXG6" s="1054"/>
      <c r="NXH6" s="1054"/>
      <c r="NXI6" s="1054"/>
      <c r="NXJ6" s="1054"/>
      <c r="NXK6" s="1054"/>
      <c r="NXL6" s="1054"/>
      <c r="NXM6" s="1054"/>
      <c r="NXN6" s="1054"/>
      <c r="NXO6" s="1054"/>
      <c r="NXP6" s="1054"/>
      <c r="NXQ6" s="1054"/>
      <c r="NXR6" s="1054"/>
      <c r="NXS6" s="1054"/>
      <c r="NXT6" s="1054"/>
      <c r="NXU6" s="1054"/>
      <c r="NXV6" s="1054"/>
      <c r="NXW6" s="1054"/>
      <c r="NXX6" s="1054"/>
      <c r="NXY6" s="1054"/>
      <c r="NXZ6" s="1054"/>
      <c r="NYA6" s="1054"/>
      <c r="NYB6" s="1054"/>
      <c r="NYC6" s="1054"/>
      <c r="NYD6" s="1054"/>
      <c r="NYE6" s="1054"/>
      <c r="NYF6" s="1054"/>
      <c r="NYG6" s="1054"/>
      <c r="NYH6" s="1054"/>
      <c r="NYI6" s="1054"/>
      <c r="NYJ6" s="1054"/>
      <c r="NYK6" s="1054"/>
      <c r="NYL6" s="1054"/>
      <c r="NYM6" s="1054"/>
      <c r="NYN6" s="1054"/>
      <c r="NYO6" s="1054"/>
      <c r="NYP6" s="1054"/>
      <c r="NYQ6" s="1054"/>
      <c r="NYR6" s="1054"/>
      <c r="NYS6" s="1054"/>
      <c r="NYT6" s="1054"/>
      <c r="NYU6" s="1054"/>
      <c r="NYV6" s="1054"/>
      <c r="NYW6" s="1054"/>
      <c r="NYX6" s="1054"/>
      <c r="NYY6" s="1054"/>
      <c r="NYZ6" s="1054"/>
      <c r="NZA6" s="1054"/>
      <c r="NZB6" s="1054"/>
      <c r="NZC6" s="1054"/>
      <c r="NZD6" s="1054"/>
      <c r="NZE6" s="1054"/>
      <c r="NZF6" s="1054"/>
      <c r="NZG6" s="1054"/>
      <c r="NZH6" s="1054"/>
      <c r="NZI6" s="1054"/>
      <c r="NZJ6" s="1054"/>
      <c r="NZK6" s="1054"/>
      <c r="NZL6" s="1054"/>
      <c r="NZM6" s="1054"/>
      <c r="NZN6" s="1054"/>
      <c r="NZO6" s="1054"/>
      <c r="NZP6" s="1054"/>
      <c r="NZQ6" s="1054"/>
      <c r="NZR6" s="1054"/>
      <c r="NZS6" s="1054"/>
      <c r="NZT6" s="1054"/>
      <c r="NZU6" s="1054"/>
      <c r="NZV6" s="1054"/>
      <c r="NZW6" s="1054"/>
      <c r="NZX6" s="1054"/>
      <c r="NZY6" s="1054"/>
      <c r="NZZ6" s="1054"/>
      <c r="OAA6" s="1054"/>
      <c r="OAB6" s="1054"/>
      <c r="OAC6" s="1054"/>
      <c r="OAD6" s="1054"/>
      <c r="OAE6" s="1054"/>
      <c r="OAF6" s="1054"/>
      <c r="OAG6" s="1054"/>
      <c r="OAH6" s="1054"/>
      <c r="OAI6" s="1054"/>
      <c r="OAJ6" s="1054"/>
      <c r="OAK6" s="1054"/>
      <c r="OAL6" s="1054"/>
      <c r="OAM6" s="1054"/>
      <c r="OAN6" s="1054"/>
      <c r="OAO6" s="1054"/>
      <c r="OAP6" s="1054"/>
      <c r="OAQ6" s="1054"/>
      <c r="OAR6" s="1054"/>
      <c r="OAS6" s="1054"/>
      <c r="OAT6" s="1054"/>
      <c r="OAU6" s="1054"/>
      <c r="OAV6" s="1054"/>
      <c r="OAW6" s="1054"/>
      <c r="OAX6" s="1054"/>
      <c r="OAY6" s="1054"/>
      <c r="OAZ6" s="1054"/>
      <c r="OBA6" s="1054"/>
      <c r="OBB6" s="1054"/>
      <c r="OBC6" s="1054"/>
      <c r="OBD6" s="1054"/>
      <c r="OBE6" s="1054"/>
      <c r="OBF6" s="1054"/>
      <c r="OBG6" s="1054"/>
      <c r="OBH6" s="1054"/>
      <c r="OBI6" s="1054"/>
      <c r="OBJ6" s="1054"/>
      <c r="OBK6" s="1054"/>
      <c r="OBL6" s="1054"/>
      <c r="OBM6" s="1054"/>
      <c r="OBN6" s="1054"/>
      <c r="OBO6" s="1054"/>
      <c r="OBP6" s="1054"/>
      <c r="OBQ6" s="1054"/>
      <c r="OBR6" s="1054"/>
      <c r="OBS6" s="1054"/>
      <c r="OBT6" s="1054"/>
      <c r="OBU6" s="1054"/>
      <c r="OBV6" s="1054"/>
      <c r="OBW6" s="1054"/>
      <c r="OBX6" s="1054"/>
      <c r="OBY6" s="1054"/>
      <c r="OBZ6" s="1054"/>
      <c r="OCA6" s="1054"/>
      <c r="OCB6" s="1054"/>
      <c r="OCC6" s="1054"/>
      <c r="OCD6" s="1054"/>
      <c r="OCE6" s="1054"/>
      <c r="OCF6" s="1054"/>
      <c r="OCG6" s="1054"/>
      <c r="OCH6" s="1054"/>
      <c r="OCI6" s="1054"/>
      <c r="OCJ6" s="1054"/>
      <c r="OCK6" s="1054"/>
      <c r="OCL6" s="1054"/>
      <c r="OCM6" s="1054"/>
      <c r="OCN6" s="1054"/>
      <c r="OCO6" s="1054"/>
      <c r="OCP6" s="1054"/>
      <c r="OCQ6" s="1054"/>
      <c r="OCR6" s="1054"/>
      <c r="OCS6" s="1054"/>
      <c r="OCT6" s="1054"/>
      <c r="OCU6" s="1054"/>
      <c r="OCV6" s="1054"/>
      <c r="OCW6" s="1054"/>
      <c r="OCX6" s="1054"/>
      <c r="OCY6" s="1054"/>
      <c r="OCZ6" s="1054"/>
      <c r="ODA6" s="1054"/>
      <c r="ODB6" s="1054"/>
      <c r="ODC6" s="1054"/>
      <c r="ODD6" s="1054"/>
      <c r="ODE6" s="1054"/>
      <c r="ODF6" s="1054"/>
      <c r="ODG6" s="1054"/>
      <c r="ODH6" s="1054"/>
      <c r="ODI6" s="1054"/>
      <c r="ODJ6" s="1054"/>
      <c r="ODK6" s="1054"/>
      <c r="ODL6" s="1054"/>
      <c r="ODM6" s="1054"/>
      <c r="ODN6" s="1054"/>
      <c r="ODO6" s="1054"/>
      <c r="ODP6" s="1054"/>
      <c r="ODQ6" s="1054"/>
      <c r="ODR6" s="1054"/>
      <c r="ODS6" s="1054"/>
      <c r="ODT6" s="1054"/>
      <c r="ODU6" s="1054"/>
      <c r="ODV6" s="1054"/>
      <c r="ODW6" s="1054"/>
      <c r="ODX6" s="1054"/>
      <c r="ODY6" s="1054"/>
      <c r="ODZ6" s="1054"/>
      <c r="OEA6" s="1054"/>
      <c r="OEB6" s="1054"/>
      <c r="OEC6" s="1054"/>
      <c r="OED6" s="1054"/>
      <c r="OEE6" s="1054"/>
      <c r="OEF6" s="1054"/>
      <c r="OEG6" s="1054"/>
      <c r="OEH6" s="1054"/>
      <c r="OEI6" s="1054"/>
      <c r="OEJ6" s="1054"/>
      <c r="OEK6" s="1054"/>
      <c r="OEL6" s="1054"/>
      <c r="OEM6" s="1054"/>
      <c r="OEN6" s="1054"/>
      <c r="OEO6" s="1054"/>
      <c r="OEP6" s="1054"/>
      <c r="OEQ6" s="1054"/>
      <c r="OER6" s="1054"/>
      <c r="OES6" s="1054"/>
      <c r="OET6" s="1054"/>
      <c r="OEU6" s="1054"/>
      <c r="OEV6" s="1054"/>
      <c r="OEW6" s="1054"/>
      <c r="OEX6" s="1054"/>
      <c r="OEY6" s="1054"/>
      <c r="OEZ6" s="1054"/>
      <c r="OFA6" s="1054"/>
      <c r="OFB6" s="1054"/>
      <c r="OFC6" s="1054"/>
      <c r="OFD6" s="1054"/>
      <c r="OFE6" s="1054"/>
      <c r="OFF6" s="1054"/>
      <c r="OFG6" s="1054"/>
      <c r="OFH6" s="1054"/>
      <c r="OFI6" s="1054"/>
      <c r="OFJ6" s="1054"/>
      <c r="OFK6" s="1054"/>
      <c r="OFL6" s="1054"/>
      <c r="OFM6" s="1054"/>
      <c r="OFN6" s="1054"/>
      <c r="OFO6" s="1054"/>
      <c r="OFP6" s="1054"/>
      <c r="OFQ6" s="1054"/>
      <c r="OFR6" s="1054"/>
      <c r="OFS6" s="1054"/>
      <c r="OFT6" s="1054"/>
      <c r="OFU6" s="1054"/>
      <c r="OFV6" s="1054"/>
      <c r="OFW6" s="1054"/>
      <c r="OFX6" s="1054"/>
      <c r="OFY6" s="1054"/>
      <c r="OFZ6" s="1054"/>
      <c r="OGA6" s="1054"/>
      <c r="OGB6" s="1054"/>
      <c r="OGC6" s="1054"/>
      <c r="OGD6" s="1054"/>
      <c r="OGE6" s="1054"/>
      <c r="OGF6" s="1054"/>
      <c r="OGG6" s="1054"/>
      <c r="OGH6" s="1054"/>
      <c r="OGI6" s="1054"/>
      <c r="OGJ6" s="1054"/>
      <c r="OGK6" s="1054"/>
      <c r="OGL6" s="1054"/>
      <c r="OGM6" s="1054"/>
      <c r="OGN6" s="1054"/>
      <c r="OGO6" s="1054"/>
      <c r="OGP6" s="1054"/>
      <c r="OGQ6" s="1054"/>
      <c r="OGR6" s="1054"/>
      <c r="OGS6" s="1054"/>
      <c r="OGT6" s="1054"/>
      <c r="OGU6" s="1054"/>
      <c r="OGV6" s="1054"/>
      <c r="OGW6" s="1054"/>
      <c r="OGX6" s="1054"/>
      <c r="OGY6" s="1054"/>
      <c r="OGZ6" s="1054"/>
      <c r="OHA6" s="1054"/>
      <c r="OHB6" s="1054"/>
      <c r="OHC6" s="1054"/>
      <c r="OHD6" s="1054"/>
      <c r="OHE6" s="1054"/>
      <c r="OHF6" s="1054"/>
      <c r="OHG6" s="1054"/>
      <c r="OHH6" s="1054"/>
      <c r="OHI6" s="1054"/>
      <c r="OHJ6" s="1054"/>
      <c r="OHK6" s="1054"/>
      <c r="OHL6" s="1054"/>
      <c r="OHM6" s="1054"/>
      <c r="OHN6" s="1054"/>
      <c r="OHO6" s="1054"/>
      <c r="OHP6" s="1054"/>
      <c r="OHQ6" s="1054"/>
      <c r="OHR6" s="1054"/>
      <c r="OHS6" s="1054"/>
      <c r="OHT6" s="1054"/>
      <c r="OHU6" s="1054"/>
      <c r="OHV6" s="1054"/>
      <c r="OHW6" s="1054"/>
      <c r="OHX6" s="1054"/>
      <c r="OHY6" s="1054"/>
      <c r="OHZ6" s="1054"/>
      <c r="OIA6" s="1054"/>
      <c r="OIB6" s="1054"/>
      <c r="OIC6" s="1054"/>
      <c r="OID6" s="1054"/>
      <c r="OIE6" s="1054"/>
      <c r="OIF6" s="1054"/>
      <c r="OIG6" s="1054"/>
      <c r="OIH6" s="1054"/>
      <c r="OII6" s="1054"/>
      <c r="OIJ6" s="1054"/>
      <c r="OIK6" s="1054"/>
      <c r="OIL6" s="1054"/>
      <c r="OIM6" s="1054"/>
      <c r="OIN6" s="1054"/>
      <c r="OIO6" s="1054"/>
      <c r="OIP6" s="1054"/>
      <c r="OIQ6" s="1054"/>
      <c r="OIR6" s="1054"/>
      <c r="OIS6" s="1054"/>
      <c r="OIT6" s="1054"/>
      <c r="OIU6" s="1054"/>
      <c r="OIV6" s="1054"/>
      <c r="OIW6" s="1054"/>
      <c r="OIX6" s="1054"/>
      <c r="OIY6" s="1054"/>
      <c r="OIZ6" s="1054"/>
      <c r="OJA6" s="1054"/>
      <c r="OJB6" s="1054"/>
      <c r="OJC6" s="1054"/>
      <c r="OJD6" s="1054"/>
      <c r="OJE6" s="1054"/>
      <c r="OJF6" s="1054"/>
      <c r="OJG6" s="1054"/>
      <c r="OJH6" s="1054"/>
      <c r="OJI6" s="1054"/>
      <c r="OJJ6" s="1054"/>
      <c r="OJK6" s="1054"/>
      <c r="OJL6" s="1054"/>
      <c r="OJM6" s="1054"/>
      <c r="OJN6" s="1054"/>
      <c r="OJO6" s="1054"/>
      <c r="OJP6" s="1054"/>
      <c r="OJQ6" s="1054"/>
      <c r="OJR6" s="1054"/>
      <c r="OJS6" s="1054"/>
      <c r="OJT6" s="1054"/>
      <c r="OJU6" s="1054"/>
      <c r="OJV6" s="1054"/>
      <c r="OJW6" s="1054"/>
      <c r="OJX6" s="1054"/>
      <c r="OJY6" s="1054"/>
      <c r="OJZ6" s="1054"/>
      <c r="OKA6" s="1054"/>
      <c r="OKB6" s="1054"/>
      <c r="OKC6" s="1054"/>
      <c r="OKD6" s="1054"/>
      <c r="OKE6" s="1054"/>
      <c r="OKF6" s="1054"/>
      <c r="OKG6" s="1054"/>
      <c r="OKH6" s="1054"/>
      <c r="OKI6" s="1054"/>
      <c r="OKJ6" s="1054"/>
      <c r="OKK6" s="1054"/>
      <c r="OKL6" s="1054"/>
      <c r="OKM6" s="1054"/>
      <c r="OKN6" s="1054"/>
      <c r="OKO6" s="1054"/>
      <c r="OKP6" s="1054"/>
      <c r="OKQ6" s="1054"/>
      <c r="OKR6" s="1054"/>
      <c r="OKS6" s="1054"/>
      <c r="OKT6" s="1054"/>
      <c r="OKU6" s="1054"/>
      <c r="OKV6" s="1054"/>
      <c r="OKW6" s="1054"/>
      <c r="OKX6" s="1054"/>
      <c r="OKY6" s="1054"/>
      <c r="OKZ6" s="1054"/>
      <c r="OLA6" s="1054"/>
      <c r="OLB6" s="1054"/>
      <c r="OLC6" s="1054"/>
      <c r="OLD6" s="1054"/>
      <c r="OLE6" s="1054"/>
      <c r="OLF6" s="1054"/>
      <c r="OLG6" s="1054"/>
      <c r="OLH6" s="1054"/>
      <c r="OLI6" s="1054"/>
      <c r="OLJ6" s="1054"/>
      <c r="OLK6" s="1054"/>
      <c r="OLL6" s="1054"/>
      <c r="OLM6" s="1054"/>
      <c r="OLN6" s="1054"/>
      <c r="OLO6" s="1054"/>
      <c r="OLP6" s="1054"/>
      <c r="OLQ6" s="1054"/>
      <c r="OLR6" s="1054"/>
      <c r="OLS6" s="1054"/>
      <c r="OLT6" s="1054"/>
      <c r="OLU6" s="1054"/>
      <c r="OLV6" s="1054"/>
      <c r="OLW6" s="1054"/>
      <c r="OLX6" s="1054"/>
      <c r="OLY6" s="1054"/>
      <c r="OLZ6" s="1054"/>
      <c r="OMA6" s="1054"/>
      <c r="OMB6" s="1054"/>
      <c r="OMC6" s="1054"/>
      <c r="OMD6" s="1054"/>
      <c r="OME6" s="1054"/>
      <c r="OMF6" s="1054"/>
      <c r="OMG6" s="1054"/>
      <c r="OMH6" s="1054"/>
      <c r="OMI6" s="1054"/>
      <c r="OMJ6" s="1054"/>
      <c r="OMK6" s="1054"/>
      <c r="OML6" s="1054"/>
      <c r="OMM6" s="1054"/>
      <c r="OMN6" s="1054"/>
      <c r="OMO6" s="1054"/>
      <c r="OMP6" s="1054"/>
      <c r="OMQ6" s="1054"/>
      <c r="OMR6" s="1054"/>
      <c r="OMS6" s="1054"/>
      <c r="OMT6" s="1054"/>
      <c r="OMU6" s="1054"/>
      <c r="OMV6" s="1054"/>
      <c r="OMW6" s="1054"/>
      <c r="OMX6" s="1054"/>
      <c r="OMY6" s="1054"/>
      <c r="OMZ6" s="1054"/>
      <c r="ONA6" s="1054"/>
      <c r="ONB6" s="1054"/>
      <c r="ONC6" s="1054"/>
      <c r="OND6" s="1054"/>
      <c r="ONE6" s="1054"/>
      <c r="ONF6" s="1054"/>
      <c r="ONG6" s="1054"/>
      <c r="ONH6" s="1054"/>
      <c r="ONI6" s="1054"/>
      <c r="ONJ6" s="1054"/>
      <c r="ONK6" s="1054"/>
      <c r="ONL6" s="1054"/>
      <c r="ONM6" s="1054"/>
      <c r="ONN6" s="1054"/>
      <c r="ONO6" s="1054"/>
      <c r="ONP6" s="1054"/>
      <c r="ONQ6" s="1054"/>
      <c r="ONR6" s="1054"/>
      <c r="ONS6" s="1054"/>
      <c r="ONT6" s="1054"/>
      <c r="ONU6" s="1054"/>
      <c r="ONV6" s="1054"/>
      <c r="ONW6" s="1054"/>
      <c r="ONX6" s="1054"/>
      <c r="ONY6" s="1054"/>
      <c r="ONZ6" s="1054"/>
      <c r="OOA6" s="1054"/>
      <c r="OOB6" s="1054"/>
      <c r="OOC6" s="1054"/>
      <c r="OOD6" s="1054"/>
      <c r="OOE6" s="1054"/>
      <c r="OOF6" s="1054"/>
      <c r="OOG6" s="1054"/>
      <c r="OOH6" s="1054"/>
      <c r="OOI6" s="1054"/>
      <c r="OOJ6" s="1054"/>
      <c r="OOK6" s="1054"/>
      <c r="OOL6" s="1054"/>
      <c r="OOM6" s="1054"/>
      <c r="OON6" s="1054"/>
      <c r="OOO6" s="1054"/>
      <c r="OOP6" s="1054"/>
      <c r="OOQ6" s="1054"/>
      <c r="OOR6" s="1054"/>
      <c r="OOS6" s="1054"/>
      <c r="OOT6" s="1054"/>
      <c r="OOU6" s="1054"/>
      <c r="OOV6" s="1054"/>
      <c r="OOW6" s="1054"/>
      <c r="OOX6" s="1054"/>
      <c r="OOY6" s="1054"/>
      <c r="OOZ6" s="1054"/>
      <c r="OPA6" s="1054"/>
      <c r="OPB6" s="1054"/>
      <c r="OPC6" s="1054"/>
      <c r="OPD6" s="1054"/>
      <c r="OPE6" s="1054"/>
      <c r="OPF6" s="1054"/>
      <c r="OPG6" s="1054"/>
      <c r="OPH6" s="1054"/>
      <c r="OPI6" s="1054"/>
      <c r="OPJ6" s="1054"/>
      <c r="OPK6" s="1054"/>
      <c r="OPL6" s="1054"/>
      <c r="OPM6" s="1054"/>
      <c r="OPN6" s="1054"/>
      <c r="OPO6" s="1054"/>
      <c r="OPP6" s="1054"/>
      <c r="OPQ6" s="1054"/>
      <c r="OPR6" s="1054"/>
      <c r="OPS6" s="1054"/>
      <c r="OPT6" s="1054"/>
      <c r="OPU6" s="1054"/>
      <c r="OPV6" s="1054"/>
      <c r="OPW6" s="1054"/>
      <c r="OPX6" s="1054"/>
      <c r="OPY6" s="1054"/>
      <c r="OPZ6" s="1054"/>
      <c r="OQA6" s="1054"/>
      <c r="OQB6" s="1054"/>
      <c r="OQC6" s="1054"/>
      <c r="OQD6" s="1054"/>
      <c r="OQE6" s="1054"/>
      <c r="OQF6" s="1054"/>
      <c r="OQG6" s="1054"/>
      <c r="OQH6" s="1054"/>
      <c r="OQI6" s="1054"/>
      <c r="OQJ6" s="1054"/>
      <c r="OQK6" s="1054"/>
      <c r="OQL6" s="1054"/>
      <c r="OQM6" s="1054"/>
      <c r="OQN6" s="1054"/>
      <c r="OQO6" s="1054"/>
      <c r="OQP6" s="1054"/>
      <c r="OQQ6" s="1054"/>
      <c r="OQR6" s="1054"/>
      <c r="OQS6" s="1054"/>
      <c r="OQT6" s="1054"/>
      <c r="OQU6" s="1054"/>
      <c r="OQV6" s="1054"/>
      <c r="OQW6" s="1054"/>
      <c r="OQX6" s="1054"/>
      <c r="OQY6" s="1054"/>
      <c r="OQZ6" s="1054"/>
      <c r="ORA6" s="1054"/>
      <c r="ORB6" s="1054"/>
      <c r="ORC6" s="1054"/>
      <c r="ORD6" s="1054"/>
      <c r="ORE6" s="1054"/>
      <c r="ORF6" s="1054"/>
      <c r="ORG6" s="1054"/>
      <c r="ORH6" s="1054"/>
      <c r="ORI6" s="1054"/>
      <c r="ORJ6" s="1054"/>
      <c r="ORK6" s="1054"/>
      <c r="ORL6" s="1054"/>
      <c r="ORM6" s="1054"/>
      <c r="ORN6" s="1054"/>
      <c r="ORO6" s="1054"/>
      <c r="ORP6" s="1054"/>
      <c r="ORQ6" s="1054"/>
      <c r="ORR6" s="1054"/>
      <c r="ORS6" s="1054"/>
      <c r="ORT6" s="1054"/>
      <c r="ORU6" s="1054"/>
      <c r="ORV6" s="1054"/>
      <c r="ORW6" s="1054"/>
      <c r="ORX6" s="1054"/>
      <c r="ORY6" s="1054"/>
      <c r="ORZ6" s="1054"/>
      <c r="OSA6" s="1054"/>
      <c r="OSB6" s="1054"/>
      <c r="OSC6" s="1054"/>
      <c r="OSD6" s="1054"/>
      <c r="OSE6" s="1054"/>
      <c r="OSF6" s="1054"/>
      <c r="OSG6" s="1054"/>
      <c r="OSH6" s="1054"/>
      <c r="OSI6" s="1054"/>
      <c r="OSJ6" s="1054"/>
      <c r="OSK6" s="1054"/>
      <c r="OSL6" s="1054"/>
      <c r="OSM6" s="1054"/>
      <c r="OSN6" s="1054"/>
      <c r="OSO6" s="1054"/>
      <c r="OSP6" s="1054"/>
      <c r="OSQ6" s="1054"/>
      <c r="OSR6" s="1054"/>
      <c r="OSS6" s="1054"/>
      <c r="OST6" s="1054"/>
      <c r="OSU6" s="1054"/>
      <c r="OSV6" s="1054"/>
      <c r="OSW6" s="1054"/>
      <c r="OSX6" s="1054"/>
      <c r="OSY6" s="1054"/>
      <c r="OSZ6" s="1054"/>
      <c r="OTA6" s="1054"/>
      <c r="OTB6" s="1054"/>
      <c r="OTC6" s="1054"/>
      <c r="OTD6" s="1054"/>
      <c r="OTE6" s="1054"/>
      <c r="OTF6" s="1054"/>
      <c r="OTG6" s="1054"/>
      <c r="OTH6" s="1054"/>
      <c r="OTI6" s="1054"/>
      <c r="OTJ6" s="1054"/>
      <c r="OTK6" s="1054"/>
      <c r="OTL6" s="1054"/>
      <c r="OTM6" s="1054"/>
      <c r="OTN6" s="1054"/>
      <c r="OTO6" s="1054"/>
      <c r="OTP6" s="1054"/>
      <c r="OTQ6" s="1054"/>
      <c r="OTR6" s="1054"/>
      <c r="OTS6" s="1054"/>
      <c r="OTT6" s="1054"/>
      <c r="OTU6" s="1054"/>
      <c r="OTV6" s="1054"/>
      <c r="OTW6" s="1054"/>
      <c r="OTX6" s="1054"/>
      <c r="OTY6" s="1054"/>
      <c r="OTZ6" s="1054"/>
      <c r="OUA6" s="1054"/>
      <c r="OUB6" s="1054"/>
      <c r="OUC6" s="1054"/>
      <c r="OUD6" s="1054"/>
      <c r="OUE6" s="1054"/>
      <c r="OUF6" s="1054"/>
      <c r="OUG6" s="1054"/>
      <c r="OUH6" s="1054"/>
      <c r="OUI6" s="1054"/>
      <c r="OUJ6" s="1054"/>
      <c r="OUK6" s="1054"/>
      <c r="OUL6" s="1054"/>
      <c r="OUM6" s="1054"/>
      <c r="OUN6" s="1054"/>
      <c r="OUO6" s="1054"/>
      <c r="OUP6" s="1054"/>
      <c r="OUQ6" s="1054"/>
      <c r="OUR6" s="1054"/>
      <c r="OUS6" s="1054"/>
      <c r="OUT6" s="1054"/>
      <c r="OUU6" s="1054"/>
      <c r="OUV6" s="1054"/>
      <c r="OUW6" s="1054"/>
      <c r="OUX6" s="1054"/>
      <c r="OUY6" s="1054"/>
      <c r="OUZ6" s="1054"/>
      <c r="OVA6" s="1054"/>
      <c r="OVB6" s="1054"/>
      <c r="OVC6" s="1054"/>
      <c r="OVD6" s="1054"/>
      <c r="OVE6" s="1054"/>
      <c r="OVF6" s="1054"/>
      <c r="OVG6" s="1054"/>
      <c r="OVH6" s="1054"/>
      <c r="OVI6" s="1054"/>
      <c r="OVJ6" s="1054"/>
      <c r="OVK6" s="1054"/>
      <c r="OVL6" s="1054"/>
      <c r="OVM6" s="1054"/>
      <c r="OVN6" s="1054"/>
      <c r="OVO6" s="1054"/>
      <c r="OVP6" s="1054"/>
      <c r="OVQ6" s="1054"/>
      <c r="OVR6" s="1054"/>
      <c r="OVS6" s="1054"/>
      <c r="OVT6" s="1054"/>
      <c r="OVU6" s="1054"/>
      <c r="OVV6" s="1054"/>
      <c r="OVW6" s="1054"/>
      <c r="OVX6" s="1054"/>
      <c r="OVY6" s="1054"/>
      <c r="OVZ6" s="1054"/>
      <c r="OWA6" s="1054"/>
      <c r="OWB6" s="1054"/>
      <c r="OWC6" s="1054"/>
      <c r="OWD6" s="1054"/>
      <c r="OWE6" s="1054"/>
      <c r="OWF6" s="1054"/>
      <c r="OWG6" s="1054"/>
      <c r="OWH6" s="1054"/>
      <c r="OWI6" s="1054"/>
      <c r="OWJ6" s="1054"/>
      <c r="OWK6" s="1054"/>
      <c r="OWL6" s="1054"/>
      <c r="OWM6" s="1054"/>
      <c r="OWN6" s="1054"/>
      <c r="OWO6" s="1054"/>
      <c r="OWP6" s="1054"/>
      <c r="OWQ6" s="1054"/>
      <c r="OWR6" s="1054"/>
      <c r="OWS6" s="1054"/>
      <c r="OWT6" s="1054"/>
      <c r="OWU6" s="1054"/>
      <c r="OWV6" s="1054"/>
      <c r="OWW6" s="1054"/>
      <c r="OWX6" s="1054"/>
      <c r="OWY6" s="1054"/>
      <c r="OWZ6" s="1054"/>
      <c r="OXA6" s="1054"/>
      <c r="OXB6" s="1054"/>
      <c r="OXC6" s="1054"/>
      <c r="OXD6" s="1054"/>
      <c r="OXE6" s="1054"/>
      <c r="OXF6" s="1054"/>
      <c r="OXG6" s="1054"/>
      <c r="OXH6" s="1054"/>
      <c r="OXI6" s="1054"/>
      <c r="OXJ6" s="1054"/>
      <c r="OXK6" s="1054"/>
      <c r="OXL6" s="1054"/>
      <c r="OXM6" s="1054"/>
      <c r="OXN6" s="1054"/>
      <c r="OXO6" s="1054"/>
      <c r="OXP6" s="1054"/>
      <c r="OXQ6" s="1054"/>
      <c r="OXR6" s="1054"/>
      <c r="OXS6" s="1054"/>
      <c r="OXT6" s="1054"/>
      <c r="OXU6" s="1054"/>
      <c r="OXV6" s="1054"/>
      <c r="OXW6" s="1054"/>
      <c r="OXX6" s="1054"/>
      <c r="OXY6" s="1054"/>
      <c r="OXZ6" s="1054"/>
      <c r="OYA6" s="1054"/>
      <c r="OYB6" s="1054"/>
      <c r="OYC6" s="1054"/>
      <c r="OYD6" s="1054"/>
      <c r="OYE6" s="1054"/>
      <c r="OYF6" s="1054"/>
      <c r="OYG6" s="1054"/>
      <c r="OYH6" s="1054"/>
      <c r="OYI6" s="1054"/>
      <c r="OYJ6" s="1054"/>
      <c r="OYK6" s="1054"/>
      <c r="OYL6" s="1054"/>
      <c r="OYM6" s="1054"/>
      <c r="OYN6" s="1054"/>
      <c r="OYO6" s="1054"/>
      <c r="OYP6" s="1054"/>
      <c r="OYQ6" s="1054"/>
      <c r="OYR6" s="1054"/>
      <c r="OYS6" s="1054"/>
      <c r="OYT6" s="1054"/>
      <c r="OYU6" s="1054"/>
      <c r="OYV6" s="1054"/>
      <c r="OYW6" s="1054"/>
      <c r="OYX6" s="1054"/>
      <c r="OYY6" s="1054"/>
      <c r="OYZ6" s="1054"/>
      <c r="OZA6" s="1054"/>
      <c r="OZB6" s="1054"/>
      <c r="OZC6" s="1054"/>
      <c r="OZD6" s="1054"/>
      <c r="OZE6" s="1054"/>
      <c r="OZF6" s="1054"/>
      <c r="OZG6" s="1054"/>
      <c r="OZH6" s="1054"/>
      <c r="OZI6" s="1054"/>
      <c r="OZJ6" s="1054"/>
      <c r="OZK6" s="1054"/>
      <c r="OZL6" s="1054"/>
      <c r="OZM6" s="1054"/>
      <c r="OZN6" s="1054"/>
      <c r="OZO6" s="1054"/>
      <c r="OZP6" s="1054"/>
      <c r="OZQ6" s="1054"/>
      <c r="OZR6" s="1054"/>
      <c r="OZS6" s="1054"/>
      <c r="OZT6" s="1054"/>
      <c r="OZU6" s="1054"/>
      <c r="OZV6" s="1054"/>
      <c r="OZW6" s="1054"/>
      <c r="OZX6" s="1054"/>
      <c r="OZY6" s="1054"/>
      <c r="OZZ6" s="1054"/>
      <c r="PAA6" s="1054"/>
      <c r="PAB6" s="1054"/>
      <c r="PAC6" s="1054"/>
      <c r="PAD6" s="1054"/>
      <c r="PAE6" s="1054"/>
      <c r="PAF6" s="1054"/>
      <c r="PAG6" s="1054"/>
      <c r="PAH6" s="1054"/>
      <c r="PAI6" s="1054"/>
      <c r="PAJ6" s="1054"/>
      <c r="PAK6" s="1054"/>
      <c r="PAL6" s="1054"/>
      <c r="PAM6" s="1054"/>
      <c r="PAN6" s="1054"/>
      <c r="PAO6" s="1054"/>
      <c r="PAP6" s="1054"/>
      <c r="PAQ6" s="1054"/>
      <c r="PAR6" s="1054"/>
      <c r="PAS6" s="1054"/>
      <c r="PAT6" s="1054"/>
      <c r="PAU6" s="1054"/>
      <c r="PAV6" s="1054"/>
      <c r="PAW6" s="1054"/>
      <c r="PAX6" s="1054"/>
      <c r="PAY6" s="1054"/>
      <c r="PAZ6" s="1054"/>
      <c r="PBA6" s="1054"/>
      <c r="PBB6" s="1054"/>
      <c r="PBC6" s="1054"/>
      <c r="PBD6" s="1054"/>
      <c r="PBE6" s="1054"/>
      <c r="PBF6" s="1054"/>
      <c r="PBG6" s="1054"/>
      <c r="PBH6" s="1054"/>
      <c r="PBI6" s="1054"/>
      <c r="PBJ6" s="1054"/>
      <c r="PBK6" s="1054"/>
      <c r="PBL6" s="1054"/>
      <c r="PBM6" s="1054"/>
      <c r="PBN6" s="1054"/>
      <c r="PBO6" s="1054"/>
      <c r="PBP6" s="1054"/>
      <c r="PBQ6" s="1054"/>
      <c r="PBR6" s="1054"/>
      <c r="PBS6" s="1054"/>
      <c r="PBT6" s="1054"/>
      <c r="PBU6" s="1054"/>
      <c r="PBV6" s="1054"/>
      <c r="PBW6" s="1054"/>
      <c r="PBX6" s="1054"/>
      <c r="PBY6" s="1054"/>
      <c r="PBZ6" s="1054"/>
      <c r="PCA6" s="1054"/>
      <c r="PCB6" s="1054"/>
      <c r="PCC6" s="1054"/>
      <c r="PCD6" s="1054"/>
      <c r="PCE6" s="1054"/>
      <c r="PCF6" s="1054"/>
      <c r="PCG6" s="1054"/>
      <c r="PCH6" s="1054"/>
      <c r="PCI6" s="1054"/>
      <c r="PCJ6" s="1054"/>
      <c r="PCK6" s="1054"/>
      <c r="PCL6" s="1054"/>
      <c r="PCM6" s="1054"/>
      <c r="PCN6" s="1054"/>
      <c r="PCO6" s="1054"/>
      <c r="PCP6" s="1054"/>
      <c r="PCQ6" s="1054"/>
      <c r="PCR6" s="1054"/>
      <c r="PCS6" s="1054"/>
      <c r="PCT6" s="1054"/>
      <c r="PCU6" s="1054"/>
      <c r="PCV6" s="1054"/>
      <c r="PCW6" s="1054"/>
      <c r="PCX6" s="1054"/>
      <c r="PCY6" s="1054"/>
      <c r="PCZ6" s="1054"/>
      <c r="PDA6" s="1054"/>
      <c r="PDB6" s="1054"/>
      <c r="PDC6" s="1054"/>
      <c r="PDD6" s="1054"/>
      <c r="PDE6" s="1054"/>
      <c r="PDF6" s="1054"/>
      <c r="PDG6" s="1054"/>
      <c r="PDH6" s="1054"/>
      <c r="PDI6" s="1054"/>
      <c r="PDJ6" s="1054"/>
      <c r="PDK6" s="1054"/>
      <c r="PDL6" s="1054"/>
      <c r="PDM6" s="1054"/>
      <c r="PDN6" s="1054"/>
      <c r="PDO6" s="1054"/>
      <c r="PDP6" s="1054"/>
      <c r="PDQ6" s="1054"/>
      <c r="PDR6" s="1054"/>
      <c r="PDS6" s="1054"/>
      <c r="PDT6" s="1054"/>
      <c r="PDU6" s="1054"/>
      <c r="PDV6" s="1054"/>
      <c r="PDW6" s="1054"/>
      <c r="PDX6" s="1054"/>
      <c r="PDY6" s="1054"/>
      <c r="PDZ6" s="1054"/>
      <c r="PEA6" s="1054"/>
      <c r="PEB6" s="1054"/>
      <c r="PEC6" s="1054"/>
      <c r="PED6" s="1054"/>
      <c r="PEE6" s="1054"/>
      <c r="PEF6" s="1054"/>
      <c r="PEG6" s="1054"/>
      <c r="PEH6" s="1054"/>
      <c r="PEI6" s="1054"/>
      <c r="PEJ6" s="1054"/>
      <c r="PEK6" s="1054"/>
      <c r="PEL6" s="1054"/>
      <c r="PEM6" s="1054"/>
      <c r="PEN6" s="1054"/>
      <c r="PEO6" s="1054"/>
      <c r="PEP6" s="1054"/>
      <c r="PEQ6" s="1054"/>
      <c r="PER6" s="1054"/>
      <c r="PES6" s="1054"/>
      <c r="PET6" s="1054"/>
      <c r="PEU6" s="1054"/>
      <c r="PEV6" s="1054"/>
      <c r="PEW6" s="1054"/>
      <c r="PEX6" s="1054"/>
      <c r="PEY6" s="1054"/>
      <c r="PEZ6" s="1054"/>
      <c r="PFA6" s="1054"/>
      <c r="PFB6" s="1054"/>
      <c r="PFC6" s="1054"/>
      <c r="PFD6" s="1054"/>
      <c r="PFE6" s="1054"/>
      <c r="PFF6" s="1054"/>
      <c r="PFG6" s="1054"/>
      <c r="PFH6" s="1054"/>
      <c r="PFI6" s="1054"/>
      <c r="PFJ6" s="1054"/>
      <c r="PFK6" s="1054"/>
      <c r="PFL6" s="1054"/>
      <c r="PFM6" s="1054"/>
      <c r="PFN6" s="1054"/>
      <c r="PFO6" s="1054"/>
      <c r="PFP6" s="1054"/>
      <c r="PFQ6" s="1054"/>
      <c r="PFR6" s="1054"/>
      <c r="PFS6" s="1054"/>
      <c r="PFT6" s="1054"/>
      <c r="PFU6" s="1054"/>
      <c r="PFV6" s="1054"/>
      <c r="PFW6" s="1054"/>
      <c r="PFX6" s="1054"/>
      <c r="PFY6" s="1054"/>
      <c r="PFZ6" s="1054"/>
      <c r="PGA6" s="1054"/>
      <c r="PGB6" s="1054"/>
      <c r="PGC6" s="1054"/>
      <c r="PGD6" s="1054"/>
      <c r="PGE6" s="1054"/>
      <c r="PGF6" s="1054"/>
      <c r="PGG6" s="1054"/>
      <c r="PGH6" s="1054"/>
      <c r="PGI6" s="1054"/>
      <c r="PGJ6" s="1054"/>
      <c r="PGK6" s="1054"/>
      <c r="PGL6" s="1054"/>
      <c r="PGM6" s="1054"/>
      <c r="PGN6" s="1054"/>
      <c r="PGO6" s="1054"/>
      <c r="PGP6" s="1054"/>
      <c r="PGQ6" s="1054"/>
      <c r="PGR6" s="1054"/>
      <c r="PGS6" s="1054"/>
      <c r="PGT6" s="1054"/>
      <c r="PGU6" s="1054"/>
      <c r="PGV6" s="1054"/>
      <c r="PGW6" s="1054"/>
      <c r="PGX6" s="1054"/>
      <c r="PGY6" s="1054"/>
      <c r="PGZ6" s="1054"/>
      <c r="PHA6" s="1054"/>
      <c r="PHB6" s="1054"/>
      <c r="PHC6" s="1054"/>
      <c r="PHD6" s="1054"/>
      <c r="PHE6" s="1054"/>
      <c r="PHF6" s="1054"/>
      <c r="PHG6" s="1054"/>
      <c r="PHH6" s="1054"/>
      <c r="PHI6" s="1054"/>
      <c r="PHJ6" s="1054"/>
      <c r="PHK6" s="1054"/>
      <c r="PHL6" s="1054"/>
      <c r="PHM6" s="1054"/>
      <c r="PHN6" s="1054"/>
      <c r="PHO6" s="1054"/>
      <c r="PHP6" s="1054"/>
      <c r="PHQ6" s="1054"/>
      <c r="PHR6" s="1054"/>
      <c r="PHS6" s="1054"/>
      <c r="PHT6" s="1054"/>
      <c r="PHU6" s="1054"/>
      <c r="PHV6" s="1054"/>
      <c r="PHW6" s="1054"/>
      <c r="PHX6" s="1054"/>
      <c r="PHY6" s="1054"/>
      <c r="PHZ6" s="1054"/>
      <c r="PIA6" s="1054"/>
      <c r="PIB6" s="1054"/>
      <c r="PIC6" s="1054"/>
      <c r="PID6" s="1054"/>
      <c r="PIE6" s="1054"/>
      <c r="PIF6" s="1054"/>
      <c r="PIG6" s="1054"/>
      <c r="PIH6" s="1054"/>
      <c r="PII6" s="1054"/>
      <c r="PIJ6" s="1054"/>
      <c r="PIK6" s="1054"/>
      <c r="PIL6" s="1054"/>
      <c r="PIM6" s="1054"/>
      <c r="PIN6" s="1054"/>
      <c r="PIO6" s="1054"/>
      <c r="PIP6" s="1054"/>
      <c r="PIQ6" s="1054"/>
      <c r="PIR6" s="1054"/>
      <c r="PIS6" s="1054"/>
      <c r="PIT6" s="1054"/>
      <c r="PIU6" s="1054"/>
      <c r="PIV6" s="1054"/>
      <c r="PIW6" s="1054"/>
      <c r="PIX6" s="1054"/>
      <c r="PIY6" s="1054"/>
      <c r="PIZ6" s="1054"/>
      <c r="PJA6" s="1054"/>
      <c r="PJB6" s="1054"/>
      <c r="PJC6" s="1054"/>
      <c r="PJD6" s="1054"/>
      <c r="PJE6" s="1054"/>
      <c r="PJF6" s="1054"/>
      <c r="PJG6" s="1054"/>
      <c r="PJH6" s="1054"/>
      <c r="PJI6" s="1054"/>
      <c r="PJJ6" s="1054"/>
      <c r="PJK6" s="1054"/>
      <c r="PJL6" s="1054"/>
      <c r="PJM6" s="1054"/>
      <c r="PJN6" s="1054"/>
      <c r="PJO6" s="1054"/>
      <c r="PJP6" s="1054"/>
      <c r="PJQ6" s="1054"/>
      <c r="PJR6" s="1054"/>
      <c r="PJS6" s="1054"/>
      <c r="PJT6" s="1054"/>
      <c r="PJU6" s="1054"/>
      <c r="PJV6" s="1054"/>
      <c r="PJW6" s="1054"/>
      <c r="PJX6" s="1054"/>
      <c r="PJY6" s="1054"/>
      <c r="PJZ6" s="1054"/>
      <c r="PKA6" s="1054"/>
      <c r="PKB6" s="1054"/>
      <c r="PKC6" s="1054"/>
      <c r="PKD6" s="1054"/>
      <c r="PKE6" s="1054"/>
      <c r="PKF6" s="1054"/>
      <c r="PKG6" s="1054"/>
      <c r="PKH6" s="1054"/>
      <c r="PKI6" s="1054"/>
      <c r="PKJ6" s="1054"/>
      <c r="PKK6" s="1054"/>
      <c r="PKL6" s="1054"/>
      <c r="PKM6" s="1054"/>
      <c r="PKN6" s="1054"/>
      <c r="PKO6" s="1054"/>
      <c r="PKP6" s="1054"/>
      <c r="PKQ6" s="1054"/>
      <c r="PKR6" s="1054"/>
      <c r="PKS6" s="1054"/>
      <c r="PKT6" s="1054"/>
      <c r="PKU6" s="1054"/>
      <c r="PKV6" s="1054"/>
      <c r="PKW6" s="1054"/>
      <c r="PKX6" s="1054"/>
      <c r="PKY6" s="1054"/>
      <c r="PKZ6" s="1054"/>
      <c r="PLA6" s="1054"/>
      <c r="PLB6" s="1054"/>
      <c r="PLC6" s="1054"/>
      <c r="PLD6" s="1054"/>
      <c r="PLE6" s="1054"/>
      <c r="PLF6" s="1054"/>
      <c r="PLG6" s="1054"/>
      <c r="PLH6" s="1054"/>
      <c r="PLI6" s="1054"/>
      <c r="PLJ6" s="1054"/>
      <c r="PLK6" s="1054"/>
      <c r="PLL6" s="1054"/>
      <c r="PLM6" s="1054"/>
      <c r="PLN6" s="1054"/>
      <c r="PLO6" s="1054"/>
      <c r="PLP6" s="1054"/>
      <c r="PLQ6" s="1054"/>
      <c r="PLR6" s="1054"/>
      <c r="PLS6" s="1054"/>
      <c r="PLT6" s="1054"/>
      <c r="PLU6" s="1054"/>
      <c r="PLV6" s="1054"/>
      <c r="PLW6" s="1054"/>
      <c r="PLX6" s="1054"/>
      <c r="PLY6" s="1054"/>
      <c r="PLZ6" s="1054"/>
      <c r="PMA6" s="1054"/>
      <c r="PMB6" s="1054"/>
      <c r="PMC6" s="1054"/>
      <c r="PMD6" s="1054"/>
      <c r="PME6" s="1054"/>
      <c r="PMF6" s="1054"/>
      <c r="PMG6" s="1054"/>
      <c r="PMH6" s="1054"/>
      <c r="PMI6" s="1054"/>
      <c r="PMJ6" s="1054"/>
      <c r="PMK6" s="1054"/>
      <c r="PML6" s="1054"/>
      <c r="PMM6" s="1054"/>
      <c r="PMN6" s="1054"/>
      <c r="PMO6" s="1054"/>
      <c r="PMP6" s="1054"/>
      <c r="PMQ6" s="1054"/>
      <c r="PMR6" s="1054"/>
      <c r="PMS6" s="1054"/>
      <c r="PMT6" s="1054"/>
      <c r="PMU6" s="1054"/>
      <c r="PMV6" s="1054"/>
      <c r="PMW6" s="1054"/>
      <c r="PMX6" s="1054"/>
      <c r="PMY6" s="1054"/>
      <c r="PMZ6" s="1054"/>
      <c r="PNA6" s="1054"/>
      <c r="PNB6" s="1054"/>
      <c r="PNC6" s="1054"/>
      <c r="PND6" s="1054"/>
      <c r="PNE6" s="1054"/>
      <c r="PNF6" s="1054"/>
      <c r="PNG6" s="1054"/>
      <c r="PNH6" s="1054"/>
      <c r="PNI6" s="1054"/>
      <c r="PNJ6" s="1054"/>
      <c r="PNK6" s="1054"/>
      <c r="PNL6" s="1054"/>
      <c r="PNM6" s="1054"/>
      <c r="PNN6" s="1054"/>
      <c r="PNO6" s="1054"/>
      <c r="PNP6" s="1054"/>
      <c r="PNQ6" s="1054"/>
      <c r="PNR6" s="1054"/>
      <c r="PNS6" s="1054"/>
      <c r="PNT6" s="1054"/>
      <c r="PNU6" s="1054"/>
      <c r="PNV6" s="1054"/>
      <c r="PNW6" s="1054"/>
      <c r="PNX6" s="1054"/>
      <c r="PNY6" s="1054"/>
      <c r="PNZ6" s="1054"/>
      <c r="POA6" s="1054"/>
      <c r="POB6" s="1054"/>
      <c r="POC6" s="1054"/>
      <c r="POD6" s="1054"/>
      <c r="POE6" s="1054"/>
      <c r="POF6" s="1054"/>
      <c r="POG6" s="1054"/>
      <c r="POH6" s="1054"/>
      <c r="POI6" s="1054"/>
      <c r="POJ6" s="1054"/>
      <c r="POK6" s="1054"/>
      <c r="POL6" s="1054"/>
      <c r="POM6" s="1054"/>
      <c r="PON6" s="1054"/>
      <c r="POO6" s="1054"/>
      <c r="POP6" s="1054"/>
      <c r="POQ6" s="1054"/>
      <c r="POR6" s="1054"/>
      <c r="POS6" s="1054"/>
      <c r="POT6" s="1054"/>
      <c r="POU6" s="1054"/>
      <c r="POV6" s="1054"/>
      <c r="POW6" s="1054"/>
      <c r="POX6" s="1054"/>
      <c r="POY6" s="1054"/>
      <c r="POZ6" s="1054"/>
      <c r="PPA6" s="1054"/>
      <c r="PPB6" s="1054"/>
      <c r="PPC6" s="1054"/>
      <c r="PPD6" s="1054"/>
      <c r="PPE6" s="1054"/>
      <c r="PPF6" s="1054"/>
      <c r="PPG6" s="1054"/>
      <c r="PPH6" s="1054"/>
      <c r="PPI6" s="1054"/>
      <c r="PPJ6" s="1054"/>
      <c r="PPK6" s="1054"/>
      <c r="PPL6" s="1054"/>
      <c r="PPM6" s="1054"/>
      <c r="PPN6" s="1054"/>
      <c r="PPO6" s="1054"/>
      <c r="PPP6" s="1054"/>
      <c r="PPQ6" s="1054"/>
      <c r="PPR6" s="1054"/>
      <c r="PPS6" s="1054"/>
      <c r="PPT6" s="1054"/>
      <c r="PPU6" s="1054"/>
      <c r="PPV6" s="1054"/>
      <c r="PPW6" s="1054"/>
      <c r="PPX6" s="1054"/>
      <c r="PPY6" s="1054"/>
      <c r="PPZ6" s="1054"/>
      <c r="PQA6" s="1054"/>
      <c r="PQB6" s="1054"/>
      <c r="PQC6" s="1054"/>
      <c r="PQD6" s="1054"/>
      <c r="PQE6" s="1054"/>
      <c r="PQF6" s="1054"/>
      <c r="PQG6" s="1054"/>
      <c r="PQH6" s="1054"/>
      <c r="PQI6" s="1054"/>
      <c r="PQJ6" s="1054"/>
      <c r="PQK6" s="1054"/>
      <c r="PQL6" s="1054"/>
      <c r="PQM6" s="1054"/>
      <c r="PQN6" s="1054"/>
      <c r="PQO6" s="1054"/>
      <c r="PQP6" s="1054"/>
      <c r="PQQ6" s="1054"/>
      <c r="PQR6" s="1054"/>
      <c r="PQS6" s="1054"/>
      <c r="PQT6" s="1054"/>
      <c r="PQU6" s="1054"/>
      <c r="PQV6" s="1054"/>
      <c r="PQW6" s="1054"/>
      <c r="PQX6" s="1054"/>
      <c r="PQY6" s="1054"/>
      <c r="PQZ6" s="1054"/>
      <c r="PRA6" s="1054"/>
      <c r="PRB6" s="1054"/>
      <c r="PRC6" s="1054"/>
      <c r="PRD6" s="1054"/>
      <c r="PRE6" s="1054"/>
      <c r="PRF6" s="1054"/>
      <c r="PRG6" s="1054"/>
      <c r="PRH6" s="1054"/>
      <c r="PRI6" s="1054"/>
      <c r="PRJ6" s="1054"/>
      <c r="PRK6" s="1054"/>
      <c r="PRL6" s="1054"/>
      <c r="PRM6" s="1054"/>
      <c r="PRN6" s="1054"/>
      <c r="PRO6" s="1054"/>
      <c r="PRP6" s="1054"/>
      <c r="PRQ6" s="1054"/>
      <c r="PRR6" s="1054"/>
      <c r="PRS6" s="1054"/>
      <c r="PRT6" s="1054"/>
      <c r="PRU6" s="1054"/>
      <c r="PRV6" s="1054"/>
      <c r="PRW6" s="1054"/>
      <c r="PRX6" s="1054"/>
      <c r="PRY6" s="1054"/>
      <c r="PRZ6" s="1054"/>
      <c r="PSA6" s="1054"/>
      <c r="PSB6" s="1054"/>
      <c r="PSC6" s="1054"/>
      <c r="PSD6" s="1054"/>
      <c r="PSE6" s="1054"/>
      <c r="PSF6" s="1054"/>
      <c r="PSG6" s="1054"/>
      <c r="PSH6" s="1054"/>
      <c r="PSI6" s="1054"/>
      <c r="PSJ6" s="1054"/>
      <c r="PSK6" s="1054"/>
      <c r="PSL6" s="1054"/>
      <c r="PSM6" s="1054"/>
      <c r="PSN6" s="1054"/>
      <c r="PSO6" s="1054"/>
      <c r="PSP6" s="1054"/>
      <c r="PSQ6" s="1054"/>
      <c r="PSR6" s="1054"/>
      <c r="PSS6" s="1054"/>
      <c r="PST6" s="1054"/>
      <c r="PSU6" s="1054"/>
      <c r="PSV6" s="1054"/>
      <c r="PSW6" s="1054"/>
      <c r="PSX6" s="1054"/>
      <c r="PSY6" s="1054"/>
      <c r="PSZ6" s="1054"/>
      <c r="PTA6" s="1054"/>
      <c r="PTB6" s="1054"/>
      <c r="PTC6" s="1054"/>
      <c r="PTD6" s="1054"/>
      <c r="PTE6" s="1054"/>
      <c r="PTF6" s="1054"/>
      <c r="PTG6" s="1054"/>
      <c r="PTH6" s="1054"/>
      <c r="PTI6" s="1054"/>
      <c r="PTJ6" s="1054"/>
      <c r="PTK6" s="1054"/>
      <c r="PTL6" s="1054"/>
      <c r="PTM6" s="1054"/>
      <c r="PTN6" s="1054"/>
      <c r="PTO6" s="1054"/>
      <c r="PTP6" s="1054"/>
      <c r="PTQ6" s="1054"/>
      <c r="PTR6" s="1054"/>
      <c r="PTS6" s="1054"/>
      <c r="PTT6" s="1054"/>
      <c r="PTU6" s="1054"/>
      <c r="PTV6" s="1054"/>
      <c r="PTW6" s="1054"/>
      <c r="PTX6" s="1054"/>
      <c r="PTY6" s="1054"/>
      <c r="PTZ6" s="1054"/>
      <c r="PUA6" s="1054"/>
      <c r="PUB6" s="1054"/>
      <c r="PUC6" s="1054"/>
      <c r="PUD6" s="1054"/>
      <c r="PUE6" s="1054"/>
      <c r="PUF6" s="1054"/>
      <c r="PUG6" s="1054"/>
      <c r="PUH6" s="1054"/>
      <c r="PUI6" s="1054"/>
      <c r="PUJ6" s="1054"/>
      <c r="PUK6" s="1054"/>
      <c r="PUL6" s="1054"/>
      <c r="PUM6" s="1054"/>
      <c r="PUN6" s="1054"/>
      <c r="PUO6" s="1054"/>
      <c r="PUP6" s="1054"/>
      <c r="PUQ6" s="1054"/>
      <c r="PUR6" s="1054"/>
      <c r="PUS6" s="1054"/>
      <c r="PUT6" s="1054"/>
      <c r="PUU6" s="1054"/>
      <c r="PUV6" s="1054"/>
      <c r="PUW6" s="1054"/>
      <c r="PUX6" s="1054"/>
      <c r="PUY6" s="1054"/>
      <c r="PUZ6" s="1054"/>
      <c r="PVA6" s="1054"/>
      <c r="PVB6" s="1054"/>
      <c r="PVC6" s="1054"/>
      <c r="PVD6" s="1054"/>
      <c r="PVE6" s="1054"/>
      <c r="PVF6" s="1054"/>
      <c r="PVG6" s="1054"/>
      <c r="PVH6" s="1054"/>
      <c r="PVI6" s="1054"/>
      <c r="PVJ6" s="1054"/>
      <c r="PVK6" s="1054"/>
      <c r="PVL6" s="1054"/>
      <c r="PVM6" s="1054"/>
      <c r="PVN6" s="1054"/>
      <c r="PVO6" s="1054"/>
      <c r="PVP6" s="1054"/>
      <c r="PVQ6" s="1054"/>
      <c r="PVR6" s="1054"/>
      <c r="PVS6" s="1054"/>
      <c r="PVT6" s="1054"/>
      <c r="PVU6" s="1054"/>
      <c r="PVV6" s="1054"/>
      <c r="PVW6" s="1054"/>
      <c r="PVX6" s="1054"/>
      <c r="PVY6" s="1054"/>
      <c r="PVZ6" s="1054"/>
      <c r="PWA6" s="1054"/>
      <c r="PWB6" s="1054"/>
      <c r="PWC6" s="1054"/>
      <c r="PWD6" s="1054"/>
      <c r="PWE6" s="1054"/>
      <c r="PWF6" s="1054"/>
      <c r="PWG6" s="1054"/>
      <c r="PWH6" s="1054"/>
      <c r="PWI6" s="1054"/>
      <c r="PWJ6" s="1054"/>
      <c r="PWK6" s="1054"/>
      <c r="PWL6" s="1054"/>
      <c r="PWM6" s="1054"/>
      <c r="PWN6" s="1054"/>
      <c r="PWO6" s="1054"/>
      <c r="PWP6" s="1054"/>
      <c r="PWQ6" s="1054"/>
      <c r="PWR6" s="1054"/>
      <c r="PWS6" s="1054"/>
      <c r="PWT6" s="1054"/>
      <c r="PWU6" s="1054"/>
      <c r="PWV6" s="1054"/>
      <c r="PWW6" s="1054"/>
      <c r="PWX6" s="1054"/>
      <c r="PWY6" s="1054"/>
      <c r="PWZ6" s="1054"/>
      <c r="PXA6" s="1054"/>
      <c r="PXB6" s="1054"/>
      <c r="PXC6" s="1054"/>
      <c r="PXD6" s="1054"/>
      <c r="PXE6" s="1054"/>
      <c r="PXF6" s="1054"/>
      <c r="PXG6" s="1054"/>
      <c r="PXH6" s="1054"/>
      <c r="PXI6" s="1054"/>
      <c r="PXJ6" s="1054"/>
      <c r="PXK6" s="1054"/>
      <c r="PXL6" s="1054"/>
      <c r="PXM6" s="1054"/>
      <c r="PXN6" s="1054"/>
      <c r="PXO6" s="1054"/>
      <c r="PXP6" s="1054"/>
      <c r="PXQ6" s="1054"/>
      <c r="PXR6" s="1054"/>
      <c r="PXS6" s="1054"/>
      <c r="PXT6" s="1054"/>
      <c r="PXU6" s="1054"/>
      <c r="PXV6" s="1054"/>
      <c r="PXW6" s="1054"/>
      <c r="PXX6" s="1054"/>
      <c r="PXY6" s="1054"/>
      <c r="PXZ6" s="1054"/>
      <c r="PYA6" s="1054"/>
      <c r="PYB6" s="1054"/>
      <c r="PYC6" s="1054"/>
      <c r="PYD6" s="1054"/>
      <c r="PYE6" s="1054"/>
      <c r="PYF6" s="1054"/>
      <c r="PYG6" s="1054"/>
      <c r="PYH6" s="1054"/>
      <c r="PYI6" s="1054"/>
      <c r="PYJ6" s="1054"/>
      <c r="PYK6" s="1054"/>
      <c r="PYL6" s="1054"/>
      <c r="PYM6" s="1054"/>
      <c r="PYN6" s="1054"/>
      <c r="PYO6" s="1054"/>
      <c r="PYP6" s="1054"/>
      <c r="PYQ6" s="1054"/>
      <c r="PYR6" s="1054"/>
      <c r="PYS6" s="1054"/>
      <c r="PYT6" s="1054"/>
      <c r="PYU6" s="1054"/>
      <c r="PYV6" s="1054"/>
      <c r="PYW6" s="1054"/>
      <c r="PYX6" s="1054"/>
      <c r="PYY6" s="1054"/>
      <c r="PYZ6" s="1054"/>
      <c r="PZA6" s="1054"/>
      <c r="PZB6" s="1054"/>
      <c r="PZC6" s="1054"/>
      <c r="PZD6" s="1054"/>
      <c r="PZE6" s="1054"/>
      <c r="PZF6" s="1054"/>
      <c r="PZG6" s="1054"/>
      <c r="PZH6" s="1054"/>
      <c r="PZI6" s="1054"/>
      <c r="PZJ6" s="1054"/>
      <c r="PZK6" s="1054"/>
      <c r="PZL6" s="1054"/>
      <c r="PZM6" s="1054"/>
      <c r="PZN6" s="1054"/>
      <c r="PZO6" s="1054"/>
      <c r="PZP6" s="1054"/>
      <c r="PZQ6" s="1054"/>
      <c r="PZR6" s="1054"/>
      <c r="PZS6" s="1054"/>
      <c r="PZT6" s="1054"/>
      <c r="PZU6" s="1054"/>
      <c r="PZV6" s="1054"/>
      <c r="PZW6" s="1054"/>
      <c r="PZX6" s="1054"/>
      <c r="PZY6" s="1054"/>
      <c r="PZZ6" s="1054"/>
      <c r="QAA6" s="1054"/>
      <c r="QAB6" s="1054"/>
      <c r="QAC6" s="1054"/>
      <c r="QAD6" s="1054"/>
      <c r="QAE6" s="1054"/>
      <c r="QAF6" s="1054"/>
      <c r="QAG6" s="1054"/>
      <c r="QAH6" s="1054"/>
      <c r="QAI6" s="1054"/>
      <c r="QAJ6" s="1054"/>
      <c r="QAK6" s="1054"/>
      <c r="QAL6" s="1054"/>
      <c r="QAM6" s="1054"/>
      <c r="QAN6" s="1054"/>
      <c r="QAO6" s="1054"/>
      <c r="QAP6" s="1054"/>
      <c r="QAQ6" s="1054"/>
      <c r="QAR6" s="1054"/>
      <c r="QAS6" s="1054"/>
      <c r="QAT6" s="1054"/>
      <c r="QAU6" s="1054"/>
      <c r="QAV6" s="1054"/>
      <c r="QAW6" s="1054"/>
      <c r="QAX6" s="1054"/>
      <c r="QAY6" s="1054"/>
      <c r="QAZ6" s="1054"/>
      <c r="QBA6" s="1054"/>
      <c r="QBB6" s="1054"/>
      <c r="QBC6" s="1054"/>
      <c r="QBD6" s="1054"/>
      <c r="QBE6" s="1054"/>
      <c r="QBF6" s="1054"/>
      <c r="QBG6" s="1054"/>
      <c r="QBH6" s="1054"/>
      <c r="QBI6" s="1054"/>
      <c r="QBJ6" s="1054"/>
      <c r="QBK6" s="1054"/>
      <c r="QBL6" s="1054"/>
      <c r="QBM6" s="1054"/>
      <c r="QBN6" s="1054"/>
      <c r="QBO6" s="1054"/>
      <c r="QBP6" s="1054"/>
      <c r="QBQ6" s="1054"/>
      <c r="QBR6" s="1054"/>
      <c r="QBS6" s="1054"/>
      <c r="QBT6" s="1054"/>
      <c r="QBU6" s="1054"/>
      <c r="QBV6" s="1054"/>
      <c r="QBW6" s="1054"/>
      <c r="QBX6" s="1054"/>
      <c r="QBY6" s="1054"/>
      <c r="QBZ6" s="1054"/>
      <c r="QCA6" s="1054"/>
      <c r="QCB6" s="1054"/>
      <c r="QCC6" s="1054"/>
      <c r="QCD6" s="1054"/>
      <c r="QCE6" s="1054"/>
      <c r="QCF6" s="1054"/>
      <c r="QCG6" s="1054"/>
      <c r="QCH6" s="1054"/>
      <c r="QCI6" s="1054"/>
      <c r="QCJ6" s="1054"/>
      <c r="QCK6" s="1054"/>
      <c r="QCL6" s="1054"/>
      <c r="QCM6" s="1054"/>
      <c r="QCN6" s="1054"/>
      <c r="QCO6" s="1054"/>
      <c r="QCP6" s="1054"/>
      <c r="QCQ6" s="1054"/>
      <c r="QCR6" s="1054"/>
      <c r="QCS6" s="1054"/>
      <c r="QCT6" s="1054"/>
      <c r="QCU6" s="1054"/>
      <c r="QCV6" s="1054"/>
      <c r="QCW6" s="1054"/>
      <c r="QCX6" s="1054"/>
      <c r="QCY6" s="1054"/>
      <c r="QCZ6" s="1054"/>
      <c r="QDA6" s="1054"/>
      <c r="QDB6" s="1054"/>
      <c r="QDC6" s="1054"/>
      <c r="QDD6" s="1054"/>
      <c r="QDE6" s="1054"/>
      <c r="QDF6" s="1054"/>
      <c r="QDG6" s="1054"/>
      <c r="QDH6" s="1054"/>
      <c r="QDI6" s="1054"/>
      <c r="QDJ6" s="1054"/>
      <c r="QDK6" s="1054"/>
      <c r="QDL6" s="1054"/>
      <c r="QDM6" s="1054"/>
      <c r="QDN6" s="1054"/>
      <c r="QDO6" s="1054"/>
      <c r="QDP6" s="1054"/>
      <c r="QDQ6" s="1054"/>
      <c r="QDR6" s="1054"/>
      <c r="QDS6" s="1054"/>
      <c r="QDT6" s="1054"/>
      <c r="QDU6" s="1054"/>
      <c r="QDV6" s="1054"/>
      <c r="QDW6" s="1054"/>
      <c r="QDX6" s="1054"/>
      <c r="QDY6" s="1054"/>
      <c r="QDZ6" s="1054"/>
      <c r="QEA6" s="1054"/>
      <c r="QEB6" s="1054"/>
      <c r="QEC6" s="1054"/>
      <c r="QED6" s="1054"/>
      <c r="QEE6" s="1054"/>
      <c r="QEF6" s="1054"/>
      <c r="QEG6" s="1054"/>
      <c r="QEH6" s="1054"/>
      <c r="QEI6" s="1054"/>
      <c r="QEJ6" s="1054"/>
      <c r="QEK6" s="1054"/>
      <c r="QEL6" s="1054"/>
      <c r="QEM6" s="1054"/>
      <c r="QEN6" s="1054"/>
      <c r="QEO6" s="1054"/>
      <c r="QEP6" s="1054"/>
      <c r="QEQ6" s="1054"/>
      <c r="QER6" s="1054"/>
      <c r="QES6" s="1054"/>
      <c r="QET6" s="1054"/>
      <c r="QEU6" s="1054"/>
      <c r="QEV6" s="1054"/>
      <c r="QEW6" s="1054"/>
      <c r="QEX6" s="1054"/>
      <c r="QEY6" s="1054"/>
      <c r="QEZ6" s="1054"/>
      <c r="QFA6" s="1054"/>
      <c r="QFB6" s="1054"/>
      <c r="QFC6" s="1054"/>
      <c r="QFD6" s="1054"/>
      <c r="QFE6" s="1054"/>
      <c r="QFF6" s="1054"/>
      <c r="QFG6" s="1054"/>
      <c r="QFH6" s="1054"/>
      <c r="QFI6" s="1054"/>
      <c r="QFJ6" s="1054"/>
      <c r="QFK6" s="1054"/>
      <c r="QFL6" s="1054"/>
      <c r="QFM6" s="1054"/>
      <c r="QFN6" s="1054"/>
      <c r="QFO6" s="1054"/>
      <c r="QFP6" s="1054"/>
      <c r="QFQ6" s="1054"/>
      <c r="QFR6" s="1054"/>
      <c r="QFS6" s="1054"/>
      <c r="QFT6" s="1054"/>
      <c r="QFU6" s="1054"/>
      <c r="QFV6" s="1054"/>
      <c r="QFW6" s="1054"/>
      <c r="QFX6" s="1054"/>
      <c r="QFY6" s="1054"/>
      <c r="QFZ6" s="1054"/>
      <c r="QGA6" s="1054"/>
      <c r="QGB6" s="1054"/>
      <c r="QGC6" s="1054"/>
      <c r="QGD6" s="1054"/>
      <c r="QGE6" s="1054"/>
      <c r="QGF6" s="1054"/>
      <c r="QGG6" s="1054"/>
      <c r="QGH6" s="1054"/>
      <c r="QGI6" s="1054"/>
      <c r="QGJ6" s="1054"/>
      <c r="QGK6" s="1054"/>
      <c r="QGL6" s="1054"/>
      <c r="QGM6" s="1054"/>
      <c r="QGN6" s="1054"/>
      <c r="QGO6" s="1054"/>
      <c r="QGP6" s="1054"/>
      <c r="QGQ6" s="1054"/>
      <c r="QGR6" s="1054"/>
      <c r="QGS6" s="1054"/>
      <c r="QGT6" s="1054"/>
      <c r="QGU6" s="1054"/>
      <c r="QGV6" s="1054"/>
      <c r="QGW6" s="1054"/>
      <c r="QGX6" s="1054"/>
      <c r="QGY6" s="1054"/>
      <c r="QGZ6" s="1054"/>
      <c r="QHA6" s="1054"/>
      <c r="QHB6" s="1054"/>
      <c r="QHC6" s="1054"/>
      <c r="QHD6" s="1054"/>
      <c r="QHE6" s="1054"/>
      <c r="QHF6" s="1054"/>
      <c r="QHG6" s="1054"/>
      <c r="QHH6" s="1054"/>
      <c r="QHI6" s="1054"/>
      <c r="QHJ6" s="1054"/>
      <c r="QHK6" s="1054"/>
      <c r="QHL6" s="1054"/>
      <c r="QHM6" s="1054"/>
      <c r="QHN6" s="1054"/>
      <c r="QHO6" s="1054"/>
      <c r="QHP6" s="1054"/>
      <c r="QHQ6" s="1054"/>
      <c r="QHR6" s="1054"/>
      <c r="QHS6" s="1054"/>
      <c r="QHT6" s="1054"/>
      <c r="QHU6" s="1054"/>
      <c r="QHV6" s="1054"/>
      <c r="QHW6" s="1054"/>
      <c r="QHX6" s="1054"/>
      <c r="QHY6" s="1054"/>
      <c r="QHZ6" s="1054"/>
      <c r="QIA6" s="1054"/>
      <c r="QIB6" s="1054"/>
      <c r="QIC6" s="1054"/>
      <c r="QID6" s="1054"/>
      <c r="QIE6" s="1054"/>
      <c r="QIF6" s="1054"/>
      <c r="QIG6" s="1054"/>
      <c r="QIH6" s="1054"/>
      <c r="QII6" s="1054"/>
      <c r="QIJ6" s="1054"/>
      <c r="QIK6" s="1054"/>
      <c r="QIL6" s="1054"/>
      <c r="QIM6" s="1054"/>
      <c r="QIN6" s="1054"/>
      <c r="QIO6" s="1054"/>
      <c r="QIP6" s="1054"/>
      <c r="QIQ6" s="1054"/>
      <c r="QIR6" s="1054"/>
      <c r="QIS6" s="1054"/>
      <c r="QIT6" s="1054"/>
      <c r="QIU6" s="1054"/>
      <c r="QIV6" s="1054"/>
      <c r="QIW6" s="1054"/>
      <c r="QIX6" s="1054"/>
      <c r="QIY6" s="1054"/>
      <c r="QIZ6" s="1054"/>
      <c r="QJA6" s="1054"/>
      <c r="QJB6" s="1054"/>
      <c r="QJC6" s="1054"/>
      <c r="QJD6" s="1054"/>
      <c r="QJE6" s="1054"/>
      <c r="QJF6" s="1054"/>
      <c r="QJG6" s="1054"/>
      <c r="QJH6" s="1054"/>
      <c r="QJI6" s="1054"/>
      <c r="QJJ6" s="1054"/>
      <c r="QJK6" s="1054"/>
      <c r="QJL6" s="1054"/>
      <c r="QJM6" s="1054"/>
      <c r="QJN6" s="1054"/>
      <c r="QJO6" s="1054"/>
      <c r="QJP6" s="1054"/>
      <c r="QJQ6" s="1054"/>
      <c r="QJR6" s="1054"/>
      <c r="QJS6" s="1054"/>
      <c r="QJT6" s="1054"/>
      <c r="QJU6" s="1054"/>
      <c r="QJV6" s="1054"/>
      <c r="QJW6" s="1054"/>
      <c r="QJX6" s="1054"/>
      <c r="QJY6" s="1054"/>
      <c r="QJZ6" s="1054"/>
      <c r="QKA6" s="1054"/>
      <c r="QKB6" s="1054"/>
      <c r="QKC6" s="1054"/>
      <c r="QKD6" s="1054"/>
      <c r="QKE6" s="1054"/>
      <c r="QKF6" s="1054"/>
      <c r="QKG6" s="1054"/>
      <c r="QKH6" s="1054"/>
      <c r="QKI6" s="1054"/>
      <c r="QKJ6" s="1054"/>
      <c r="QKK6" s="1054"/>
      <c r="QKL6" s="1054"/>
      <c r="QKM6" s="1054"/>
      <c r="QKN6" s="1054"/>
      <c r="QKO6" s="1054"/>
      <c r="QKP6" s="1054"/>
      <c r="QKQ6" s="1054"/>
      <c r="QKR6" s="1054"/>
      <c r="QKS6" s="1054"/>
      <c r="QKT6" s="1054"/>
      <c r="QKU6" s="1054"/>
      <c r="QKV6" s="1054"/>
      <c r="QKW6" s="1054"/>
      <c r="QKX6" s="1054"/>
      <c r="QKY6" s="1054"/>
      <c r="QKZ6" s="1054"/>
      <c r="QLA6" s="1054"/>
      <c r="QLB6" s="1054"/>
      <c r="QLC6" s="1054"/>
      <c r="QLD6" s="1054"/>
      <c r="QLE6" s="1054"/>
      <c r="QLF6" s="1054"/>
      <c r="QLG6" s="1054"/>
      <c r="QLH6" s="1054"/>
      <c r="QLI6" s="1054"/>
      <c r="QLJ6" s="1054"/>
      <c r="QLK6" s="1054"/>
      <c r="QLL6" s="1054"/>
      <c r="QLM6" s="1054"/>
      <c r="QLN6" s="1054"/>
      <c r="QLO6" s="1054"/>
      <c r="QLP6" s="1054"/>
      <c r="QLQ6" s="1054"/>
      <c r="QLR6" s="1054"/>
      <c r="QLS6" s="1054"/>
      <c r="QLT6" s="1054"/>
      <c r="QLU6" s="1054"/>
      <c r="QLV6" s="1054"/>
      <c r="QLW6" s="1054"/>
      <c r="QLX6" s="1054"/>
      <c r="QLY6" s="1054"/>
      <c r="QLZ6" s="1054"/>
      <c r="QMA6" s="1054"/>
      <c r="QMB6" s="1054"/>
      <c r="QMC6" s="1054"/>
      <c r="QMD6" s="1054"/>
      <c r="QME6" s="1054"/>
      <c r="QMF6" s="1054"/>
      <c r="QMG6" s="1054"/>
      <c r="QMH6" s="1054"/>
      <c r="QMI6" s="1054"/>
      <c r="QMJ6" s="1054"/>
      <c r="QMK6" s="1054"/>
      <c r="QML6" s="1054"/>
      <c r="QMM6" s="1054"/>
      <c r="QMN6" s="1054"/>
      <c r="QMO6" s="1054"/>
      <c r="QMP6" s="1054"/>
      <c r="QMQ6" s="1054"/>
      <c r="QMR6" s="1054"/>
      <c r="QMS6" s="1054"/>
      <c r="QMT6" s="1054"/>
      <c r="QMU6" s="1054"/>
      <c r="QMV6" s="1054"/>
      <c r="QMW6" s="1054"/>
      <c r="QMX6" s="1054"/>
      <c r="QMY6" s="1054"/>
      <c r="QMZ6" s="1054"/>
      <c r="QNA6" s="1054"/>
      <c r="QNB6" s="1054"/>
      <c r="QNC6" s="1054"/>
      <c r="QND6" s="1054"/>
      <c r="QNE6" s="1054"/>
      <c r="QNF6" s="1054"/>
      <c r="QNG6" s="1054"/>
      <c r="QNH6" s="1054"/>
      <c r="QNI6" s="1054"/>
      <c r="QNJ6" s="1054"/>
      <c r="QNK6" s="1054"/>
      <c r="QNL6" s="1054"/>
      <c r="QNM6" s="1054"/>
      <c r="QNN6" s="1054"/>
      <c r="QNO6" s="1054"/>
      <c r="QNP6" s="1054"/>
      <c r="QNQ6" s="1054"/>
      <c r="QNR6" s="1054"/>
      <c r="QNS6" s="1054"/>
      <c r="QNT6" s="1054"/>
      <c r="QNU6" s="1054"/>
      <c r="QNV6" s="1054"/>
      <c r="QNW6" s="1054"/>
      <c r="QNX6" s="1054"/>
      <c r="QNY6" s="1054"/>
      <c r="QNZ6" s="1054"/>
      <c r="QOA6" s="1054"/>
      <c r="QOB6" s="1054"/>
      <c r="QOC6" s="1054"/>
      <c r="QOD6" s="1054"/>
      <c r="QOE6" s="1054"/>
      <c r="QOF6" s="1054"/>
      <c r="QOG6" s="1054"/>
      <c r="QOH6" s="1054"/>
      <c r="QOI6" s="1054"/>
      <c r="QOJ6" s="1054"/>
      <c r="QOK6" s="1054"/>
      <c r="QOL6" s="1054"/>
      <c r="QOM6" s="1054"/>
      <c r="QON6" s="1054"/>
      <c r="QOO6" s="1054"/>
      <c r="QOP6" s="1054"/>
      <c r="QOQ6" s="1054"/>
      <c r="QOR6" s="1054"/>
      <c r="QOS6" s="1054"/>
      <c r="QOT6" s="1054"/>
      <c r="QOU6" s="1054"/>
      <c r="QOV6" s="1054"/>
      <c r="QOW6" s="1054"/>
      <c r="QOX6" s="1054"/>
      <c r="QOY6" s="1054"/>
      <c r="QOZ6" s="1054"/>
      <c r="QPA6" s="1054"/>
      <c r="QPB6" s="1054"/>
      <c r="QPC6" s="1054"/>
      <c r="QPD6" s="1054"/>
      <c r="QPE6" s="1054"/>
      <c r="QPF6" s="1054"/>
      <c r="QPG6" s="1054"/>
      <c r="QPH6" s="1054"/>
      <c r="QPI6" s="1054"/>
      <c r="QPJ6" s="1054"/>
      <c r="QPK6" s="1054"/>
      <c r="QPL6" s="1054"/>
      <c r="QPM6" s="1054"/>
      <c r="QPN6" s="1054"/>
      <c r="QPO6" s="1054"/>
      <c r="QPP6" s="1054"/>
      <c r="QPQ6" s="1054"/>
      <c r="QPR6" s="1054"/>
      <c r="QPS6" s="1054"/>
      <c r="QPT6" s="1054"/>
      <c r="QPU6" s="1054"/>
      <c r="QPV6" s="1054"/>
      <c r="QPW6" s="1054"/>
      <c r="QPX6" s="1054"/>
      <c r="QPY6" s="1054"/>
      <c r="QPZ6" s="1054"/>
      <c r="QQA6" s="1054"/>
      <c r="QQB6" s="1054"/>
      <c r="QQC6" s="1054"/>
      <c r="QQD6" s="1054"/>
      <c r="QQE6" s="1054"/>
      <c r="QQF6" s="1054"/>
      <c r="QQG6" s="1054"/>
      <c r="QQH6" s="1054"/>
      <c r="QQI6" s="1054"/>
      <c r="QQJ6" s="1054"/>
      <c r="QQK6" s="1054"/>
      <c r="QQL6" s="1054"/>
      <c r="QQM6" s="1054"/>
      <c r="QQN6" s="1054"/>
      <c r="QQO6" s="1054"/>
      <c r="QQP6" s="1054"/>
      <c r="QQQ6" s="1054"/>
      <c r="QQR6" s="1054"/>
      <c r="QQS6" s="1054"/>
      <c r="QQT6" s="1054"/>
      <c r="QQU6" s="1054"/>
      <c r="QQV6" s="1054"/>
      <c r="QQW6" s="1054"/>
      <c r="QQX6" s="1054"/>
      <c r="QQY6" s="1054"/>
      <c r="QQZ6" s="1054"/>
      <c r="QRA6" s="1054"/>
      <c r="QRB6" s="1054"/>
      <c r="QRC6" s="1054"/>
      <c r="QRD6" s="1054"/>
      <c r="QRE6" s="1054"/>
      <c r="QRF6" s="1054"/>
      <c r="QRG6" s="1054"/>
      <c r="QRH6" s="1054"/>
      <c r="QRI6" s="1054"/>
      <c r="QRJ6" s="1054"/>
      <c r="QRK6" s="1054"/>
      <c r="QRL6" s="1054"/>
      <c r="QRM6" s="1054"/>
      <c r="QRN6" s="1054"/>
      <c r="QRO6" s="1054"/>
      <c r="QRP6" s="1054"/>
      <c r="QRQ6" s="1054"/>
      <c r="QRR6" s="1054"/>
      <c r="QRS6" s="1054"/>
      <c r="QRT6" s="1054"/>
      <c r="QRU6" s="1054"/>
      <c r="QRV6" s="1054"/>
      <c r="QRW6" s="1054"/>
      <c r="QRX6" s="1054"/>
      <c r="QRY6" s="1054"/>
      <c r="QRZ6" s="1054"/>
      <c r="QSA6" s="1054"/>
      <c r="QSB6" s="1054"/>
      <c r="QSC6" s="1054"/>
      <c r="QSD6" s="1054"/>
      <c r="QSE6" s="1054"/>
      <c r="QSF6" s="1054"/>
      <c r="QSG6" s="1054"/>
      <c r="QSH6" s="1054"/>
      <c r="QSI6" s="1054"/>
      <c r="QSJ6" s="1054"/>
      <c r="QSK6" s="1054"/>
      <c r="QSL6" s="1054"/>
      <c r="QSM6" s="1054"/>
      <c r="QSN6" s="1054"/>
      <c r="QSO6" s="1054"/>
      <c r="QSP6" s="1054"/>
      <c r="QSQ6" s="1054"/>
      <c r="QSR6" s="1054"/>
      <c r="QSS6" s="1054"/>
      <c r="QST6" s="1054"/>
      <c r="QSU6" s="1054"/>
      <c r="QSV6" s="1054"/>
      <c r="QSW6" s="1054"/>
      <c r="QSX6" s="1054"/>
      <c r="QSY6" s="1054"/>
      <c r="QSZ6" s="1054"/>
      <c r="QTA6" s="1054"/>
      <c r="QTB6" s="1054"/>
      <c r="QTC6" s="1054"/>
      <c r="QTD6" s="1054"/>
      <c r="QTE6" s="1054"/>
      <c r="QTF6" s="1054"/>
      <c r="QTG6" s="1054"/>
      <c r="QTH6" s="1054"/>
      <c r="QTI6" s="1054"/>
      <c r="QTJ6" s="1054"/>
      <c r="QTK6" s="1054"/>
      <c r="QTL6" s="1054"/>
      <c r="QTM6" s="1054"/>
      <c r="QTN6" s="1054"/>
      <c r="QTO6" s="1054"/>
      <c r="QTP6" s="1054"/>
      <c r="QTQ6" s="1054"/>
      <c r="QTR6" s="1054"/>
      <c r="QTS6" s="1054"/>
      <c r="QTT6" s="1054"/>
      <c r="QTU6" s="1054"/>
      <c r="QTV6" s="1054"/>
      <c r="QTW6" s="1054"/>
      <c r="QTX6" s="1054"/>
      <c r="QTY6" s="1054"/>
      <c r="QTZ6" s="1054"/>
      <c r="QUA6" s="1054"/>
      <c r="QUB6" s="1054"/>
      <c r="QUC6" s="1054"/>
      <c r="QUD6" s="1054"/>
      <c r="QUE6" s="1054"/>
      <c r="QUF6" s="1054"/>
      <c r="QUG6" s="1054"/>
      <c r="QUH6" s="1054"/>
      <c r="QUI6" s="1054"/>
      <c r="QUJ6" s="1054"/>
      <c r="QUK6" s="1054"/>
      <c r="QUL6" s="1054"/>
      <c r="QUM6" s="1054"/>
      <c r="QUN6" s="1054"/>
      <c r="QUO6" s="1054"/>
      <c r="QUP6" s="1054"/>
      <c r="QUQ6" s="1054"/>
      <c r="QUR6" s="1054"/>
      <c r="QUS6" s="1054"/>
      <c r="QUT6" s="1054"/>
      <c r="QUU6" s="1054"/>
      <c r="QUV6" s="1054"/>
      <c r="QUW6" s="1054"/>
      <c r="QUX6" s="1054"/>
      <c r="QUY6" s="1054"/>
      <c r="QUZ6" s="1054"/>
      <c r="QVA6" s="1054"/>
      <c r="QVB6" s="1054"/>
      <c r="QVC6" s="1054"/>
      <c r="QVD6" s="1054"/>
      <c r="QVE6" s="1054"/>
      <c r="QVF6" s="1054"/>
      <c r="QVG6" s="1054"/>
      <c r="QVH6" s="1054"/>
      <c r="QVI6" s="1054"/>
      <c r="QVJ6" s="1054"/>
      <c r="QVK6" s="1054"/>
      <c r="QVL6" s="1054"/>
      <c r="QVM6" s="1054"/>
      <c r="QVN6" s="1054"/>
      <c r="QVO6" s="1054"/>
      <c r="QVP6" s="1054"/>
      <c r="QVQ6" s="1054"/>
      <c r="QVR6" s="1054"/>
      <c r="QVS6" s="1054"/>
      <c r="QVT6" s="1054"/>
      <c r="QVU6" s="1054"/>
      <c r="QVV6" s="1054"/>
      <c r="QVW6" s="1054"/>
      <c r="QVX6" s="1054"/>
      <c r="QVY6" s="1054"/>
      <c r="QVZ6" s="1054"/>
      <c r="QWA6" s="1054"/>
      <c r="QWB6" s="1054"/>
      <c r="QWC6" s="1054"/>
      <c r="QWD6" s="1054"/>
      <c r="QWE6" s="1054"/>
      <c r="QWF6" s="1054"/>
      <c r="QWG6" s="1054"/>
      <c r="QWH6" s="1054"/>
      <c r="QWI6" s="1054"/>
      <c r="QWJ6" s="1054"/>
      <c r="QWK6" s="1054"/>
      <c r="QWL6" s="1054"/>
      <c r="QWM6" s="1054"/>
      <c r="QWN6" s="1054"/>
      <c r="QWO6" s="1054"/>
      <c r="QWP6" s="1054"/>
      <c r="QWQ6" s="1054"/>
      <c r="QWR6" s="1054"/>
      <c r="QWS6" s="1054"/>
      <c r="QWT6" s="1054"/>
      <c r="QWU6" s="1054"/>
      <c r="QWV6" s="1054"/>
      <c r="QWW6" s="1054"/>
      <c r="QWX6" s="1054"/>
      <c r="QWY6" s="1054"/>
      <c r="QWZ6" s="1054"/>
      <c r="QXA6" s="1054"/>
      <c r="QXB6" s="1054"/>
      <c r="QXC6" s="1054"/>
      <c r="QXD6" s="1054"/>
      <c r="QXE6" s="1054"/>
      <c r="QXF6" s="1054"/>
      <c r="QXG6" s="1054"/>
      <c r="QXH6" s="1054"/>
      <c r="QXI6" s="1054"/>
      <c r="QXJ6" s="1054"/>
      <c r="QXK6" s="1054"/>
      <c r="QXL6" s="1054"/>
      <c r="QXM6" s="1054"/>
      <c r="QXN6" s="1054"/>
      <c r="QXO6" s="1054"/>
      <c r="QXP6" s="1054"/>
      <c r="QXQ6" s="1054"/>
      <c r="QXR6" s="1054"/>
      <c r="QXS6" s="1054"/>
      <c r="QXT6" s="1054"/>
      <c r="QXU6" s="1054"/>
      <c r="QXV6" s="1054"/>
      <c r="QXW6" s="1054"/>
      <c r="QXX6" s="1054"/>
      <c r="QXY6" s="1054"/>
      <c r="QXZ6" s="1054"/>
      <c r="QYA6" s="1054"/>
      <c r="QYB6" s="1054"/>
      <c r="QYC6" s="1054"/>
      <c r="QYD6" s="1054"/>
      <c r="QYE6" s="1054"/>
      <c r="QYF6" s="1054"/>
      <c r="QYG6" s="1054"/>
      <c r="QYH6" s="1054"/>
      <c r="QYI6" s="1054"/>
      <c r="QYJ6" s="1054"/>
      <c r="QYK6" s="1054"/>
      <c r="QYL6" s="1054"/>
      <c r="QYM6" s="1054"/>
      <c r="QYN6" s="1054"/>
      <c r="QYO6" s="1054"/>
      <c r="QYP6" s="1054"/>
      <c r="QYQ6" s="1054"/>
      <c r="QYR6" s="1054"/>
      <c r="QYS6" s="1054"/>
      <c r="QYT6" s="1054"/>
      <c r="QYU6" s="1054"/>
      <c r="QYV6" s="1054"/>
      <c r="QYW6" s="1054"/>
      <c r="QYX6" s="1054"/>
      <c r="QYY6" s="1054"/>
      <c r="QYZ6" s="1054"/>
      <c r="QZA6" s="1054"/>
      <c r="QZB6" s="1054"/>
      <c r="QZC6" s="1054"/>
      <c r="QZD6" s="1054"/>
      <c r="QZE6" s="1054"/>
      <c r="QZF6" s="1054"/>
      <c r="QZG6" s="1054"/>
      <c r="QZH6" s="1054"/>
      <c r="QZI6" s="1054"/>
      <c r="QZJ6" s="1054"/>
      <c r="QZK6" s="1054"/>
      <c r="QZL6" s="1054"/>
      <c r="QZM6" s="1054"/>
      <c r="QZN6" s="1054"/>
      <c r="QZO6" s="1054"/>
      <c r="QZP6" s="1054"/>
      <c r="QZQ6" s="1054"/>
      <c r="QZR6" s="1054"/>
      <c r="QZS6" s="1054"/>
      <c r="QZT6" s="1054"/>
      <c r="QZU6" s="1054"/>
      <c r="QZV6" s="1054"/>
      <c r="QZW6" s="1054"/>
      <c r="QZX6" s="1054"/>
      <c r="QZY6" s="1054"/>
      <c r="QZZ6" s="1054"/>
      <c r="RAA6" s="1054"/>
      <c r="RAB6" s="1054"/>
      <c r="RAC6" s="1054"/>
      <c r="RAD6" s="1054"/>
      <c r="RAE6" s="1054"/>
      <c r="RAF6" s="1054"/>
      <c r="RAG6" s="1054"/>
      <c r="RAH6" s="1054"/>
      <c r="RAI6" s="1054"/>
      <c r="RAJ6" s="1054"/>
      <c r="RAK6" s="1054"/>
      <c r="RAL6" s="1054"/>
      <c r="RAM6" s="1054"/>
      <c r="RAN6" s="1054"/>
      <c r="RAO6" s="1054"/>
      <c r="RAP6" s="1054"/>
      <c r="RAQ6" s="1054"/>
      <c r="RAR6" s="1054"/>
      <c r="RAS6" s="1054"/>
      <c r="RAT6" s="1054"/>
      <c r="RAU6" s="1054"/>
      <c r="RAV6" s="1054"/>
      <c r="RAW6" s="1054"/>
      <c r="RAX6" s="1054"/>
      <c r="RAY6" s="1054"/>
      <c r="RAZ6" s="1054"/>
      <c r="RBA6" s="1054"/>
      <c r="RBB6" s="1054"/>
      <c r="RBC6" s="1054"/>
      <c r="RBD6" s="1054"/>
      <c r="RBE6" s="1054"/>
      <c r="RBF6" s="1054"/>
      <c r="RBG6" s="1054"/>
      <c r="RBH6" s="1054"/>
      <c r="RBI6" s="1054"/>
      <c r="RBJ6" s="1054"/>
      <c r="RBK6" s="1054"/>
      <c r="RBL6" s="1054"/>
      <c r="RBM6" s="1054"/>
      <c r="RBN6" s="1054"/>
      <c r="RBO6" s="1054"/>
      <c r="RBP6" s="1054"/>
      <c r="RBQ6" s="1054"/>
      <c r="RBR6" s="1054"/>
      <c r="RBS6" s="1054"/>
      <c r="RBT6" s="1054"/>
      <c r="RBU6" s="1054"/>
      <c r="RBV6" s="1054"/>
      <c r="RBW6" s="1054"/>
      <c r="RBX6" s="1054"/>
      <c r="RBY6" s="1054"/>
      <c r="RBZ6" s="1054"/>
      <c r="RCA6" s="1054"/>
      <c r="RCB6" s="1054"/>
      <c r="RCC6" s="1054"/>
      <c r="RCD6" s="1054"/>
      <c r="RCE6" s="1054"/>
      <c r="RCF6" s="1054"/>
      <c r="RCG6" s="1054"/>
      <c r="RCH6" s="1054"/>
      <c r="RCI6" s="1054"/>
      <c r="RCJ6" s="1054"/>
      <c r="RCK6" s="1054"/>
      <c r="RCL6" s="1054"/>
      <c r="RCM6" s="1054"/>
      <c r="RCN6" s="1054"/>
      <c r="RCO6" s="1054"/>
      <c r="RCP6" s="1054"/>
      <c r="RCQ6" s="1054"/>
      <c r="RCR6" s="1054"/>
      <c r="RCS6" s="1054"/>
      <c r="RCT6" s="1054"/>
      <c r="RCU6" s="1054"/>
      <c r="RCV6" s="1054"/>
      <c r="RCW6" s="1054"/>
      <c r="RCX6" s="1054"/>
      <c r="RCY6" s="1054"/>
      <c r="RCZ6" s="1054"/>
      <c r="RDA6" s="1054"/>
      <c r="RDB6" s="1054"/>
      <c r="RDC6" s="1054"/>
      <c r="RDD6" s="1054"/>
      <c r="RDE6" s="1054"/>
      <c r="RDF6" s="1054"/>
      <c r="RDG6" s="1054"/>
      <c r="RDH6" s="1054"/>
      <c r="RDI6" s="1054"/>
      <c r="RDJ6" s="1054"/>
      <c r="RDK6" s="1054"/>
      <c r="RDL6" s="1054"/>
      <c r="RDM6" s="1054"/>
      <c r="RDN6" s="1054"/>
      <c r="RDO6" s="1054"/>
      <c r="RDP6" s="1054"/>
      <c r="RDQ6" s="1054"/>
      <c r="RDR6" s="1054"/>
      <c r="RDS6" s="1054"/>
      <c r="RDT6" s="1054"/>
      <c r="RDU6" s="1054"/>
      <c r="RDV6" s="1054"/>
      <c r="RDW6" s="1054"/>
      <c r="RDX6" s="1054"/>
      <c r="RDY6" s="1054"/>
      <c r="RDZ6" s="1054"/>
      <c r="REA6" s="1054"/>
      <c r="REB6" s="1054"/>
      <c r="REC6" s="1054"/>
      <c r="RED6" s="1054"/>
      <c r="REE6" s="1054"/>
      <c r="REF6" s="1054"/>
      <c r="REG6" s="1054"/>
      <c r="REH6" s="1054"/>
      <c r="REI6" s="1054"/>
      <c r="REJ6" s="1054"/>
      <c r="REK6" s="1054"/>
      <c r="REL6" s="1054"/>
      <c r="REM6" s="1054"/>
      <c r="REN6" s="1054"/>
      <c r="REO6" s="1054"/>
      <c r="REP6" s="1054"/>
      <c r="REQ6" s="1054"/>
      <c r="RER6" s="1054"/>
      <c r="RES6" s="1054"/>
      <c r="RET6" s="1054"/>
      <c r="REU6" s="1054"/>
      <c r="REV6" s="1054"/>
      <c r="REW6" s="1054"/>
      <c r="REX6" s="1054"/>
      <c r="REY6" s="1054"/>
      <c r="REZ6" s="1054"/>
      <c r="RFA6" s="1054"/>
      <c r="RFB6" s="1054"/>
      <c r="RFC6" s="1054"/>
      <c r="RFD6" s="1054"/>
      <c r="RFE6" s="1054"/>
      <c r="RFF6" s="1054"/>
      <c r="RFG6" s="1054"/>
      <c r="RFH6" s="1054"/>
      <c r="RFI6" s="1054"/>
      <c r="RFJ6" s="1054"/>
      <c r="RFK6" s="1054"/>
      <c r="RFL6" s="1054"/>
      <c r="RFM6" s="1054"/>
      <c r="RFN6" s="1054"/>
      <c r="RFO6" s="1054"/>
      <c r="RFP6" s="1054"/>
      <c r="RFQ6" s="1054"/>
      <c r="RFR6" s="1054"/>
      <c r="RFS6" s="1054"/>
      <c r="RFT6" s="1054"/>
      <c r="RFU6" s="1054"/>
      <c r="RFV6" s="1054"/>
      <c r="RFW6" s="1054"/>
      <c r="RFX6" s="1054"/>
      <c r="RFY6" s="1054"/>
      <c r="RFZ6" s="1054"/>
      <c r="RGA6" s="1054"/>
      <c r="RGB6" s="1054"/>
      <c r="RGC6" s="1054"/>
      <c r="RGD6" s="1054"/>
      <c r="RGE6" s="1054"/>
      <c r="RGF6" s="1054"/>
      <c r="RGG6" s="1054"/>
      <c r="RGH6" s="1054"/>
      <c r="RGI6" s="1054"/>
      <c r="RGJ6" s="1054"/>
      <c r="RGK6" s="1054"/>
      <c r="RGL6" s="1054"/>
      <c r="RGM6" s="1054"/>
      <c r="RGN6" s="1054"/>
      <c r="RGO6" s="1054"/>
      <c r="RGP6" s="1054"/>
      <c r="RGQ6" s="1054"/>
      <c r="RGR6" s="1054"/>
      <c r="RGS6" s="1054"/>
      <c r="RGT6" s="1054"/>
      <c r="RGU6" s="1054"/>
      <c r="RGV6" s="1054"/>
      <c r="RGW6" s="1054"/>
      <c r="RGX6" s="1054"/>
      <c r="RGY6" s="1054"/>
      <c r="RGZ6" s="1054"/>
      <c r="RHA6" s="1054"/>
      <c r="RHB6" s="1054"/>
      <c r="RHC6" s="1054"/>
      <c r="RHD6" s="1054"/>
      <c r="RHE6" s="1054"/>
      <c r="RHF6" s="1054"/>
      <c r="RHG6" s="1054"/>
      <c r="RHH6" s="1054"/>
      <c r="RHI6" s="1054"/>
      <c r="RHJ6" s="1054"/>
      <c r="RHK6" s="1054"/>
      <c r="RHL6" s="1054"/>
      <c r="RHM6" s="1054"/>
      <c r="RHN6" s="1054"/>
      <c r="RHO6" s="1054"/>
      <c r="RHP6" s="1054"/>
      <c r="RHQ6" s="1054"/>
      <c r="RHR6" s="1054"/>
      <c r="RHS6" s="1054"/>
      <c r="RHT6" s="1054"/>
      <c r="RHU6" s="1054"/>
      <c r="RHV6" s="1054"/>
      <c r="RHW6" s="1054"/>
      <c r="RHX6" s="1054"/>
      <c r="RHY6" s="1054"/>
      <c r="RHZ6" s="1054"/>
      <c r="RIA6" s="1054"/>
      <c r="RIB6" s="1054"/>
      <c r="RIC6" s="1054"/>
      <c r="RID6" s="1054"/>
      <c r="RIE6" s="1054"/>
      <c r="RIF6" s="1054"/>
      <c r="RIG6" s="1054"/>
      <c r="RIH6" s="1054"/>
      <c r="RII6" s="1054"/>
      <c r="RIJ6" s="1054"/>
      <c r="RIK6" s="1054"/>
      <c r="RIL6" s="1054"/>
      <c r="RIM6" s="1054"/>
      <c r="RIN6" s="1054"/>
      <c r="RIO6" s="1054"/>
      <c r="RIP6" s="1054"/>
      <c r="RIQ6" s="1054"/>
      <c r="RIR6" s="1054"/>
      <c r="RIS6" s="1054"/>
      <c r="RIT6" s="1054"/>
      <c r="RIU6" s="1054"/>
      <c r="RIV6" s="1054"/>
      <c r="RIW6" s="1054"/>
      <c r="RIX6" s="1054"/>
      <c r="RIY6" s="1054"/>
      <c r="RIZ6" s="1054"/>
      <c r="RJA6" s="1054"/>
      <c r="RJB6" s="1054"/>
      <c r="RJC6" s="1054"/>
      <c r="RJD6" s="1054"/>
      <c r="RJE6" s="1054"/>
      <c r="RJF6" s="1054"/>
      <c r="RJG6" s="1054"/>
      <c r="RJH6" s="1054"/>
      <c r="RJI6" s="1054"/>
      <c r="RJJ6" s="1054"/>
      <c r="RJK6" s="1054"/>
      <c r="RJL6" s="1054"/>
      <c r="RJM6" s="1054"/>
      <c r="RJN6" s="1054"/>
      <c r="RJO6" s="1054"/>
      <c r="RJP6" s="1054"/>
      <c r="RJQ6" s="1054"/>
      <c r="RJR6" s="1054"/>
      <c r="RJS6" s="1054"/>
      <c r="RJT6" s="1054"/>
      <c r="RJU6" s="1054"/>
      <c r="RJV6" s="1054"/>
      <c r="RJW6" s="1054"/>
      <c r="RJX6" s="1054"/>
      <c r="RJY6" s="1054"/>
      <c r="RJZ6" s="1054"/>
      <c r="RKA6" s="1054"/>
      <c r="RKB6" s="1054"/>
      <c r="RKC6" s="1054"/>
      <c r="RKD6" s="1054"/>
      <c r="RKE6" s="1054"/>
      <c r="RKF6" s="1054"/>
      <c r="RKG6" s="1054"/>
      <c r="RKH6" s="1054"/>
      <c r="RKI6" s="1054"/>
      <c r="RKJ6" s="1054"/>
      <c r="RKK6" s="1054"/>
      <c r="RKL6" s="1054"/>
      <c r="RKM6" s="1054"/>
      <c r="RKN6" s="1054"/>
      <c r="RKO6" s="1054"/>
      <c r="RKP6" s="1054"/>
      <c r="RKQ6" s="1054"/>
      <c r="RKR6" s="1054"/>
      <c r="RKS6" s="1054"/>
      <c r="RKT6" s="1054"/>
      <c r="RKU6" s="1054"/>
      <c r="RKV6" s="1054"/>
      <c r="RKW6" s="1054"/>
      <c r="RKX6" s="1054"/>
      <c r="RKY6" s="1054"/>
      <c r="RKZ6" s="1054"/>
      <c r="RLA6" s="1054"/>
      <c r="RLB6" s="1054"/>
      <c r="RLC6" s="1054"/>
      <c r="RLD6" s="1054"/>
      <c r="RLE6" s="1054"/>
      <c r="RLF6" s="1054"/>
      <c r="RLG6" s="1054"/>
      <c r="RLH6" s="1054"/>
      <c r="RLI6" s="1054"/>
      <c r="RLJ6" s="1054"/>
      <c r="RLK6" s="1054"/>
      <c r="RLL6" s="1054"/>
      <c r="RLM6" s="1054"/>
      <c r="RLN6" s="1054"/>
      <c r="RLO6" s="1054"/>
      <c r="RLP6" s="1054"/>
      <c r="RLQ6" s="1054"/>
      <c r="RLR6" s="1054"/>
      <c r="RLS6" s="1054"/>
      <c r="RLT6" s="1054"/>
      <c r="RLU6" s="1054"/>
      <c r="RLV6" s="1054"/>
      <c r="RLW6" s="1054"/>
      <c r="RLX6" s="1054"/>
      <c r="RLY6" s="1054"/>
      <c r="RLZ6" s="1054"/>
      <c r="RMA6" s="1054"/>
      <c r="RMB6" s="1054"/>
      <c r="RMC6" s="1054"/>
      <c r="RMD6" s="1054"/>
      <c r="RME6" s="1054"/>
      <c r="RMF6" s="1054"/>
      <c r="RMG6" s="1054"/>
      <c r="RMH6" s="1054"/>
      <c r="RMI6" s="1054"/>
      <c r="RMJ6" s="1054"/>
      <c r="RMK6" s="1054"/>
      <c r="RML6" s="1054"/>
      <c r="RMM6" s="1054"/>
      <c r="RMN6" s="1054"/>
      <c r="RMO6" s="1054"/>
      <c r="RMP6" s="1054"/>
      <c r="RMQ6" s="1054"/>
      <c r="RMR6" s="1054"/>
      <c r="RMS6" s="1054"/>
      <c r="RMT6" s="1054"/>
      <c r="RMU6" s="1054"/>
      <c r="RMV6" s="1054"/>
      <c r="RMW6" s="1054"/>
      <c r="RMX6" s="1054"/>
      <c r="RMY6" s="1054"/>
      <c r="RMZ6" s="1054"/>
      <c r="RNA6" s="1054"/>
      <c r="RNB6" s="1054"/>
      <c r="RNC6" s="1054"/>
      <c r="RND6" s="1054"/>
      <c r="RNE6" s="1054"/>
      <c r="RNF6" s="1054"/>
      <c r="RNG6" s="1054"/>
      <c r="RNH6" s="1054"/>
      <c r="RNI6" s="1054"/>
      <c r="RNJ6" s="1054"/>
      <c r="RNK6" s="1054"/>
      <c r="RNL6" s="1054"/>
      <c r="RNM6" s="1054"/>
      <c r="RNN6" s="1054"/>
      <c r="RNO6" s="1054"/>
      <c r="RNP6" s="1054"/>
      <c r="RNQ6" s="1054"/>
      <c r="RNR6" s="1054"/>
      <c r="RNS6" s="1054"/>
      <c r="RNT6" s="1054"/>
      <c r="RNU6" s="1054"/>
      <c r="RNV6" s="1054"/>
      <c r="RNW6" s="1054"/>
      <c r="RNX6" s="1054"/>
      <c r="RNY6" s="1054"/>
      <c r="RNZ6" s="1054"/>
      <c r="ROA6" s="1054"/>
      <c r="ROB6" s="1054"/>
      <c r="ROC6" s="1054"/>
      <c r="ROD6" s="1054"/>
      <c r="ROE6" s="1054"/>
      <c r="ROF6" s="1054"/>
      <c r="ROG6" s="1054"/>
      <c r="ROH6" s="1054"/>
      <c r="ROI6" s="1054"/>
      <c r="ROJ6" s="1054"/>
      <c r="ROK6" s="1054"/>
      <c r="ROL6" s="1054"/>
      <c r="ROM6" s="1054"/>
      <c r="RON6" s="1054"/>
      <c r="ROO6" s="1054"/>
      <c r="ROP6" s="1054"/>
      <c r="ROQ6" s="1054"/>
      <c r="ROR6" s="1054"/>
      <c r="ROS6" s="1054"/>
      <c r="ROT6" s="1054"/>
      <c r="ROU6" s="1054"/>
      <c r="ROV6" s="1054"/>
      <c r="ROW6" s="1054"/>
      <c r="ROX6" s="1054"/>
      <c r="ROY6" s="1054"/>
      <c r="ROZ6" s="1054"/>
      <c r="RPA6" s="1054"/>
      <c r="RPB6" s="1054"/>
      <c r="RPC6" s="1054"/>
      <c r="RPD6" s="1054"/>
      <c r="RPE6" s="1054"/>
      <c r="RPF6" s="1054"/>
      <c r="RPG6" s="1054"/>
      <c r="RPH6" s="1054"/>
      <c r="RPI6" s="1054"/>
      <c r="RPJ6" s="1054"/>
      <c r="RPK6" s="1054"/>
      <c r="RPL6" s="1054"/>
      <c r="RPM6" s="1054"/>
      <c r="RPN6" s="1054"/>
      <c r="RPO6" s="1054"/>
      <c r="RPP6" s="1054"/>
      <c r="RPQ6" s="1054"/>
      <c r="RPR6" s="1054"/>
      <c r="RPS6" s="1054"/>
      <c r="RPT6" s="1054"/>
      <c r="RPU6" s="1054"/>
      <c r="RPV6" s="1054"/>
      <c r="RPW6" s="1054"/>
      <c r="RPX6" s="1054"/>
      <c r="RPY6" s="1054"/>
      <c r="RPZ6" s="1054"/>
      <c r="RQA6" s="1054"/>
      <c r="RQB6" s="1054"/>
      <c r="RQC6" s="1054"/>
      <c r="RQD6" s="1054"/>
      <c r="RQE6" s="1054"/>
      <c r="RQF6" s="1054"/>
      <c r="RQG6" s="1054"/>
      <c r="RQH6" s="1054"/>
      <c r="RQI6" s="1054"/>
      <c r="RQJ6" s="1054"/>
      <c r="RQK6" s="1054"/>
      <c r="RQL6" s="1054"/>
      <c r="RQM6" s="1054"/>
      <c r="RQN6" s="1054"/>
      <c r="RQO6" s="1054"/>
      <c r="RQP6" s="1054"/>
      <c r="RQQ6" s="1054"/>
      <c r="RQR6" s="1054"/>
      <c r="RQS6" s="1054"/>
      <c r="RQT6" s="1054"/>
      <c r="RQU6" s="1054"/>
      <c r="RQV6" s="1054"/>
      <c r="RQW6" s="1054"/>
      <c r="RQX6" s="1054"/>
      <c r="RQY6" s="1054"/>
      <c r="RQZ6" s="1054"/>
      <c r="RRA6" s="1054"/>
      <c r="RRB6" s="1054"/>
      <c r="RRC6" s="1054"/>
      <c r="RRD6" s="1054"/>
      <c r="RRE6" s="1054"/>
      <c r="RRF6" s="1054"/>
      <c r="RRG6" s="1054"/>
      <c r="RRH6" s="1054"/>
      <c r="RRI6" s="1054"/>
      <c r="RRJ6" s="1054"/>
      <c r="RRK6" s="1054"/>
      <c r="RRL6" s="1054"/>
      <c r="RRM6" s="1054"/>
      <c r="RRN6" s="1054"/>
      <c r="RRO6" s="1054"/>
      <c r="RRP6" s="1054"/>
      <c r="RRQ6" s="1054"/>
      <c r="RRR6" s="1054"/>
      <c r="RRS6" s="1054"/>
      <c r="RRT6" s="1054"/>
      <c r="RRU6" s="1054"/>
      <c r="RRV6" s="1054"/>
      <c r="RRW6" s="1054"/>
      <c r="RRX6" s="1054"/>
      <c r="RRY6" s="1054"/>
      <c r="RRZ6" s="1054"/>
      <c r="RSA6" s="1054"/>
      <c r="RSB6" s="1054"/>
      <c r="RSC6" s="1054"/>
      <c r="RSD6" s="1054"/>
      <c r="RSE6" s="1054"/>
      <c r="RSF6" s="1054"/>
      <c r="RSG6" s="1054"/>
      <c r="RSH6" s="1054"/>
      <c r="RSI6" s="1054"/>
      <c r="RSJ6" s="1054"/>
      <c r="RSK6" s="1054"/>
      <c r="RSL6" s="1054"/>
      <c r="RSM6" s="1054"/>
      <c r="RSN6" s="1054"/>
      <c r="RSO6" s="1054"/>
      <c r="RSP6" s="1054"/>
      <c r="RSQ6" s="1054"/>
      <c r="RSR6" s="1054"/>
      <c r="RSS6" s="1054"/>
      <c r="RST6" s="1054"/>
      <c r="RSU6" s="1054"/>
      <c r="RSV6" s="1054"/>
      <c r="RSW6" s="1054"/>
      <c r="RSX6" s="1054"/>
      <c r="RSY6" s="1054"/>
      <c r="RSZ6" s="1054"/>
      <c r="RTA6" s="1054"/>
      <c r="RTB6" s="1054"/>
      <c r="RTC6" s="1054"/>
      <c r="RTD6" s="1054"/>
      <c r="RTE6" s="1054"/>
      <c r="RTF6" s="1054"/>
      <c r="RTG6" s="1054"/>
      <c r="RTH6" s="1054"/>
      <c r="RTI6" s="1054"/>
      <c r="RTJ6" s="1054"/>
      <c r="RTK6" s="1054"/>
      <c r="RTL6" s="1054"/>
      <c r="RTM6" s="1054"/>
      <c r="RTN6" s="1054"/>
      <c r="RTO6" s="1054"/>
      <c r="RTP6" s="1054"/>
      <c r="RTQ6" s="1054"/>
      <c r="RTR6" s="1054"/>
      <c r="RTS6" s="1054"/>
      <c r="RTT6" s="1054"/>
      <c r="RTU6" s="1054"/>
      <c r="RTV6" s="1054"/>
      <c r="RTW6" s="1054"/>
      <c r="RTX6" s="1054"/>
      <c r="RTY6" s="1054"/>
      <c r="RTZ6" s="1054"/>
      <c r="RUA6" s="1054"/>
      <c r="RUB6" s="1054"/>
      <c r="RUC6" s="1054"/>
      <c r="RUD6" s="1054"/>
      <c r="RUE6" s="1054"/>
      <c r="RUF6" s="1054"/>
      <c r="RUG6" s="1054"/>
      <c r="RUH6" s="1054"/>
      <c r="RUI6" s="1054"/>
      <c r="RUJ6" s="1054"/>
      <c r="RUK6" s="1054"/>
      <c r="RUL6" s="1054"/>
      <c r="RUM6" s="1054"/>
      <c r="RUN6" s="1054"/>
      <c r="RUO6" s="1054"/>
      <c r="RUP6" s="1054"/>
      <c r="RUQ6" s="1054"/>
      <c r="RUR6" s="1054"/>
      <c r="RUS6" s="1054"/>
      <c r="RUT6" s="1054"/>
      <c r="RUU6" s="1054"/>
      <c r="RUV6" s="1054"/>
      <c r="RUW6" s="1054"/>
      <c r="RUX6" s="1054"/>
      <c r="RUY6" s="1054"/>
      <c r="RUZ6" s="1054"/>
      <c r="RVA6" s="1054"/>
      <c r="RVB6" s="1054"/>
      <c r="RVC6" s="1054"/>
      <c r="RVD6" s="1054"/>
      <c r="RVE6" s="1054"/>
      <c r="RVF6" s="1054"/>
      <c r="RVG6" s="1054"/>
      <c r="RVH6" s="1054"/>
      <c r="RVI6" s="1054"/>
      <c r="RVJ6" s="1054"/>
      <c r="RVK6" s="1054"/>
      <c r="RVL6" s="1054"/>
      <c r="RVM6" s="1054"/>
      <c r="RVN6" s="1054"/>
      <c r="RVO6" s="1054"/>
      <c r="RVP6" s="1054"/>
      <c r="RVQ6" s="1054"/>
      <c r="RVR6" s="1054"/>
      <c r="RVS6" s="1054"/>
      <c r="RVT6" s="1054"/>
      <c r="RVU6" s="1054"/>
      <c r="RVV6" s="1054"/>
      <c r="RVW6" s="1054"/>
      <c r="RVX6" s="1054"/>
      <c r="RVY6" s="1054"/>
      <c r="RVZ6" s="1054"/>
      <c r="RWA6" s="1054"/>
      <c r="RWB6" s="1054"/>
      <c r="RWC6" s="1054"/>
      <c r="RWD6" s="1054"/>
      <c r="RWE6" s="1054"/>
      <c r="RWF6" s="1054"/>
      <c r="RWG6" s="1054"/>
      <c r="RWH6" s="1054"/>
      <c r="RWI6" s="1054"/>
      <c r="RWJ6" s="1054"/>
      <c r="RWK6" s="1054"/>
      <c r="RWL6" s="1054"/>
      <c r="RWM6" s="1054"/>
      <c r="RWN6" s="1054"/>
      <c r="RWO6" s="1054"/>
      <c r="RWP6" s="1054"/>
      <c r="RWQ6" s="1054"/>
      <c r="RWR6" s="1054"/>
      <c r="RWS6" s="1054"/>
      <c r="RWT6" s="1054"/>
      <c r="RWU6" s="1054"/>
      <c r="RWV6" s="1054"/>
      <c r="RWW6" s="1054"/>
      <c r="RWX6" s="1054"/>
      <c r="RWY6" s="1054"/>
      <c r="RWZ6" s="1054"/>
      <c r="RXA6" s="1054"/>
      <c r="RXB6" s="1054"/>
      <c r="RXC6" s="1054"/>
      <c r="RXD6" s="1054"/>
      <c r="RXE6" s="1054"/>
      <c r="RXF6" s="1054"/>
      <c r="RXG6" s="1054"/>
      <c r="RXH6" s="1054"/>
      <c r="RXI6" s="1054"/>
      <c r="RXJ6" s="1054"/>
      <c r="RXK6" s="1054"/>
      <c r="RXL6" s="1054"/>
      <c r="RXM6" s="1054"/>
      <c r="RXN6" s="1054"/>
      <c r="RXO6" s="1054"/>
      <c r="RXP6" s="1054"/>
      <c r="RXQ6" s="1054"/>
      <c r="RXR6" s="1054"/>
      <c r="RXS6" s="1054"/>
      <c r="RXT6" s="1054"/>
      <c r="RXU6" s="1054"/>
      <c r="RXV6" s="1054"/>
      <c r="RXW6" s="1054"/>
      <c r="RXX6" s="1054"/>
      <c r="RXY6" s="1054"/>
      <c r="RXZ6" s="1054"/>
      <c r="RYA6" s="1054"/>
      <c r="RYB6" s="1054"/>
      <c r="RYC6" s="1054"/>
      <c r="RYD6" s="1054"/>
      <c r="RYE6" s="1054"/>
      <c r="RYF6" s="1054"/>
      <c r="RYG6" s="1054"/>
      <c r="RYH6" s="1054"/>
      <c r="RYI6" s="1054"/>
      <c r="RYJ6" s="1054"/>
      <c r="RYK6" s="1054"/>
      <c r="RYL6" s="1054"/>
      <c r="RYM6" s="1054"/>
      <c r="RYN6" s="1054"/>
      <c r="RYO6" s="1054"/>
      <c r="RYP6" s="1054"/>
      <c r="RYQ6" s="1054"/>
      <c r="RYR6" s="1054"/>
      <c r="RYS6" s="1054"/>
      <c r="RYT6" s="1054"/>
      <c r="RYU6" s="1054"/>
      <c r="RYV6" s="1054"/>
      <c r="RYW6" s="1054"/>
      <c r="RYX6" s="1054"/>
      <c r="RYY6" s="1054"/>
      <c r="RYZ6" s="1054"/>
      <c r="RZA6" s="1054"/>
      <c r="RZB6" s="1054"/>
      <c r="RZC6" s="1054"/>
      <c r="RZD6" s="1054"/>
      <c r="RZE6" s="1054"/>
      <c r="RZF6" s="1054"/>
      <c r="RZG6" s="1054"/>
      <c r="RZH6" s="1054"/>
      <c r="RZI6" s="1054"/>
      <c r="RZJ6" s="1054"/>
      <c r="RZK6" s="1054"/>
      <c r="RZL6" s="1054"/>
      <c r="RZM6" s="1054"/>
      <c r="RZN6" s="1054"/>
      <c r="RZO6" s="1054"/>
      <c r="RZP6" s="1054"/>
      <c r="RZQ6" s="1054"/>
      <c r="RZR6" s="1054"/>
      <c r="RZS6" s="1054"/>
      <c r="RZT6" s="1054"/>
      <c r="RZU6" s="1054"/>
      <c r="RZV6" s="1054"/>
      <c r="RZW6" s="1054"/>
      <c r="RZX6" s="1054"/>
      <c r="RZY6" s="1054"/>
      <c r="RZZ6" s="1054"/>
      <c r="SAA6" s="1054"/>
      <c r="SAB6" s="1054"/>
      <c r="SAC6" s="1054"/>
      <c r="SAD6" s="1054"/>
      <c r="SAE6" s="1054"/>
      <c r="SAF6" s="1054"/>
      <c r="SAG6" s="1054"/>
      <c r="SAH6" s="1054"/>
      <c r="SAI6" s="1054"/>
      <c r="SAJ6" s="1054"/>
      <c r="SAK6" s="1054"/>
      <c r="SAL6" s="1054"/>
      <c r="SAM6" s="1054"/>
      <c r="SAN6" s="1054"/>
      <c r="SAO6" s="1054"/>
      <c r="SAP6" s="1054"/>
      <c r="SAQ6" s="1054"/>
      <c r="SAR6" s="1054"/>
      <c r="SAS6" s="1054"/>
      <c r="SAT6" s="1054"/>
      <c r="SAU6" s="1054"/>
      <c r="SAV6" s="1054"/>
      <c r="SAW6" s="1054"/>
      <c r="SAX6" s="1054"/>
      <c r="SAY6" s="1054"/>
      <c r="SAZ6" s="1054"/>
      <c r="SBA6" s="1054"/>
      <c r="SBB6" s="1054"/>
      <c r="SBC6" s="1054"/>
      <c r="SBD6" s="1054"/>
      <c r="SBE6" s="1054"/>
      <c r="SBF6" s="1054"/>
      <c r="SBG6" s="1054"/>
      <c r="SBH6" s="1054"/>
      <c r="SBI6" s="1054"/>
      <c r="SBJ6" s="1054"/>
      <c r="SBK6" s="1054"/>
      <c r="SBL6" s="1054"/>
      <c r="SBM6" s="1054"/>
      <c r="SBN6" s="1054"/>
      <c r="SBO6" s="1054"/>
      <c r="SBP6" s="1054"/>
      <c r="SBQ6" s="1054"/>
      <c r="SBR6" s="1054"/>
      <c r="SBS6" s="1054"/>
      <c r="SBT6" s="1054"/>
      <c r="SBU6" s="1054"/>
      <c r="SBV6" s="1054"/>
      <c r="SBW6" s="1054"/>
      <c r="SBX6" s="1054"/>
      <c r="SBY6" s="1054"/>
      <c r="SBZ6" s="1054"/>
      <c r="SCA6" s="1054"/>
      <c r="SCB6" s="1054"/>
      <c r="SCC6" s="1054"/>
      <c r="SCD6" s="1054"/>
      <c r="SCE6" s="1054"/>
      <c r="SCF6" s="1054"/>
      <c r="SCG6" s="1054"/>
      <c r="SCH6" s="1054"/>
      <c r="SCI6" s="1054"/>
      <c r="SCJ6" s="1054"/>
      <c r="SCK6" s="1054"/>
      <c r="SCL6" s="1054"/>
      <c r="SCM6" s="1054"/>
      <c r="SCN6" s="1054"/>
      <c r="SCO6" s="1054"/>
      <c r="SCP6" s="1054"/>
      <c r="SCQ6" s="1054"/>
      <c r="SCR6" s="1054"/>
      <c r="SCS6" s="1054"/>
      <c r="SCT6" s="1054"/>
      <c r="SCU6" s="1054"/>
      <c r="SCV6" s="1054"/>
      <c r="SCW6" s="1054"/>
      <c r="SCX6" s="1054"/>
      <c r="SCY6" s="1054"/>
      <c r="SCZ6" s="1054"/>
      <c r="SDA6" s="1054"/>
      <c r="SDB6" s="1054"/>
      <c r="SDC6" s="1054"/>
      <c r="SDD6" s="1054"/>
      <c r="SDE6" s="1054"/>
      <c r="SDF6" s="1054"/>
      <c r="SDG6" s="1054"/>
      <c r="SDH6" s="1054"/>
      <c r="SDI6" s="1054"/>
      <c r="SDJ6" s="1054"/>
      <c r="SDK6" s="1054"/>
      <c r="SDL6" s="1054"/>
      <c r="SDM6" s="1054"/>
      <c r="SDN6" s="1054"/>
      <c r="SDO6" s="1054"/>
      <c r="SDP6" s="1054"/>
      <c r="SDQ6" s="1054"/>
      <c r="SDR6" s="1054"/>
      <c r="SDS6" s="1054"/>
      <c r="SDT6" s="1054"/>
      <c r="SDU6" s="1054"/>
      <c r="SDV6" s="1054"/>
      <c r="SDW6" s="1054"/>
      <c r="SDX6" s="1054"/>
      <c r="SDY6" s="1054"/>
      <c r="SDZ6" s="1054"/>
      <c r="SEA6" s="1054"/>
      <c r="SEB6" s="1054"/>
      <c r="SEC6" s="1054"/>
      <c r="SED6" s="1054"/>
      <c r="SEE6" s="1054"/>
      <c r="SEF6" s="1054"/>
      <c r="SEG6" s="1054"/>
      <c r="SEH6" s="1054"/>
      <c r="SEI6" s="1054"/>
      <c r="SEJ6" s="1054"/>
      <c r="SEK6" s="1054"/>
      <c r="SEL6" s="1054"/>
      <c r="SEM6" s="1054"/>
      <c r="SEN6" s="1054"/>
      <c r="SEO6" s="1054"/>
      <c r="SEP6" s="1054"/>
      <c r="SEQ6" s="1054"/>
      <c r="SER6" s="1054"/>
      <c r="SES6" s="1054"/>
      <c r="SET6" s="1054"/>
      <c r="SEU6" s="1054"/>
      <c r="SEV6" s="1054"/>
      <c r="SEW6" s="1054"/>
      <c r="SEX6" s="1054"/>
      <c r="SEY6" s="1054"/>
      <c r="SEZ6" s="1054"/>
      <c r="SFA6" s="1054"/>
      <c r="SFB6" s="1054"/>
      <c r="SFC6" s="1054"/>
      <c r="SFD6" s="1054"/>
      <c r="SFE6" s="1054"/>
      <c r="SFF6" s="1054"/>
      <c r="SFG6" s="1054"/>
      <c r="SFH6" s="1054"/>
      <c r="SFI6" s="1054"/>
      <c r="SFJ6" s="1054"/>
      <c r="SFK6" s="1054"/>
      <c r="SFL6" s="1054"/>
      <c r="SFM6" s="1054"/>
      <c r="SFN6" s="1054"/>
      <c r="SFO6" s="1054"/>
      <c r="SFP6" s="1054"/>
      <c r="SFQ6" s="1054"/>
      <c r="SFR6" s="1054"/>
      <c r="SFS6" s="1054"/>
      <c r="SFT6" s="1054"/>
      <c r="SFU6" s="1054"/>
      <c r="SFV6" s="1054"/>
      <c r="SFW6" s="1054"/>
      <c r="SFX6" s="1054"/>
      <c r="SFY6" s="1054"/>
      <c r="SFZ6" s="1054"/>
      <c r="SGA6" s="1054"/>
      <c r="SGB6" s="1054"/>
      <c r="SGC6" s="1054"/>
      <c r="SGD6" s="1054"/>
      <c r="SGE6" s="1054"/>
      <c r="SGF6" s="1054"/>
      <c r="SGG6" s="1054"/>
      <c r="SGH6" s="1054"/>
      <c r="SGI6" s="1054"/>
      <c r="SGJ6" s="1054"/>
      <c r="SGK6" s="1054"/>
      <c r="SGL6" s="1054"/>
      <c r="SGM6" s="1054"/>
      <c r="SGN6" s="1054"/>
      <c r="SGO6" s="1054"/>
      <c r="SGP6" s="1054"/>
      <c r="SGQ6" s="1054"/>
      <c r="SGR6" s="1054"/>
      <c r="SGS6" s="1054"/>
      <c r="SGT6" s="1054"/>
      <c r="SGU6" s="1054"/>
      <c r="SGV6" s="1054"/>
      <c r="SGW6" s="1054"/>
      <c r="SGX6" s="1054"/>
      <c r="SGY6" s="1054"/>
      <c r="SGZ6" s="1054"/>
      <c r="SHA6" s="1054"/>
      <c r="SHB6" s="1054"/>
      <c r="SHC6" s="1054"/>
      <c r="SHD6" s="1054"/>
      <c r="SHE6" s="1054"/>
      <c r="SHF6" s="1054"/>
      <c r="SHG6" s="1054"/>
      <c r="SHH6" s="1054"/>
      <c r="SHI6" s="1054"/>
      <c r="SHJ6" s="1054"/>
      <c r="SHK6" s="1054"/>
      <c r="SHL6" s="1054"/>
      <c r="SHM6" s="1054"/>
      <c r="SHN6" s="1054"/>
      <c r="SHO6" s="1054"/>
      <c r="SHP6" s="1054"/>
      <c r="SHQ6" s="1054"/>
      <c r="SHR6" s="1054"/>
      <c r="SHS6" s="1054"/>
      <c r="SHT6" s="1054"/>
      <c r="SHU6" s="1054"/>
      <c r="SHV6" s="1054"/>
      <c r="SHW6" s="1054"/>
      <c r="SHX6" s="1054"/>
      <c r="SHY6" s="1054"/>
      <c r="SHZ6" s="1054"/>
      <c r="SIA6" s="1054"/>
      <c r="SIB6" s="1054"/>
      <c r="SIC6" s="1054"/>
      <c r="SID6" s="1054"/>
      <c r="SIE6" s="1054"/>
      <c r="SIF6" s="1054"/>
      <c r="SIG6" s="1054"/>
      <c r="SIH6" s="1054"/>
      <c r="SII6" s="1054"/>
      <c r="SIJ6" s="1054"/>
      <c r="SIK6" s="1054"/>
      <c r="SIL6" s="1054"/>
      <c r="SIM6" s="1054"/>
      <c r="SIN6" s="1054"/>
      <c r="SIO6" s="1054"/>
      <c r="SIP6" s="1054"/>
      <c r="SIQ6" s="1054"/>
      <c r="SIR6" s="1054"/>
      <c r="SIS6" s="1054"/>
      <c r="SIT6" s="1054"/>
      <c r="SIU6" s="1054"/>
      <c r="SIV6" s="1054"/>
      <c r="SIW6" s="1054"/>
      <c r="SIX6" s="1054"/>
      <c r="SIY6" s="1054"/>
      <c r="SIZ6" s="1054"/>
      <c r="SJA6" s="1054"/>
      <c r="SJB6" s="1054"/>
      <c r="SJC6" s="1054"/>
      <c r="SJD6" s="1054"/>
      <c r="SJE6" s="1054"/>
      <c r="SJF6" s="1054"/>
      <c r="SJG6" s="1054"/>
      <c r="SJH6" s="1054"/>
      <c r="SJI6" s="1054"/>
      <c r="SJJ6" s="1054"/>
      <c r="SJK6" s="1054"/>
      <c r="SJL6" s="1054"/>
      <c r="SJM6" s="1054"/>
      <c r="SJN6" s="1054"/>
      <c r="SJO6" s="1054"/>
      <c r="SJP6" s="1054"/>
      <c r="SJQ6" s="1054"/>
      <c r="SJR6" s="1054"/>
      <c r="SJS6" s="1054"/>
      <c r="SJT6" s="1054"/>
      <c r="SJU6" s="1054"/>
      <c r="SJV6" s="1054"/>
      <c r="SJW6" s="1054"/>
      <c r="SJX6" s="1054"/>
      <c r="SJY6" s="1054"/>
      <c r="SJZ6" s="1054"/>
      <c r="SKA6" s="1054"/>
      <c r="SKB6" s="1054"/>
      <c r="SKC6" s="1054"/>
      <c r="SKD6" s="1054"/>
      <c r="SKE6" s="1054"/>
      <c r="SKF6" s="1054"/>
      <c r="SKG6" s="1054"/>
      <c r="SKH6" s="1054"/>
      <c r="SKI6" s="1054"/>
      <c r="SKJ6" s="1054"/>
      <c r="SKK6" s="1054"/>
      <c r="SKL6" s="1054"/>
      <c r="SKM6" s="1054"/>
      <c r="SKN6" s="1054"/>
      <c r="SKO6" s="1054"/>
      <c r="SKP6" s="1054"/>
      <c r="SKQ6" s="1054"/>
      <c r="SKR6" s="1054"/>
      <c r="SKS6" s="1054"/>
      <c r="SKT6" s="1054"/>
      <c r="SKU6" s="1054"/>
      <c r="SKV6" s="1054"/>
      <c r="SKW6" s="1054"/>
      <c r="SKX6" s="1054"/>
      <c r="SKY6" s="1054"/>
      <c r="SKZ6" s="1054"/>
      <c r="SLA6" s="1054"/>
      <c r="SLB6" s="1054"/>
      <c r="SLC6" s="1054"/>
      <c r="SLD6" s="1054"/>
      <c r="SLE6" s="1054"/>
      <c r="SLF6" s="1054"/>
      <c r="SLG6" s="1054"/>
      <c r="SLH6" s="1054"/>
      <c r="SLI6" s="1054"/>
      <c r="SLJ6" s="1054"/>
      <c r="SLK6" s="1054"/>
      <c r="SLL6" s="1054"/>
      <c r="SLM6" s="1054"/>
      <c r="SLN6" s="1054"/>
      <c r="SLO6" s="1054"/>
      <c r="SLP6" s="1054"/>
      <c r="SLQ6" s="1054"/>
      <c r="SLR6" s="1054"/>
      <c r="SLS6" s="1054"/>
      <c r="SLT6" s="1054"/>
      <c r="SLU6" s="1054"/>
      <c r="SLV6" s="1054"/>
      <c r="SLW6" s="1054"/>
      <c r="SLX6" s="1054"/>
      <c r="SLY6" s="1054"/>
      <c r="SLZ6" s="1054"/>
      <c r="SMA6" s="1054"/>
      <c r="SMB6" s="1054"/>
      <c r="SMC6" s="1054"/>
      <c r="SMD6" s="1054"/>
      <c r="SME6" s="1054"/>
      <c r="SMF6" s="1054"/>
      <c r="SMG6" s="1054"/>
      <c r="SMH6" s="1054"/>
      <c r="SMI6" s="1054"/>
      <c r="SMJ6" s="1054"/>
      <c r="SMK6" s="1054"/>
      <c r="SML6" s="1054"/>
      <c r="SMM6" s="1054"/>
      <c r="SMN6" s="1054"/>
      <c r="SMO6" s="1054"/>
      <c r="SMP6" s="1054"/>
      <c r="SMQ6" s="1054"/>
      <c r="SMR6" s="1054"/>
      <c r="SMS6" s="1054"/>
      <c r="SMT6" s="1054"/>
      <c r="SMU6" s="1054"/>
      <c r="SMV6" s="1054"/>
      <c r="SMW6" s="1054"/>
      <c r="SMX6" s="1054"/>
      <c r="SMY6" s="1054"/>
      <c r="SMZ6" s="1054"/>
      <c r="SNA6" s="1054"/>
      <c r="SNB6" s="1054"/>
      <c r="SNC6" s="1054"/>
      <c r="SND6" s="1054"/>
      <c r="SNE6" s="1054"/>
      <c r="SNF6" s="1054"/>
      <c r="SNG6" s="1054"/>
      <c r="SNH6" s="1054"/>
      <c r="SNI6" s="1054"/>
      <c r="SNJ6" s="1054"/>
      <c r="SNK6" s="1054"/>
      <c r="SNL6" s="1054"/>
      <c r="SNM6" s="1054"/>
      <c r="SNN6" s="1054"/>
      <c r="SNO6" s="1054"/>
      <c r="SNP6" s="1054"/>
      <c r="SNQ6" s="1054"/>
      <c r="SNR6" s="1054"/>
      <c r="SNS6" s="1054"/>
      <c r="SNT6" s="1054"/>
      <c r="SNU6" s="1054"/>
      <c r="SNV6" s="1054"/>
      <c r="SNW6" s="1054"/>
      <c r="SNX6" s="1054"/>
      <c r="SNY6" s="1054"/>
      <c r="SNZ6" s="1054"/>
      <c r="SOA6" s="1054"/>
      <c r="SOB6" s="1054"/>
      <c r="SOC6" s="1054"/>
      <c r="SOD6" s="1054"/>
      <c r="SOE6" s="1054"/>
      <c r="SOF6" s="1054"/>
      <c r="SOG6" s="1054"/>
      <c r="SOH6" s="1054"/>
      <c r="SOI6" s="1054"/>
      <c r="SOJ6" s="1054"/>
      <c r="SOK6" s="1054"/>
      <c r="SOL6" s="1054"/>
      <c r="SOM6" s="1054"/>
      <c r="SON6" s="1054"/>
      <c r="SOO6" s="1054"/>
      <c r="SOP6" s="1054"/>
      <c r="SOQ6" s="1054"/>
      <c r="SOR6" s="1054"/>
      <c r="SOS6" s="1054"/>
      <c r="SOT6" s="1054"/>
      <c r="SOU6" s="1054"/>
      <c r="SOV6" s="1054"/>
      <c r="SOW6" s="1054"/>
      <c r="SOX6" s="1054"/>
      <c r="SOY6" s="1054"/>
      <c r="SOZ6" s="1054"/>
      <c r="SPA6" s="1054"/>
      <c r="SPB6" s="1054"/>
      <c r="SPC6" s="1054"/>
      <c r="SPD6" s="1054"/>
      <c r="SPE6" s="1054"/>
      <c r="SPF6" s="1054"/>
      <c r="SPG6" s="1054"/>
      <c r="SPH6" s="1054"/>
      <c r="SPI6" s="1054"/>
      <c r="SPJ6" s="1054"/>
      <c r="SPK6" s="1054"/>
      <c r="SPL6" s="1054"/>
      <c r="SPM6" s="1054"/>
      <c r="SPN6" s="1054"/>
      <c r="SPO6" s="1054"/>
      <c r="SPP6" s="1054"/>
      <c r="SPQ6" s="1054"/>
      <c r="SPR6" s="1054"/>
      <c r="SPS6" s="1054"/>
      <c r="SPT6" s="1054"/>
      <c r="SPU6" s="1054"/>
      <c r="SPV6" s="1054"/>
      <c r="SPW6" s="1054"/>
      <c r="SPX6" s="1054"/>
      <c r="SPY6" s="1054"/>
      <c r="SPZ6" s="1054"/>
      <c r="SQA6" s="1054"/>
      <c r="SQB6" s="1054"/>
      <c r="SQC6" s="1054"/>
      <c r="SQD6" s="1054"/>
      <c r="SQE6" s="1054"/>
      <c r="SQF6" s="1054"/>
      <c r="SQG6" s="1054"/>
      <c r="SQH6" s="1054"/>
      <c r="SQI6" s="1054"/>
      <c r="SQJ6" s="1054"/>
      <c r="SQK6" s="1054"/>
      <c r="SQL6" s="1054"/>
      <c r="SQM6" s="1054"/>
      <c r="SQN6" s="1054"/>
      <c r="SQO6" s="1054"/>
      <c r="SQP6" s="1054"/>
      <c r="SQQ6" s="1054"/>
      <c r="SQR6" s="1054"/>
      <c r="SQS6" s="1054"/>
      <c r="SQT6" s="1054"/>
      <c r="SQU6" s="1054"/>
      <c r="SQV6" s="1054"/>
      <c r="SQW6" s="1054"/>
      <c r="SQX6" s="1054"/>
      <c r="SQY6" s="1054"/>
      <c r="SQZ6" s="1054"/>
      <c r="SRA6" s="1054"/>
      <c r="SRB6" s="1054"/>
      <c r="SRC6" s="1054"/>
      <c r="SRD6" s="1054"/>
      <c r="SRE6" s="1054"/>
      <c r="SRF6" s="1054"/>
      <c r="SRG6" s="1054"/>
      <c r="SRH6" s="1054"/>
      <c r="SRI6" s="1054"/>
      <c r="SRJ6" s="1054"/>
      <c r="SRK6" s="1054"/>
      <c r="SRL6" s="1054"/>
      <c r="SRM6" s="1054"/>
      <c r="SRN6" s="1054"/>
      <c r="SRO6" s="1054"/>
      <c r="SRP6" s="1054"/>
      <c r="SRQ6" s="1054"/>
      <c r="SRR6" s="1054"/>
      <c r="SRS6" s="1054"/>
      <c r="SRT6" s="1054"/>
      <c r="SRU6" s="1054"/>
      <c r="SRV6" s="1054"/>
      <c r="SRW6" s="1054"/>
      <c r="SRX6" s="1054"/>
      <c r="SRY6" s="1054"/>
      <c r="SRZ6" s="1054"/>
      <c r="SSA6" s="1054"/>
      <c r="SSB6" s="1054"/>
      <c r="SSC6" s="1054"/>
      <c r="SSD6" s="1054"/>
      <c r="SSE6" s="1054"/>
      <c r="SSF6" s="1054"/>
      <c r="SSG6" s="1054"/>
      <c r="SSH6" s="1054"/>
      <c r="SSI6" s="1054"/>
      <c r="SSJ6" s="1054"/>
      <c r="SSK6" s="1054"/>
      <c r="SSL6" s="1054"/>
      <c r="SSM6" s="1054"/>
      <c r="SSN6" s="1054"/>
      <c r="SSO6" s="1054"/>
      <c r="SSP6" s="1054"/>
      <c r="SSQ6" s="1054"/>
      <c r="SSR6" s="1054"/>
      <c r="SSS6" s="1054"/>
      <c r="SST6" s="1054"/>
      <c r="SSU6" s="1054"/>
      <c r="SSV6" s="1054"/>
      <c r="SSW6" s="1054"/>
      <c r="SSX6" s="1054"/>
      <c r="SSY6" s="1054"/>
      <c r="SSZ6" s="1054"/>
      <c r="STA6" s="1054"/>
      <c r="STB6" s="1054"/>
      <c r="STC6" s="1054"/>
      <c r="STD6" s="1054"/>
      <c r="STE6" s="1054"/>
      <c r="STF6" s="1054"/>
      <c r="STG6" s="1054"/>
      <c r="STH6" s="1054"/>
      <c r="STI6" s="1054"/>
      <c r="STJ6" s="1054"/>
      <c r="STK6" s="1054"/>
      <c r="STL6" s="1054"/>
      <c r="STM6" s="1054"/>
      <c r="STN6" s="1054"/>
      <c r="STO6" s="1054"/>
      <c r="STP6" s="1054"/>
      <c r="STQ6" s="1054"/>
      <c r="STR6" s="1054"/>
      <c r="STS6" s="1054"/>
      <c r="STT6" s="1054"/>
      <c r="STU6" s="1054"/>
      <c r="STV6" s="1054"/>
      <c r="STW6" s="1054"/>
      <c r="STX6" s="1054"/>
      <c r="STY6" s="1054"/>
      <c r="STZ6" s="1054"/>
      <c r="SUA6" s="1054"/>
      <c r="SUB6" s="1054"/>
      <c r="SUC6" s="1054"/>
      <c r="SUD6" s="1054"/>
      <c r="SUE6" s="1054"/>
      <c r="SUF6" s="1054"/>
      <c r="SUG6" s="1054"/>
      <c r="SUH6" s="1054"/>
      <c r="SUI6" s="1054"/>
      <c r="SUJ6" s="1054"/>
      <c r="SUK6" s="1054"/>
      <c r="SUL6" s="1054"/>
      <c r="SUM6" s="1054"/>
      <c r="SUN6" s="1054"/>
      <c r="SUO6" s="1054"/>
      <c r="SUP6" s="1054"/>
      <c r="SUQ6" s="1054"/>
      <c r="SUR6" s="1054"/>
      <c r="SUS6" s="1054"/>
      <c r="SUT6" s="1054"/>
      <c r="SUU6" s="1054"/>
      <c r="SUV6" s="1054"/>
      <c r="SUW6" s="1054"/>
      <c r="SUX6" s="1054"/>
      <c r="SUY6" s="1054"/>
      <c r="SUZ6" s="1054"/>
      <c r="SVA6" s="1054"/>
      <c r="SVB6" s="1054"/>
      <c r="SVC6" s="1054"/>
      <c r="SVD6" s="1054"/>
      <c r="SVE6" s="1054"/>
      <c r="SVF6" s="1054"/>
      <c r="SVG6" s="1054"/>
      <c r="SVH6" s="1054"/>
      <c r="SVI6" s="1054"/>
      <c r="SVJ6" s="1054"/>
      <c r="SVK6" s="1054"/>
      <c r="SVL6" s="1054"/>
      <c r="SVM6" s="1054"/>
      <c r="SVN6" s="1054"/>
      <c r="SVO6" s="1054"/>
      <c r="SVP6" s="1054"/>
      <c r="SVQ6" s="1054"/>
      <c r="SVR6" s="1054"/>
      <c r="SVS6" s="1054"/>
      <c r="SVT6" s="1054"/>
      <c r="SVU6" s="1054"/>
      <c r="SVV6" s="1054"/>
      <c r="SVW6" s="1054"/>
      <c r="SVX6" s="1054"/>
      <c r="SVY6" s="1054"/>
      <c r="SVZ6" s="1054"/>
      <c r="SWA6" s="1054"/>
      <c r="SWB6" s="1054"/>
      <c r="SWC6" s="1054"/>
      <c r="SWD6" s="1054"/>
      <c r="SWE6" s="1054"/>
      <c r="SWF6" s="1054"/>
      <c r="SWG6" s="1054"/>
      <c r="SWH6" s="1054"/>
      <c r="SWI6" s="1054"/>
      <c r="SWJ6" s="1054"/>
      <c r="SWK6" s="1054"/>
      <c r="SWL6" s="1054"/>
      <c r="SWM6" s="1054"/>
      <c r="SWN6" s="1054"/>
      <c r="SWO6" s="1054"/>
      <c r="SWP6" s="1054"/>
      <c r="SWQ6" s="1054"/>
      <c r="SWR6" s="1054"/>
      <c r="SWS6" s="1054"/>
      <c r="SWT6" s="1054"/>
      <c r="SWU6" s="1054"/>
      <c r="SWV6" s="1054"/>
      <c r="SWW6" s="1054"/>
      <c r="SWX6" s="1054"/>
      <c r="SWY6" s="1054"/>
      <c r="SWZ6" s="1054"/>
      <c r="SXA6" s="1054"/>
      <c r="SXB6" s="1054"/>
      <c r="SXC6" s="1054"/>
      <c r="SXD6" s="1054"/>
      <c r="SXE6" s="1054"/>
      <c r="SXF6" s="1054"/>
      <c r="SXG6" s="1054"/>
      <c r="SXH6" s="1054"/>
      <c r="SXI6" s="1054"/>
      <c r="SXJ6" s="1054"/>
      <c r="SXK6" s="1054"/>
      <c r="SXL6" s="1054"/>
      <c r="SXM6" s="1054"/>
      <c r="SXN6" s="1054"/>
      <c r="SXO6" s="1054"/>
      <c r="SXP6" s="1054"/>
      <c r="SXQ6" s="1054"/>
      <c r="SXR6" s="1054"/>
      <c r="SXS6" s="1054"/>
      <c r="SXT6" s="1054"/>
      <c r="SXU6" s="1054"/>
      <c r="SXV6" s="1054"/>
      <c r="SXW6" s="1054"/>
      <c r="SXX6" s="1054"/>
      <c r="SXY6" s="1054"/>
      <c r="SXZ6" s="1054"/>
      <c r="SYA6" s="1054"/>
      <c r="SYB6" s="1054"/>
      <c r="SYC6" s="1054"/>
      <c r="SYD6" s="1054"/>
      <c r="SYE6" s="1054"/>
      <c r="SYF6" s="1054"/>
      <c r="SYG6" s="1054"/>
      <c r="SYH6" s="1054"/>
      <c r="SYI6" s="1054"/>
      <c r="SYJ6" s="1054"/>
      <c r="SYK6" s="1054"/>
      <c r="SYL6" s="1054"/>
      <c r="SYM6" s="1054"/>
      <c r="SYN6" s="1054"/>
      <c r="SYO6" s="1054"/>
      <c r="SYP6" s="1054"/>
      <c r="SYQ6" s="1054"/>
      <c r="SYR6" s="1054"/>
      <c r="SYS6" s="1054"/>
      <c r="SYT6" s="1054"/>
      <c r="SYU6" s="1054"/>
      <c r="SYV6" s="1054"/>
      <c r="SYW6" s="1054"/>
      <c r="SYX6" s="1054"/>
      <c r="SYY6" s="1054"/>
      <c r="SYZ6" s="1054"/>
      <c r="SZA6" s="1054"/>
      <c r="SZB6" s="1054"/>
      <c r="SZC6" s="1054"/>
      <c r="SZD6" s="1054"/>
      <c r="SZE6" s="1054"/>
      <c r="SZF6" s="1054"/>
      <c r="SZG6" s="1054"/>
      <c r="SZH6" s="1054"/>
      <c r="SZI6" s="1054"/>
      <c r="SZJ6" s="1054"/>
      <c r="SZK6" s="1054"/>
      <c r="SZL6" s="1054"/>
      <c r="SZM6" s="1054"/>
      <c r="SZN6" s="1054"/>
      <c r="SZO6" s="1054"/>
      <c r="SZP6" s="1054"/>
      <c r="SZQ6" s="1054"/>
      <c r="SZR6" s="1054"/>
      <c r="SZS6" s="1054"/>
      <c r="SZT6" s="1054"/>
      <c r="SZU6" s="1054"/>
      <c r="SZV6" s="1054"/>
      <c r="SZW6" s="1054"/>
      <c r="SZX6" s="1054"/>
      <c r="SZY6" s="1054"/>
      <c r="SZZ6" s="1054"/>
      <c r="TAA6" s="1054"/>
      <c r="TAB6" s="1054"/>
      <c r="TAC6" s="1054"/>
      <c r="TAD6" s="1054"/>
      <c r="TAE6" s="1054"/>
      <c r="TAF6" s="1054"/>
      <c r="TAG6" s="1054"/>
      <c r="TAH6" s="1054"/>
      <c r="TAI6" s="1054"/>
      <c r="TAJ6" s="1054"/>
      <c r="TAK6" s="1054"/>
      <c r="TAL6" s="1054"/>
      <c r="TAM6" s="1054"/>
      <c r="TAN6" s="1054"/>
      <c r="TAO6" s="1054"/>
      <c r="TAP6" s="1054"/>
      <c r="TAQ6" s="1054"/>
      <c r="TAR6" s="1054"/>
      <c r="TAS6" s="1054"/>
      <c r="TAT6" s="1054"/>
      <c r="TAU6" s="1054"/>
      <c r="TAV6" s="1054"/>
      <c r="TAW6" s="1054"/>
      <c r="TAX6" s="1054"/>
      <c r="TAY6" s="1054"/>
      <c r="TAZ6" s="1054"/>
      <c r="TBA6" s="1054"/>
      <c r="TBB6" s="1054"/>
      <c r="TBC6" s="1054"/>
      <c r="TBD6" s="1054"/>
      <c r="TBE6" s="1054"/>
      <c r="TBF6" s="1054"/>
      <c r="TBG6" s="1054"/>
      <c r="TBH6" s="1054"/>
      <c r="TBI6" s="1054"/>
      <c r="TBJ6" s="1054"/>
      <c r="TBK6" s="1054"/>
      <c r="TBL6" s="1054"/>
      <c r="TBM6" s="1054"/>
      <c r="TBN6" s="1054"/>
      <c r="TBO6" s="1054"/>
      <c r="TBP6" s="1054"/>
      <c r="TBQ6" s="1054"/>
      <c r="TBR6" s="1054"/>
      <c r="TBS6" s="1054"/>
      <c r="TBT6" s="1054"/>
      <c r="TBU6" s="1054"/>
      <c r="TBV6" s="1054"/>
      <c r="TBW6" s="1054"/>
      <c r="TBX6" s="1054"/>
      <c r="TBY6" s="1054"/>
      <c r="TBZ6" s="1054"/>
      <c r="TCA6" s="1054"/>
      <c r="TCB6" s="1054"/>
      <c r="TCC6" s="1054"/>
      <c r="TCD6" s="1054"/>
      <c r="TCE6" s="1054"/>
      <c r="TCF6" s="1054"/>
      <c r="TCG6" s="1054"/>
      <c r="TCH6" s="1054"/>
      <c r="TCI6" s="1054"/>
      <c r="TCJ6" s="1054"/>
      <c r="TCK6" s="1054"/>
      <c r="TCL6" s="1054"/>
      <c r="TCM6" s="1054"/>
      <c r="TCN6" s="1054"/>
      <c r="TCO6" s="1054"/>
      <c r="TCP6" s="1054"/>
      <c r="TCQ6" s="1054"/>
      <c r="TCR6" s="1054"/>
      <c r="TCS6" s="1054"/>
      <c r="TCT6" s="1054"/>
      <c r="TCU6" s="1054"/>
      <c r="TCV6" s="1054"/>
      <c r="TCW6" s="1054"/>
      <c r="TCX6" s="1054"/>
      <c r="TCY6" s="1054"/>
      <c r="TCZ6" s="1054"/>
      <c r="TDA6" s="1054"/>
      <c r="TDB6" s="1054"/>
      <c r="TDC6" s="1054"/>
      <c r="TDD6" s="1054"/>
      <c r="TDE6" s="1054"/>
      <c r="TDF6" s="1054"/>
      <c r="TDG6" s="1054"/>
      <c r="TDH6" s="1054"/>
      <c r="TDI6" s="1054"/>
      <c r="TDJ6" s="1054"/>
      <c r="TDK6" s="1054"/>
      <c r="TDL6" s="1054"/>
      <c r="TDM6" s="1054"/>
      <c r="TDN6" s="1054"/>
      <c r="TDO6" s="1054"/>
      <c r="TDP6" s="1054"/>
      <c r="TDQ6" s="1054"/>
      <c r="TDR6" s="1054"/>
      <c r="TDS6" s="1054"/>
      <c r="TDT6" s="1054"/>
      <c r="TDU6" s="1054"/>
      <c r="TDV6" s="1054"/>
      <c r="TDW6" s="1054"/>
      <c r="TDX6" s="1054"/>
      <c r="TDY6" s="1054"/>
      <c r="TDZ6" s="1054"/>
      <c r="TEA6" s="1054"/>
      <c r="TEB6" s="1054"/>
      <c r="TEC6" s="1054"/>
      <c r="TED6" s="1054"/>
      <c r="TEE6" s="1054"/>
      <c r="TEF6" s="1054"/>
      <c r="TEG6" s="1054"/>
      <c r="TEH6" s="1054"/>
      <c r="TEI6" s="1054"/>
      <c r="TEJ6" s="1054"/>
      <c r="TEK6" s="1054"/>
      <c r="TEL6" s="1054"/>
      <c r="TEM6" s="1054"/>
      <c r="TEN6" s="1054"/>
      <c r="TEO6" s="1054"/>
      <c r="TEP6" s="1054"/>
      <c r="TEQ6" s="1054"/>
      <c r="TER6" s="1054"/>
      <c r="TES6" s="1054"/>
      <c r="TET6" s="1054"/>
      <c r="TEU6" s="1054"/>
      <c r="TEV6" s="1054"/>
      <c r="TEW6" s="1054"/>
      <c r="TEX6" s="1054"/>
      <c r="TEY6" s="1054"/>
      <c r="TEZ6" s="1054"/>
      <c r="TFA6" s="1054"/>
      <c r="TFB6" s="1054"/>
      <c r="TFC6" s="1054"/>
      <c r="TFD6" s="1054"/>
      <c r="TFE6" s="1054"/>
      <c r="TFF6" s="1054"/>
      <c r="TFG6" s="1054"/>
      <c r="TFH6" s="1054"/>
      <c r="TFI6" s="1054"/>
      <c r="TFJ6" s="1054"/>
      <c r="TFK6" s="1054"/>
      <c r="TFL6" s="1054"/>
      <c r="TFM6" s="1054"/>
      <c r="TFN6" s="1054"/>
      <c r="TFO6" s="1054"/>
      <c r="TFP6" s="1054"/>
      <c r="TFQ6" s="1054"/>
      <c r="TFR6" s="1054"/>
      <c r="TFS6" s="1054"/>
      <c r="TFT6" s="1054"/>
      <c r="TFU6" s="1054"/>
      <c r="TFV6" s="1054"/>
      <c r="TFW6" s="1054"/>
      <c r="TFX6" s="1054"/>
      <c r="TFY6" s="1054"/>
      <c r="TFZ6" s="1054"/>
      <c r="TGA6" s="1054"/>
      <c r="TGB6" s="1054"/>
      <c r="TGC6" s="1054"/>
      <c r="TGD6" s="1054"/>
      <c r="TGE6" s="1054"/>
      <c r="TGF6" s="1054"/>
      <c r="TGG6" s="1054"/>
      <c r="TGH6" s="1054"/>
      <c r="TGI6" s="1054"/>
      <c r="TGJ6" s="1054"/>
      <c r="TGK6" s="1054"/>
      <c r="TGL6" s="1054"/>
      <c r="TGM6" s="1054"/>
      <c r="TGN6" s="1054"/>
      <c r="TGO6" s="1054"/>
      <c r="TGP6" s="1054"/>
      <c r="TGQ6" s="1054"/>
      <c r="TGR6" s="1054"/>
      <c r="TGS6" s="1054"/>
      <c r="TGT6" s="1054"/>
      <c r="TGU6" s="1054"/>
      <c r="TGV6" s="1054"/>
      <c r="TGW6" s="1054"/>
      <c r="TGX6" s="1054"/>
      <c r="TGY6" s="1054"/>
      <c r="TGZ6" s="1054"/>
      <c r="THA6" s="1054"/>
      <c r="THB6" s="1054"/>
      <c r="THC6" s="1054"/>
      <c r="THD6" s="1054"/>
      <c r="THE6" s="1054"/>
      <c r="THF6" s="1054"/>
      <c r="THG6" s="1054"/>
      <c r="THH6" s="1054"/>
      <c r="THI6" s="1054"/>
      <c r="THJ6" s="1054"/>
      <c r="THK6" s="1054"/>
      <c r="THL6" s="1054"/>
      <c r="THM6" s="1054"/>
      <c r="THN6" s="1054"/>
      <c r="THO6" s="1054"/>
      <c r="THP6" s="1054"/>
      <c r="THQ6" s="1054"/>
      <c r="THR6" s="1054"/>
      <c r="THS6" s="1054"/>
      <c r="THT6" s="1054"/>
      <c r="THU6" s="1054"/>
      <c r="THV6" s="1054"/>
      <c r="THW6" s="1054"/>
      <c r="THX6" s="1054"/>
      <c r="THY6" s="1054"/>
      <c r="THZ6" s="1054"/>
      <c r="TIA6" s="1054"/>
      <c r="TIB6" s="1054"/>
      <c r="TIC6" s="1054"/>
      <c r="TID6" s="1054"/>
      <c r="TIE6" s="1054"/>
      <c r="TIF6" s="1054"/>
      <c r="TIG6" s="1054"/>
      <c r="TIH6" s="1054"/>
      <c r="TII6" s="1054"/>
      <c r="TIJ6" s="1054"/>
      <c r="TIK6" s="1054"/>
      <c r="TIL6" s="1054"/>
      <c r="TIM6" s="1054"/>
      <c r="TIN6" s="1054"/>
      <c r="TIO6" s="1054"/>
      <c r="TIP6" s="1054"/>
      <c r="TIQ6" s="1054"/>
      <c r="TIR6" s="1054"/>
      <c r="TIS6" s="1054"/>
      <c r="TIT6" s="1054"/>
      <c r="TIU6" s="1054"/>
      <c r="TIV6" s="1054"/>
      <c r="TIW6" s="1054"/>
      <c r="TIX6" s="1054"/>
      <c r="TIY6" s="1054"/>
      <c r="TIZ6" s="1054"/>
      <c r="TJA6" s="1054"/>
      <c r="TJB6" s="1054"/>
      <c r="TJC6" s="1054"/>
      <c r="TJD6" s="1054"/>
      <c r="TJE6" s="1054"/>
      <c r="TJF6" s="1054"/>
      <c r="TJG6" s="1054"/>
      <c r="TJH6" s="1054"/>
      <c r="TJI6" s="1054"/>
      <c r="TJJ6" s="1054"/>
      <c r="TJK6" s="1054"/>
      <c r="TJL6" s="1054"/>
      <c r="TJM6" s="1054"/>
      <c r="TJN6" s="1054"/>
      <c r="TJO6" s="1054"/>
      <c r="TJP6" s="1054"/>
      <c r="TJQ6" s="1054"/>
      <c r="TJR6" s="1054"/>
      <c r="TJS6" s="1054"/>
      <c r="TJT6" s="1054"/>
      <c r="TJU6" s="1054"/>
      <c r="TJV6" s="1054"/>
      <c r="TJW6" s="1054"/>
      <c r="TJX6" s="1054"/>
      <c r="TJY6" s="1054"/>
      <c r="TJZ6" s="1054"/>
      <c r="TKA6" s="1054"/>
      <c r="TKB6" s="1054"/>
      <c r="TKC6" s="1054"/>
      <c r="TKD6" s="1054"/>
      <c r="TKE6" s="1054"/>
      <c r="TKF6" s="1054"/>
      <c r="TKG6" s="1054"/>
      <c r="TKH6" s="1054"/>
      <c r="TKI6" s="1054"/>
      <c r="TKJ6" s="1054"/>
      <c r="TKK6" s="1054"/>
      <c r="TKL6" s="1054"/>
      <c r="TKM6" s="1054"/>
      <c r="TKN6" s="1054"/>
      <c r="TKO6" s="1054"/>
      <c r="TKP6" s="1054"/>
      <c r="TKQ6" s="1054"/>
      <c r="TKR6" s="1054"/>
      <c r="TKS6" s="1054"/>
      <c r="TKT6" s="1054"/>
      <c r="TKU6" s="1054"/>
      <c r="TKV6" s="1054"/>
      <c r="TKW6" s="1054"/>
      <c r="TKX6" s="1054"/>
      <c r="TKY6" s="1054"/>
      <c r="TKZ6" s="1054"/>
      <c r="TLA6" s="1054"/>
      <c r="TLB6" s="1054"/>
      <c r="TLC6" s="1054"/>
      <c r="TLD6" s="1054"/>
      <c r="TLE6" s="1054"/>
      <c r="TLF6" s="1054"/>
      <c r="TLG6" s="1054"/>
      <c r="TLH6" s="1054"/>
      <c r="TLI6" s="1054"/>
      <c r="TLJ6" s="1054"/>
      <c r="TLK6" s="1054"/>
      <c r="TLL6" s="1054"/>
      <c r="TLM6" s="1054"/>
      <c r="TLN6" s="1054"/>
      <c r="TLO6" s="1054"/>
      <c r="TLP6" s="1054"/>
      <c r="TLQ6" s="1054"/>
      <c r="TLR6" s="1054"/>
      <c r="TLS6" s="1054"/>
      <c r="TLT6" s="1054"/>
      <c r="TLU6" s="1054"/>
      <c r="TLV6" s="1054"/>
      <c r="TLW6" s="1054"/>
      <c r="TLX6" s="1054"/>
      <c r="TLY6" s="1054"/>
      <c r="TLZ6" s="1054"/>
      <c r="TMA6" s="1054"/>
      <c r="TMB6" s="1054"/>
      <c r="TMC6" s="1054"/>
      <c r="TMD6" s="1054"/>
      <c r="TME6" s="1054"/>
      <c r="TMF6" s="1054"/>
      <c r="TMG6" s="1054"/>
      <c r="TMH6" s="1054"/>
      <c r="TMI6" s="1054"/>
      <c r="TMJ6" s="1054"/>
      <c r="TMK6" s="1054"/>
      <c r="TML6" s="1054"/>
      <c r="TMM6" s="1054"/>
      <c r="TMN6" s="1054"/>
      <c r="TMO6" s="1054"/>
      <c r="TMP6" s="1054"/>
      <c r="TMQ6" s="1054"/>
      <c r="TMR6" s="1054"/>
      <c r="TMS6" s="1054"/>
      <c r="TMT6" s="1054"/>
      <c r="TMU6" s="1054"/>
      <c r="TMV6" s="1054"/>
      <c r="TMW6" s="1054"/>
      <c r="TMX6" s="1054"/>
      <c r="TMY6" s="1054"/>
      <c r="TMZ6" s="1054"/>
      <c r="TNA6" s="1054"/>
      <c r="TNB6" s="1054"/>
      <c r="TNC6" s="1054"/>
      <c r="TND6" s="1054"/>
      <c r="TNE6" s="1054"/>
      <c r="TNF6" s="1054"/>
      <c r="TNG6" s="1054"/>
      <c r="TNH6" s="1054"/>
      <c r="TNI6" s="1054"/>
      <c r="TNJ6" s="1054"/>
      <c r="TNK6" s="1054"/>
      <c r="TNL6" s="1054"/>
      <c r="TNM6" s="1054"/>
      <c r="TNN6" s="1054"/>
      <c r="TNO6" s="1054"/>
      <c r="TNP6" s="1054"/>
      <c r="TNQ6" s="1054"/>
      <c r="TNR6" s="1054"/>
      <c r="TNS6" s="1054"/>
      <c r="TNT6" s="1054"/>
      <c r="TNU6" s="1054"/>
      <c r="TNV6" s="1054"/>
      <c r="TNW6" s="1054"/>
      <c r="TNX6" s="1054"/>
      <c r="TNY6" s="1054"/>
      <c r="TNZ6" s="1054"/>
      <c r="TOA6" s="1054"/>
      <c r="TOB6" s="1054"/>
      <c r="TOC6" s="1054"/>
      <c r="TOD6" s="1054"/>
      <c r="TOE6" s="1054"/>
      <c r="TOF6" s="1054"/>
      <c r="TOG6" s="1054"/>
      <c r="TOH6" s="1054"/>
      <c r="TOI6" s="1054"/>
      <c r="TOJ6" s="1054"/>
      <c r="TOK6" s="1054"/>
      <c r="TOL6" s="1054"/>
      <c r="TOM6" s="1054"/>
      <c r="TON6" s="1054"/>
      <c r="TOO6" s="1054"/>
      <c r="TOP6" s="1054"/>
      <c r="TOQ6" s="1054"/>
      <c r="TOR6" s="1054"/>
      <c r="TOS6" s="1054"/>
      <c r="TOT6" s="1054"/>
      <c r="TOU6" s="1054"/>
      <c r="TOV6" s="1054"/>
      <c r="TOW6" s="1054"/>
      <c r="TOX6" s="1054"/>
      <c r="TOY6" s="1054"/>
      <c r="TOZ6" s="1054"/>
      <c r="TPA6" s="1054"/>
      <c r="TPB6" s="1054"/>
      <c r="TPC6" s="1054"/>
      <c r="TPD6" s="1054"/>
      <c r="TPE6" s="1054"/>
      <c r="TPF6" s="1054"/>
      <c r="TPG6" s="1054"/>
      <c r="TPH6" s="1054"/>
      <c r="TPI6" s="1054"/>
      <c r="TPJ6" s="1054"/>
      <c r="TPK6" s="1054"/>
      <c r="TPL6" s="1054"/>
      <c r="TPM6" s="1054"/>
      <c r="TPN6" s="1054"/>
      <c r="TPO6" s="1054"/>
      <c r="TPP6" s="1054"/>
      <c r="TPQ6" s="1054"/>
      <c r="TPR6" s="1054"/>
      <c r="TPS6" s="1054"/>
      <c r="TPT6" s="1054"/>
      <c r="TPU6" s="1054"/>
      <c r="TPV6" s="1054"/>
      <c r="TPW6" s="1054"/>
      <c r="TPX6" s="1054"/>
      <c r="TPY6" s="1054"/>
      <c r="TPZ6" s="1054"/>
      <c r="TQA6" s="1054"/>
      <c r="TQB6" s="1054"/>
      <c r="TQC6" s="1054"/>
      <c r="TQD6" s="1054"/>
      <c r="TQE6" s="1054"/>
      <c r="TQF6" s="1054"/>
      <c r="TQG6" s="1054"/>
      <c r="TQH6" s="1054"/>
      <c r="TQI6" s="1054"/>
      <c r="TQJ6" s="1054"/>
      <c r="TQK6" s="1054"/>
      <c r="TQL6" s="1054"/>
      <c r="TQM6" s="1054"/>
      <c r="TQN6" s="1054"/>
      <c r="TQO6" s="1054"/>
      <c r="TQP6" s="1054"/>
      <c r="TQQ6" s="1054"/>
      <c r="TQR6" s="1054"/>
      <c r="TQS6" s="1054"/>
      <c r="TQT6" s="1054"/>
      <c r="TQU6" s="1054"/>
      <c r="TQV6" s="1054"/>
      <c r="TQW6" s="1054"/>
      <c r="TQX6" s="1054"/>
      <c r="TQY6" s="1054"/>
      <c r="TQZ6" s="1054"/>
      <c r="TRA6" s="1054"/>
      <c r="TRB6" s="1054"/>
      <c r="TRC6" s="1054"/>
      <c r="TRD6" s="1054"/>
      <c r="TRE6" s="1054"/>
      <c r="TRF6" s="1054"/>
      <c r="TRG6" s="1054"/>
      <c r="TRH6" s="1054"/>
      <c r="TRI6" s="1054"/>
      <c r="TRJ6" s="1054"/>
      <c r="TRK6" s="1054"/>
      <c r="TRL6" s="1054"/>
      <c r="TRM6" s="1054"/>
      <c r="TRN6" s="1054"/>
      <c r="TRO6" s="1054"/>
      <c r="TRP6" s="1054"/>
      <c r="TRQ6" s="1054"/>
      <c r="TRR6" s="1054"/>
      <c r="TRS6" s="1054"/>
      <c r="TRT6" s="1054"/>
      <c r="TRU6" s="1054"/>
      <c r="TRV6" s="1054"/>
      <c r="TRW6" s="1054"/>
      <c r="TRX6" s="1054"/>
      <c r="TRY6" s="1054"/>
      <c r="TRZ6" s="1054"/>
      <c r="TSA6" s="1054"/>
      <c r="TSB6" s="1054"/>
      <c r="TSC6" s="1054"/>
      <c r="TSD6" s="1054"/>
      <c r="TSE6" s="1054"/>
      <c r="TSF6" s="1054"/>
      <c r="TSG6" s="1054"/>
      <c r="TSH6" s="1054"/>
      <c r="TSI6" s="1054"/>
      <c r="TSJ6" s="1054"/>
      <c r="TSK6" s="1054"/>
      <c r="TSL6" s="1054"/>
      <c r="TSM6" s="1054"/>
      <c r="TSN6" s="1054"/>
      <c r="TSO6" s="1054"/>
      <c r="TSP6" s="1054"/>
      <c r="TSQ6" s="1054"/>
      <c r="TSR6" s="1054"/>
      <c r="TSS6" s="1054"/>
      <c r="TST6" s="1054"/>
      <c r="TSU6" s="1054"/>
      <c r="TSV6" s="1054"/>
      <c r="TSW6" s="1054"/>
      <c r="TSX6" s="1054"/>
      <c r="TSY6" s="1054"/>
      <c r="TSZ6" s="1054"/>
      <c r="TTA6" s="1054"/>
      <c r="TTB6" s="1054"/>
      <c r="TTC6" s="1054"/>
      <c r="TTD6" s="1054"/>
      <c r="TTE6" s="1054"/>
      <c r="TTF6" s="1054"/>
      <c r="TTG6" s="1054"/>
      <c r="TTH6" s="1054"/>
      <c r="TTI6" s="1054"/>
      <c r="TTJ6" s="1054"/>
      <c r="TTK6" s="1054"/>
      <c r="TTL6" s="1054"/>
      <c r="TTM6" s="1054"/>
      <c r="TTN6" s="1054"/>
      <c r="TTO6" s="1054"/>
      <c r="TTP6" s="1054"/>
      <c r="TTQ6" s="1054"/>
      <c r="TTR6" s="1054"/>
      <c r="TTS6" s="1054"/>
      <c r="TTT6" s="1054"/>
      <c r="TTU6" s="1054"/>
      <c r="TTV6" s="1054"/>
      <c r="TTW6" s="1054"/>
      <c r="TTX6" s="1054"/>
      <c r="TTY6" s="1054"/>
      <c r="TTZ6" s="1054"/>
      <c r="TUA6" s="1054"/>
      <c r="TUB6" s="1054"/>
      <c r="TUC6" s="1054"/>
      <c r="TUD6" s="1054"/>
      <c r="TUE6" s="1054"/>
      <c r="TUF6" s="1054"/>
      <c r="TUG6" s="1054"/>
      <c r="TUH6" s="1054"/>
      <c r="TUI6" s="1054"/>
      <c r="TUJ6" s="1054"/>
      <c r="TUK6" s="1054"/>
      <c r="TUL6" s="1054"/>
      <c r="TUM6" s="1054"/>
      <c r="TUN6" s="1054"/>
      <c r="TUO6" s="1054"/>
      <c r="TUP6" s="1054"/>
      <c r="TUQ6" s="1054"/>
      <c r="TUR6" s="1054"/>
      <c r="TUS6" s="1054"/>
      <c r="TUT6" s="1054"/>
      <c r="TUU6" s="1054"/>
      <c r="TUV6" s="1054"/>
      <c r="TUW6" s="1054"/>
      <c r="TUX6" s="1054"/>
      <c r="TUY6" s="1054"/>
      <c r="TUZ6" s="1054"/>
      <c r="TVA6" s="1054"/>
      <c r="TVB6" s="1054"/>
      <c r="TVC6" s="1054"/>
      <c r="TVD6" s="1054"/>
      <c r="TVE6" s="1054"/>
      <c r="TVF6" s="1054"/>
      <c r="TVG6" s="1054"/>
      <c r="TVH6" s="1054"/>
      <c r="TVI6" s="1054"/>
      <c r="TVJ6" s="1054"/>
      <c r="TVK6" s="1054"/>
      <c r="TVL6" s="1054"/>
      <c r="TVM6" s="1054"/>
      <c r="TVN6" s="1054"/>
      <c r="TVO6" s="1054"/>
      <c r="TVP6" s="1054"/>
      <c r="TVQ6" s="1054"/>
      <c r="TVR6" s="1054"/>
      <c r="TVS6" s="1054"/>
      <c r="TVT6" s="1054"/>
      <c r="TVU6" s="1054"/>
      <c r="TVV6" s="1054"/>
      <c r="TVW6" s="1054"/>
      <c r="TVX6" s="1054"/>
      <c r="TVY6" s="1054"/>
      <c r="TVZ6" s="1054"/>
      <c r="TWA6" s="1054"/>
      <c r="TWB6" s="1054"/>
      <c r="TWC6" s="1054"/>
      <c r="TWD6" s="1054"/>
      <c r="TWE6" s="1054"/>
      <c r="TWF6" s="1054"/>
      <c r="TWG6" s="1054"/>
      <c r="TWH6" s="1054"/>
      <c r="TWI6" s="1054"/>
      <c r="TWJ6" s="1054"/>
      <c r="TWK6" s="1054"/>
      <c r="TWL6" s="1054"/>
      <c r="TWM6" s="1054"/>
      <c r="TWN6" s="1054"/>
      <c r="TWO6" s="1054"/>
      <c r="TWP6" s="1054"/>
      <c r="TWQ6" s="1054"/>
      <c r="TWR6" s="1054"/>
      <c r="TWS6" s="1054"/>
      <c r="TWT6" s="1054"/>
      <c r="TWU6" s="1054"/>
      <c r="TWV6" s="1054"/>
      <c r="TWW6" s="1054"/>
      <c r="TWX6" s="1054"/>
      <c r="TWY6" s="1054"/>
      <c r="TWZ6" s="1054"/>
      <c r="TXA6" s="1054"/>
      <c r="TXB6" s="1054"/>
      <c r="TXC6" s="1054"/>
      <c r="TXD6" s="1054"/>
      <c r="TXE6" s="1054"/>
      <c r="TXF6" s="1054"/>
      <c r="TXG6" s="1054"/>
      <c r="TXH6" s="1054"/>
      <c r="TXI6" s="1054"/>
      <c r="TXJ6" s="1054"/>
      <c r="TXK6" s="1054"/>
      <c r="TXL6" s="1054"/>
      <c r="TXM6" s="1054"/>
      <c r="TXN6" s="1054"/>
      <c r="TXO6" s="1054"/>
      <c r="TXP6" s="1054"/>
      <c r="TXQ6" s="1054"/>
      <c r="TXR6" s="1054"/>
      <c r="TXS6" s="1054"/>
      <c r="TXT6" s="1054"/>
      <c r="TXU6" s="1054"/>
      <c r="TXV6" s="1054"/>
      <c r="TXW6" s="1054"/>
      <c r="TXX6" s="1054"/>
      <c r="TXY6" s="1054"/>
      <c r="TXZ6" s="1054"/>
      <c r="TYA6" s="1054"/>
      <c r="TYB6" s="1054"/>
      <c r="TYC6" s="1054"/>
      <c r="TYD6" s="1054"/>
      <c r="TYE6" s="1054"/>
      <c r="TYF6" s="1054"/>
      <c r="TYG6" s="1054"/>
      <c r="TYH6" s="1054"/>
      <c r="TYI6" s="1054"/>
      <c r="TYJ6" s="1054"/>
      <c r="TYK6" s="1054"/>
      <c r="TYL6" s="1054"/>
      <c r="TYM6" s="1054"/>
      <c r="TYN6" s="1054"/>
      <c r="TYO6" s="1054"/>
      <c r="TYP6" s="1054"/>
      <c r="TYQ6" s="1054"/>
      <c r="TYR6" s="1054"/>
      <c r="TYS6" s="1054"/>
      <c r="TYT6" s="1054"/>
      <c r="TYU6" s="1054"/>
      <c r="TYV6" s="1054"/>
      <c r="TYW6" s="1054"/>
      <c r="TYX6" s="1054"/>
      <c r="TYY6" s="1054"/>
      <c r="TYZ6" s="1054"/>
      <c r="TZA6" s="1054"/>
      <c r="TZB6" s="1054"/>
      <c r="TZC6" s="1054"/>
      <c r="TZD6" s="1054"/>
      <c r="TZE6" s="1054"/>
      <c r="TZF6" s="1054"/>
      <c r="TZG6" s="1054"/>
      <c r="TZH6" s="1054"/>
      <c r="TZI6" s="1054"/>
      <c r="TZJ6" s="1054"/>
      <c r="TZK6" s="1054"/>
      <c r="TZL6" s="1054"/>
      <c r="TZM6" s="1054"/>
      <c r="TZN6" s="1054"/>
      <c r="TZO6" s="1054"/>
      <c r="TZP6" s="1054"/>
      <c r="TZQ6" s="1054"/>
      <c r="TZR6" s="1054"/>
      <c r="TZS6" s="1054"/>
      <c r="TZT6" s="1054"/>
      <c r="TZU6" s="1054"/>
      <c r="TZV6" s="1054"/>
      <c r="TZW6" s="1054"/>
      <c r="TZX6" s="1054"/>
      <c r="TZY6" s="1054"/>
      <c r="TZZ6" s="1054"/>
      <c r="UAA6" s="1054"/>
      <c r="UAB6" s="1054"/>
      <c r="UAC6" s="1054"/>
      <c r="UAD6" s="1054"/>
      <c r="UAE6" s="1054"/>
      <c r="UAF6" s="1054"/>
      <c r="UAG6" s="1054"/>
      <c r="UAH6" s="1054"/>
      <c r="UAI6" s="1054"/>
      <c r="UAJ6" s="1054"/>
      <c r="UAK6" s="1054"/>
      <c r="UAL6" s="1054"/>
      <c r="UAM6" s="1054"/>
      <c r="UAN6" s="1054"/>
      <c r="UAO6" s="1054"/>
      <c r="UAP6" s="1054"/>
      <c r="UAQ6" s="1054"/>
      <c r="UAR6" s="1054"/>
      <c r="UAS6" s="1054"/>
      <c r="UAT6" s="1054"/>
      <c r="UAU6" s="1054"/>
      <c r="UAV6" s="1054"/>
      <c r="UAW6" s="1054"/>
      <c r="UAX6" s="1054"/>
      <c r="UAY6" s="1054"/>
      <c r="UAZ6" s="1054"/>
      <c r="UBA6" s="1054"/>
      <c r="UBB6" s="1054"/>
      <c r="UBC6" s="1054"/>
      <c r="UBD6" s="1054"/>
      <c r="UBE6" s="1054"/>
      <c r="UBF6" s="1054"/>
      <c r="UBG6" s="1054"/>
      <c r="UBH6" s="1054"/>
      <c r="UBI6" s="1054"/>
      <c r="UBJ6" s="1054"/>
      <c r="UBK6" s="1054"/>
      <c r="UBL6" s="1054"/>
      <c r="UBM6" s="1054"/>
      <c r="UBN6" s="1054"/>
      <c r="UBO6" s="1054"/>
      <c r="UBP6" s="1054"/>
      <c r="UBQ6" s="1054"/>
      <c r="UBR6" s="1054"/>
      <c r="UBS6" s="1054"/>
      <c r="UBT6" s="1054"/>
      <c r="UBU6" s="1054"/>
      <c r="UBV6" s="1054"/>
      <c r="UBW6" s="1054"/>
      <c r="UBX6" s="1054"/>
      <c r="UBY6" s="1054"/>
      <c r="UBZ6" s="1054"/>
      <c r="UCA6" s="1054"/>
      <c r="UCB6" s="1054"/>
      <c r="UCC6" s="1054"/>
      <c r="UCD6" s="1054"/>
      <c r="UCE6" s="1054"/>
      <c r="UCF6" s="1054"/>
      <c r="UCG6" s="1054"/>
      <c r="UCH6" s="1054"/>
      <c r="UCI6" s="1054"/>
      <c r="UCJ6" s="1054"/>
      <c r="UCK6" s="1054"/>
      <c r="UCL6" s="1054"/>
      <c r="UCM6" s="1054"/>
      <c r="UCN6" s="1054"/>
      <c r="UCO6" s="1054"/>
      <c r="UCP6" s="1054"/>
      <c r="UCQ6" s="1054"/>
      <c r="UCR6" s="1054"/>
      <c r="UCS6" s="1054"/>
      <c r="UCT6" s="1054"/>
      <c r="UCU6" s="1054"/>
      <c r="UCV6" s="1054"/>
      <c r="UCW6" s="1054"/>
      <c r="UCX6" s="1054"/>
      <c r="UCY6" s="1054"/>
      <c r="UCZ6" s="1054"/>
      <c r="UDA6" s="1054"/>
      <c r="UDB6" s="1054"/>
      <c r="UDC6" s="1054"/>
      <c r="UDD6" s="1054"/>
      <c r="UDE6" s="1054"/>
      <c r="UDF6" s="1054"/>
      <c r="UDG6" s="1054"/>
      <c r="UDH6" s="1054"/>
      <c r="UDI6" s="1054"/>
      <c r="UDJ6" s="1054"/>
      <c r="UDK6" s="1054"/>
      <c r="UDL6" s="1054"/>
      <c r="UDM6" s="1054"/>
      <c r="UDN6" s="1054"/>
      <c r="UDO6" s="1054"/>
      <c r="UDP6" s="1054"/>
      <c r="UDQ6" s="1054"/>
      <c r="UDR6" s="1054"/>
      <c r="UDS6" s="1054"/>
      <c r="UDT6" s="1054"/>
      <c r="UDU6" s="1054"/>
      <c r="UDV6" s="1054"/>
      <c r="UDW6" s="1054"/>
      <c r="UDX6" s="1054"/>
      <c r="UDY6" s="1054"/>
      <c r="UDZ6" s="1054"/>
      <c r="UEA6" s="1054"/>
      <c r="UEB6" s="1054"/>
      <c r="UEC6" s="1054"/>
      <c r="UED6" s="1054"/>
      <c r="UEE6" s="1054"/>
      <c r="UEF6" s="1054"/>
      <c r="UEG6" s="1054"/>
      <c r="UEH6" s="1054"/>
      <c r="UEI6" s="1054"/>
      <c r="UEJ6" s="1054"/>
      <c r="UEK6" s="1054"/>
      <c r="UEL6" s="1054"/>
      <c r="UEM6" s="1054"/>
      <c r="UEN6" s="1054"/>
      <c r="UEO6" s="1054"/>
      <c r="UEP6" s="1054"/>
      <c r="UEQ6" s="1054"/>
      <c r="UER6" s="1054"/>
      <c r="UES6" s="1054"/>
      <c r="UET6" s="1054"/>
      <c r="UEU6" s="1054"/>
      <c r="UEV6" s="1054"/>
      <c r="UEW6" s="1054"/>
      <c r="UEX6" s="1054"/>
      <c r="UEY6" s="1054"/>
      <c r="UEZ6" s="1054"/>
      <c r="UFA6" s="1054"/>
      <c r="UFB6" s="1054"/>
      <c r="UFC6" s="1054"/>
      <c r="UFD6" s="1054"/>
      <c r="UFE6" s="1054"/>
      <c r="UFF6" s="1054"/>
      <c r="UFG6" s="1054"/>
      <c r="UFH6" s="1054"/>
      <c r="UFI6" s="1054"/>
      <c r="UFJ6" s="1054"/>
      <c r="UFK6" s="1054"/>
      <c r="UFL6" s="1054"/>
      <c r="UFM6" s="1054"/>
      <c r="UFN6" s="1054"/>
      <c r="UFO6" s="1054"/>
      <c r="UFP6" s="1054"/>
      <c r="UFQ6" s="1054"/>
      <c r="UFR6" s="1054"/>
      <c r="UFS6" s="1054"/>
      <c r="UFT6" s="1054"/>
      <c r="UFU6" s="1054"/>
      <c r="UFV6" s="1054"/>
      <c r="UFW6" s="1054"/>
      <c r="UFX6" s="1054"/>
      <c r="UFY6" s="1054"/>
      <c r="UFZ6" s="1054"/>
      <c r="UGA6" s="1054"/>
      <c r="UGB6" s="1054"/>
      <c r="UGC6" s="1054"/>
      <c r="UGD6" s="1054"/>
      <c r="UGE6" s="1054"/>
      <c r="UGF6" s="1054"/>
      <c r="UGG6" s="1054"/>
      <c r="UGH6" s="1054"/>
      <c r="UGI6" s="1054"/>
      <c r="UGJ6" s="1054"/>
      <c r="UGK6" s="1054"/>
      <c r="UGL6" s="1054"/>
      <c r="UGM6" s="1054"/>
      <c r="UGN6" s="1054"/>
      <c r="UGO6" s="1054"/>
      <c r="UGP6" s="1054"/>
      <c r="UGQ6" s="1054"/>
      <c r="UGR6" s="1054"/>
      <c r="UGS6" s="1054"/>
      <c r="UGT6" s="1054"/>
      <c r="UGU6" s="1054"/>
      <c r="UGV6" s="1054"/>
      <c r="UGW6" s="1054"/>
      <c r="UGX6" s="1054"/>
      <c r="UGY6" s="1054"/>
      <c r="UGZ6" s="1054"/>
      <c r="UHA6" s="1054"/>
      <c r="UHB6" s="1054"/>
      <c r="UHC6" s="1054"/>
      <c r="UHD6" s="1054"/>
      <c r="UHE6" s="1054"/>
      <c r="UHF6" s="1054"/>
      <c r="UHG6" s="1054"/>
      <c r="UHH6" s="1054"/>
      <c r="UHI6" s="1054"/>
      <c r="UHJ6" s="1054"/>
      <c r="UHK6" s="1054"/>
      <c r="UHL6" s="1054"/>
      <c r="UHM6" s="1054"/>
      <c r="UHN6" s="1054"/>
      <c r="UHO6" s="1054"/>
      <c r="UHP6" s="1054"/>
      <c r="UHQ6" s="1054"/>
      <c r="UHR6" s="1054"/>
      <c r="UHS6" s="1054"/>
      <c r="UHT6" s="1054"/>
      <c r="UHU6" s="1054"/>
      <c r="UHV6" s="1054"/>
      <c r="UHW6" s="1054"/>
      <c r="UHX6" s="1054"/>
      <c r="UHY6" s="1054"/>
      <c r="UHZ6" s="1054"/>
      <c r="UIA6" s="1054"/>
      <c r="UIB6" s="1054"/>
      <c r="UIC6" s="1054"/>
      <c r="UID6" s="1054"/>
      <c r="UIE6" s="1054"/>
      <c r="UIF6" s="1054"/>
      <c r="UIG6" s="1054"/>
      <c r="UIH6" s="1054"/>
      <c r="UII6" s="1054"/>
      <c r="UIJ6" s="1054"/>
      <c r="UIK6" s="1054"/>
      <c r="UIL6" s="1054"/>
      <c r="UIM6" s="1054"/>
      <c r="UIN6" s="1054"/>
      <c r="UIO6" s="1054"/>
      <c r="UIP6" s="1054"/>
      <c r="UIQ6" s="1054"/>
      <c r="UIR6" s="1054"/>
      <c r="UIS6" s="1054"/>
      <c r="UIT6" s="1054"/>
      <c r="UIU6" s="1054"/>
      <c r="UIV6" s="1054"/>
      <c r="UIW6" s="1054"/>
      <c r="UIX6" s="1054"/>
      <c r="UIY6" s="1054"/>
      <c r="UIZ6" s="1054"/>
      <c r="UJA6" s="1054"/>
      <c r="UJB6" s="1054"/>
      <c r="UJC6" s="1054"/>
      <c r="UJD6" s="1054"/>
      <c r="UJE6" s="1054"/>
      <c r="UJF6" s="1054"/>
      <c r="UJG6" s="1054"/>
      <c r="UJH6" s="1054"/>
      <c r="UJI6" s="1054"/>
      <c r="UJJ6" s="1054"/>
      <c r="UJK6" s="1054"/>
      <c r="UJL6" s="1054"/>
      <c r="UJM6" s="1054"/>
      <c r="UJN6" s="1054"/>
      <c r="UJO6" s="1054"/>
      <c r="UJP6" s="1054"/>
      <c r="UJQ6" s="1054"/>
      <c r="UJR6" s="1054"/>
      <c r="UJS6" s="1054"/>
      <c r="UJT6" s="1054"/>
      <c r="UJU6" s="1054"/>
      <c r="UJV6" s="1054"/>
      <c r="UJW6" s="1054"/>
      <c r="UJX6" s="1054"/>
      <c r="UJY6" s="1054"/>
      <c r="UJZ6" s="1054"/>
      <c r="UKA6" s="1054"/>
      <c r="UKB6" s="1054"/>
      <c r="UKC6" s="1054"/>
      <c r="UKD6" s="1054"/>
      <c r="UKE6" s="1054"/>
      <c r="UKF6" s="1054"/>
      <c r="UKG6" s="1054"/>
      <c r="UKH6" s="1054"/>
      <c r="UKI6" s="1054"/>
      <c r="UKJ6" s="1054"/>
      <c r="UKK6" s="1054"/>
      <c r="UKL6" s="1054"/>
      <c r="UKM6" s="1054"/>
      <c r="UKN6" s="1054"/>
      <c r="UKO6" s="1054"/>
      <c r="UKP6" s="1054"/>
      <c r="UKQ6" s="1054"/>
      <c r="UKR6" s="1054"/>
      <c r="UKS6" s="1054"/>
      <c r="UKT6" s="1054"/>
      <c r="UKU6" s="1054"/>
      <c r="UKV6" s="1054"/>
      <c r="UKW6" s="1054"/>
      <c r="UKX6" s="1054"/>
      <c r="UKY6" s="1054"/>
      <c r="UKZ6" s="1054"/>
      <c r="ULA6" s="1054"/>
      <c r="ULB6" s="1054"/>
      <c r="ULC6" s="1054"/>
      <c r="ULD6" s="1054"/>
      <c r="ULE6" s="1054"/>
      <c r="ULF6" s="1054"/>
      <c r="ULG6" s="1054"/>
      <c r="ULH6" s="1054"/>
      <c r="ULI6" s="1054"/>
      <c r="ULJ6" s="1054"/>
      <c r="ULK6" s="1054"/>
      <c r="ULL6" s="1054"/>
      <c r="ULM6" s="1054"/>
      <c r="ULN6" s="1054"/>
      <c r="ULO6" s="1054"/>
      <c r="ULP6" s="1054"/>
      <c r="ULQ6" s="1054"/>
      <c r="ULR6" s="1054"/>
      <c r="ULS6" s="1054"/>
      <c r="ULT6" s="1054"/>
      <c r="ULU6" s="1054"/>
      <c r="ULV6" s="1054"/>
      <c r="ULW6" s="1054"/>
      <c r="ULX6" s="1054"/>
      <c r="ULY6" s="1054"/>
      <c r="ULZ6" s="1054"/>
      <c r="UMA6" s="1054"/>
      <c r="UMB6" s="1054"/>
      <c r="UMC6" s="1054"/>
      <c r="UMD6" s="1054"/>
      <c r="UME6" s="1054"/>
      <c r="UMF6" s="1054"/>
      <c r="UMG6" s="1054"/>
      <c r="UMH6" s="1054"/>
      <c r="UMI6" s="1054"/>
      <c r="UMJ6" s="1054"/>
      <c r="UMK6" s="1054"/>
      <c r="UML6" s="1054"/>
      <c r="UMM6" s="1054"/>
      <c r="UMN6" s="1054"/>
      <c r="UMO6" s="1054"/>
      <c r="UMP6" s="1054"/>
      <c r="UMQ6" s="1054"/>
      <c r="UMR6" s="1054"/>
      <c r="UMS6" s="1054"/>
      <c r="UMT6" s="1054"/>
      <c r="UMU6" s="1054"/>
      <c r="UMV6" s="1054"/>
      <c r="UMW6" s="1054"/>
      <c r="UMX6" s="1054"/>
      <c r="UMY6" s="1054"/>
      <c r="UMZ6" s="1054"/>
      <c r="UNA6" s="1054"/>
      <c r="UNB6" s="1054"/>
      <c r="UNC6" s="1054"/>
      <c r="UND6" s="1054"/>
      <c r="UNE6" s="1054"/>
      <c r="UNF6" s="1054"/>
      <c r="UNG6" s="1054"/>
      <c r="UNH6" s="1054"/>
      <c r="UNI6" s="1054"/>
      <c r="UNJ6" s="1054"/>
      <c r="UNK6" s="1054"/>
      <c r="UNL6" s="1054"/>
      <c r="UNM6" s="1054"/>
      <c r="UNN6" s="1054"/>
      <c r="UNO6" s="1054"/>
      <c r="UNP6" s="1054"/>
      <c r="UNQ6" s="1054"/>
      <c r="UNR6" s="1054"/>
      <c r="UNS6" s="1054"/>
      <c r="UNT6" s="1054"/>
      <c r="UNU6" s="1054"/>
      <c r="UNV6" s="1054"/>
      <c r="UNW6" s="1054"/>
      <c r="UNX6" s="1054"/>
      <c r="UNY6" s="1054"/>
      <c r="UNZ6" s="1054"/>
      <c r="UOA6" s="1054"/>
      <c r="UOB6" s="1054"/>
      <c r="UOC6" s="1054"/>
      <c r="UOD6" s="1054"/>
      <c r="UOE6" s="1054"/>
      <c r="UOF6" s="1054"/>
      <c r="UOG6" s="1054"/>
      <c r="UOH6" s="1054"/>
      <c r="UOI6" s="1054"/>
      <c r="UOJ6" s="1054"/>
      <c r="UOK6" s="1054"/>
      <c r="UOL6" s="1054"/>
      <c r="UOM6" s="1054"/>
      <c r="UON6" s="1054"/>
      <c r="UOO6" s="1054"/>
      <c r="UOP6" s="1054"/>
      <c r="UOQ6" s="1054"/>
      <c r="UOR6" s="1054"/>
      <c r="UOS6" s="1054"/>
      <c r="UOT6" s="1054"/>
      <c r="UOU6" s="1054"/>
      <c r="UOV6" s="1054"/>
      <c r="UOW6" s="1054"/>
      <c r="UOX6" s="1054"/>
      <c r="UOY6" s="1054"/>
      <c r="UOZ6" s="1054"/>
      <c r="UPA6" s="1054"/>
      <c r="UPB6" s="1054"/>
      <c r="UPC6" s="1054"/>
      <c r="UPD6" s="1054"/>
      <c r="UPE6" s="1054"/>
      <c r="UPF6" s="1054"/>
      <c r="UPG6" s="1054"/>
      <c r="UPH6" s="1054"/>
      <c r="UPI6" s="1054"/>
      <c r="UPJ6" s="1054"/>
      <c r="UPK6" s="1054"/>
      <c r="UPL6" s="1054"/>
      <c r="UPM6" s="1054"/>
      <c r="UPN6" s="1054"/>
      <c r="UPO6" s="1054"/>
      <c r="UPP6" s="1054"/>
      <c r="UPQ6" s="1054"/>
      <c r="UPR6" s="1054"/>
      <c r="UPS6" s="1054"/>
      <c r="UPT6" s="1054"/>
      <c r="UPU6" s="1054"/>
      <c r="UPV6" s="1054"/>
      <c r="UPW6" s="1054"/>
      <c r="UPX6" s="1054"/>
      <c r="UPY6" s="1054"/>
      <c r="UPZ6" s="1054"/>
      <c r="UQA6" s="1054"/>
      <c r="UQB6" s="1054"/>
      <c r="UQC6" s="1054"/>
      <c r="UQD6" s="1054"/>
      <c r="UQE6" s="1054"/>
      <c r="UQF6" s="1054"/>
      <c r="UQG6" s="1054"/>
      <c r="UQH6" s="1054"/>
      <c r="UQI6" s="1054"/>
      <c r="UQJ6" s="1054"/>
      <c r="UQK6" s="1054"/>
      <c r="UQL6" s="1054"/>
      <c r="UQM6" s="1054"/>
      <c r="UQN6" s="1054"/>
      <c r="UQO6" s="1054"/>
      <c r="UQP6" s="1054"/>
      <c r="UQQ6" s="1054"/>
      <c r="UQR6" s="1054"/>
      <c r="UQS6" s="1054"/>
      <c r="UQT6" s="1054"/>
      <c r="UQU6" s="1054"/>
      <c r="UQV6" s="1054"/>
      <c r="UQW6" s="1054"/>
      <c r="UQX6" s="1054"/>
      <c r="UQY6" s="1054"/>
      <c r="UQZ6" s="1054"/>
      <c r="URA6" s="1054"/>
      <c r="URB6" s="1054"/>
      <c r="URC6" s="1054"/>
      <c r="URD6" s="1054"/>
      <c r="URE6" s="1054"/>
      <c r="URF6" s="1054"/>
      <c r="URG6" s="1054"/>
      <c r="URH6" s="1054"/>
      <c r="URI6" s="1054"/>
      <c r="URJ6" s="1054"/>
      <c r="URK6" s="1054"/>
      <c r="URL6" s="1054"/>
      <c r="URM6" s="1054"/>
      <c r="URN6" s="1054"/>
      <c r="URO6" s="1054"/>
      <c r="URP6" s="1054"/>
      <c r="URQ6" s="1054"/>
      <c r="URR6" s="1054"/>
      <c r="URS6" s="1054"/>
      <c r="URT6" s="1054"/>
      <c r="URU6" s="1054"/>
      <c r="URV6" s="1054"/>
      <c r="URW6" s="1054"/>
      <c r="URX6" s="1054"/>
      <c r="URY6" s="1054"/>
      <c r="URZ6" s="1054"/>
      <c r="USA6" s="1054"/>
      <c r="USB6" s="1054"/>
      <c r="USC6" s="1054"/>
      <c r="USD6" s="1054"/>
      <c r="USE6" s="1054"/>
      <c r="USF6" s="1054"/>
      <c r="USG6" s="1054"/>
      <c r="USH6" s="1054"/>
      <c r="USI6" s="1054"/>
      <c r="USJ6" s="1054"/>
      <c r="USK6" s="1054"/>
      <c r="USL6" s="1054"/>
      <c r="USM6" s="1054"/>
      <c r="USN6" s="1054"/>
      <c r="USO6" s="1054"/>
      <c r="USP6" s="1054"/>
      <c r="USQ6" s="1054"/>
      <c r="USR6" s="1054"/>
      <c r="USS6" s="1054"/>
      <c r="UST6" s="1054"/>
      <c r="USU6" s="1054"/>
      <c r="USV6" s="1054"/>
      <c r="USW6" s="1054"/>
      <c r="USX6" s="1054"/>
      <c r="USY6" s="1054"/>
      <c r="USZ6" s="1054"/>
      <c r="UTA6" s="1054"/>
      <c r="UTB6" s="1054"/>
      <c r="UTC6" s="1054"/>
      <c r="UTD6" s="1054"/>
      <c r="UTE6" s="1054"/>
      <c r="UTF6" s="1054"/>
      <c r="UTG6" s="1054"/>
      <c r="UTH6" s="1054"/>
      <c r="UTI6" s="1054"/>
      <c r="UTJ6" s="1054"/>
      <c r="UTK6" s="1054"/>
      <c r="UTL6" s="1054"/>
      <c r="UTM6" s="1054"/>
      <c r="UTN6" s="1054"/>
      <c r="UTO6" s="1054"/>
      <c r="UTP6" s="1054"/>
      <c r="UTQ6" s="1054"/>
      <c r="UTR6" s="1054"/>
      <c r="UTS6" s="1054"/>
      <c r="UTT6" s="1054"/>
      <c r="UTU6" s="1054"/>
      <c r="UTV6" s="1054"/>
      <c r="UTW6" s="1054"/>
      <c r="UTX6" s="1054"/>
      <c r="UTY6" s="1054"/>
      <c r="UTZ6" s="1054"/>
      <c r="UUA6" s="1054"/>
      <c r="UUB6" s="1054"/>
      <c r="UUC6" s="1054"/>
      <c r="UUD6" s="1054"/>
      <c r="UUE6" s="1054"/>
      <c r="UUF6" s="1054"/>
      <c r="UUG6" s="1054"/>
      <c r="UUH6" s="1054"/>
      <c r="UUI6" s="1054"/>
      <c r="UUJ6" s="1054"/>
      <c r="UUK6" s="1054"/>
      <c r="UUL6" s="1054"/>
      <c r="UUM6" s="1054"/>
      <c r="UUN6" s="1054"/>
      <c r="UUO6" s="1054"/>
      <c r="UUP6" s="1054"/>
      <c r="UUQ6" s="1054"/>
      <c r="UUR6" s="1054"/>
      <c r="UUS6" s="1054"/>
      <c r="UUT6" s="1054"/>
      <c r="UUU6" s="1054"/>
      <c r="UUV6" s="1054"/>
      <c r="UUW6" s="1054"/>
      <c r="UUX6" s="1054"/>
      <c r="UUY6" s="1054"/>
      <c r="UUZ6" s="1054"/>
      <c r="UVA6" s="1054"/>
      <c r="UVB6" s="1054"/>
      <c r="UVC6" s="1054"/>
      <c r="UVD6" s="1054"/>
      <c r="UVE6" s="1054"/>
      <c r="UVF6" s="1054"/>
      <c r="UVG6" s="1054"/>
      <c r="UVH6" s="1054"/>
      <c r="UVI6" s="1054"/>
      <c r="UVJ6" s="1054"/>
      <c r="UVK6" s="1054"/>
      <c r="UVL6" s="1054"/>
      <c r="UVM6" s="1054"/>
      <c r="UVN6" s="1054"/>
      <c r="UVO6" s="1054"/>
      <c r="UVP6" s="1054"/>
      <c r="UVQ6" s="1054"/>
      <c r="UVR6" s="1054"/>
      <c r="UVS6" s="1054"/>
      <c r="UVT6" s="1054"/>
      <c r="UVU6" s="1054"/>
      <c r="UVV6" s="1054"/>
      <c r="UVW6" s="1054"/>
      <c r="UVX6" s="1054"/>
      <c r="UVY6" s="1054"/>
      <c r="UVZ6" s="1054"/>
      <c r="UWA6" s="1054"/>
      <c r="UWB6" s="1054"/>
      <c r="UWC6" s="1054"/>
      <c r="UWD6" s="1054"/>
      <c r="UWE6" s="1054"/>
      <c r="UWF6" s="1054"/>
      <c r="UWG6" s="1054"/>
      <c r="UWH6" s="1054"/>
      <c r="UWI6" s="1054"/>
      <c r="UWJ6" s="1054"/>
      <c r="UWK6" s="1054"/>
      <c r="UWL6" s="1054"/>
      <c r="UWM6" s="1054"/>
      <c r="UWN6" s="1054"/>
      <c r="UWO6" s="1054"/>
      <c r="UWP6" s="1054"/>
      <c r="UWQ6" s="1054"/>
      <c r="UWR6" s="1054"/>
      <c r="UWS6" s="1054"/>
      <c r="UWT6" s="1054"/>
      <c r="UWU6" s="1054"/>
      <c r="UWV6" s="1054"/>
      <c r="UWW6" s="1054"/>
      <c r="UWX6" s="1054"/>
      <c r="UWY6" s="1054"/>
      <c r="UWZ6" s="1054"/>
      <c r="UXA6" s="1054"/>
      <c r="UXB6" s="1054"/>
      <c r="UXC6" s="1054"/>
      <c r="UXD6" s="1054"/>
      <c r="UXE6" s="1054"/>
      <c r="UXF6" s="1054"/>
      <c r="UXG6" s="1054"/>
      <c r="UXH6" s="1054"/>
      <c r="UXI6" s="1054"/>
      <c r="UXJ6" s="1054"/>
      <c r="UXK6" s="1054"/>
      <c r="UXL6" s="1054"/>
      <c r="UXM6" s="1054"/>
      <c r="UXN6" s="1054"/>
      <c r="UXO6" s="1054"/>
      <c r="UXP6" s="1054"/>
      <c r="UXQ6" s="1054"/>
      <c r="UXR6" s="1054"/>
      <c r="UXS6" s="1054"/>
      <c r="UXT6" s="1054"/>
      <c r="UXU6" s="1054"/>
      <c r="UXV6" s="1054"/>
      <c r="UXW6" s="1054"/>
      <c r="UXX6" s="1054"/>
      <c r="UXY6" s="1054"/>
      <c r="UXZ6" s="1054"/>
      <c r="UYA6" s="1054"/>
      <c r="UYB6" s="1054"/>
      <c r="UYC6" s="1054"/>
      <c r="UYD6" s="1054"/>
      <c r="UYE6" s="1054"/>
      <c r="UYF6" s="1054"/>
      <c r="UYG6" s="1054"/>
      <c r="UYH6" s="1054"/>
      <c r="UYI6" s="1054"/>
      <c r="UYJ6" s="1054"/>
      <c r="UYK6" s="1054"/>
      <c r="UYL6" s="1054"/>
      <c r="UYM6" s="1054"/>
      <c r="UYN6" s="1054"/>
      <c r="UYO6" s="1054"/>
      <c r="UYP6" s="1054"/>
      <c r="UYQ6" s="1054"/>
      <c r="UYR6" s="1054"/>
      <c r="UYS6" s="1054"/>
      <c r="UYT6" s="1054"/>
      <c r="UYU6" s="1054"/>
      <c r="UYV6" s="1054"/>
      <c r="UYW6" s="1054"/>
      <c r="UYX6" s="1054"/>
      <c r="UYY6" s="1054"/>
      <c r="UYZ6" s="1054"/>
      <c r="UZA6" s="1054"/>
      <c r="UZB6" s="1054"/>
      <c r="UZC6" s="1054"/>
      <c r="UZD6" s="1054"/>
      <c r="UZE6" s="1054"/>
      <c r="UZF6" s="1054"/>
      <c r="UZG6" s="1054"/>
      <c r="UZH6" s="1054"/>
      <c r="UZI6" s="1054"/>
      <c r="UZJ6" s="1054"/>
      <c r="UZK6" s="1054"/>
      <c r="UZL6" s="1054"/>
      <c r="UZM6" s="1054"/>
      <c r="UZN6" s="1054"/>
      <c r="UZO6" s="1054"/>
      <c r="UZP6" s="1054"/>
      <c r="UZQ6" s="1054"/>
      <c r="UZR6" s="1054"/>
      <c r="UZS6" s="1054"/>
      <c r="UZT6" s="1054"/>
      <c r="UZU6" s="1054"/>
      <c r="UZV6" s="1054"/>
      <c r="UZW6" s="1054"/>
      <c r="UZX6" s="1054"/>
      <c r="UZY6" s="1054"/>
      <c r="UZZ6" s="1054"/>
      <c r="VAA6" s="1054"/>
      <c r="VAB6" s="1054"/>
      <c r="VAC6" s="1054"/>
      <c r="VAD6" s="1054"/>
      <c r="VAE6" s="1054"/>
      <c r="VAF6" s="1054"/>
      <c r="VAG6" s="1054"/>
      <c r="VAH6" s="1054"/>
      <c r="VAI6" s="1054"/>
      <c r="VAJ6" s="1054"/>
      <c r="VAK6" s="1054"/>
      <c r="VAL6" s="1054"/>
      <c r="VAM6" s="1054"/>
      <c r="VAN6" s="1054"/>
      <c r="VAO6" s="1054"/>
      <c r="VAP6" s="1054"/>
      <c r="VAQ6" s="1054"/>
      <c r="VAR6" s="1054"/>
      <c r="VAS6" s="1054"/>
      <c r="VAT6" s="1054"/>
      <c r="VAU6" s="1054"/>
      <c r="VAV6" s="1054"/>
      <c r="VAW6" s="1054"/>
      <c r="VAX6" s="1054"/>
      <c r="VAY6" s="1054"/>
      <c r="VAZ6" s="1054"/>
      <c r="VBA6" s="1054"/>
      <c r="VBB6" s="1054"/>
      <c r="VBC6" s="1054"/>
      <c r="VBD6" s="1054"/>
      <c r="VBE6" s="1054"/>
      <c r="VBF6" s="1054"/>
      <c r="VBG6" s="1054"/>
      <c r="VBH6" s="1054"/>
      <c r="VBI6" s="1054"/>
      <c r="VBJ6" s="1054"/>
      <c r="VBK6" s="1054"/>
      <c r="VBL6" s="1054"/>
      <c r="VBM6" s="1054"/>
      <c r="VBN6" s="1054"/>
      <c r="VBO6" s="1054"/>
      <c r="VBP6" s="1054"/>
      <c r="VBQ6" s="1054"/>
      <c r="VBR6" s="1054"/>
      <c r="VBS6" s="1054"/>
      <c r="VBT6" s="1054"/>
      <c r="VBU6" s="1054"/>
      <c r="VBV6" s="1054"/>
      <c r="VBW6" s="1054"/>
      <c r="VBX6" s="1054"/>
      <c r="VBY6" s="1054"/>
      <c r="VBZ6" s="1054"/>
      <c r="VCA6" s="1054"/>
      <c r="VCB6" s="1054"/>
      <c r="VCC6" s="1054"/>
      <c r="VCD6" s="1054"/>
      <c r="VCE6" s="1054"/>
      <c r="VCF6" s="1054"/>
      <c r="VCG6" s="1054"/>
      <c r="VCH6" s="1054"/>
      <c r="VCI6" s="1054"/>
      <c r="VCJ6" s="1054"/>
      <c r="VCK6" s="1054"/>
      <c r="VCL6" s="1054"/>
      <c r="VCM6" s="1054"/>
      <c r="VCN6" s="1054"/>
      <c r="VCO6" s="1054"/>
      <c r="VCP6" s="1054"/>
      <c r="VCQ6" s="1054"/>
      <c r="VCR6" s="1054"/>
      <c r="VCS6" s="1054"/>
      <c r="VCT6" s="1054"/>
      <c r="VCU6" s="1054"/>
      <c r="VCV6" s="1054"/>
      <c r="VCW6" s="1054"/>
      <c r="VCX6" s="1054"/>
      <c r="VCY6" s="1054"/>
      <c r="VCZ6" s="1054"/>
      <c r="VDA6" s="1054"/>
      <c r="VDB6" s="1054"/>
      <c r="VDC6" s="1054"/>
      <c r="VDD6" s="1054"/>
      <c r="VDE6" s="1054"/>
      <c r="VDF6" s="1054"/>
      <c r="VDG6" s="1054"/>
      <c r="VDH6" s="1054"/>
      <c r="VDI6" s="1054"/>
      <c r="VDJ6" s="1054"/>
      <c r="VDK6" s="1054"/>
      <c r="VDL6" s="1054"/>
      <c r="VDM6" s="1054"/>
      <c r="VDN6" s="1054"/>
      <c r="VDO6" s="1054"/>
      <c r="VDP6" s="1054"/>
      <c r="VDQ6" s="1054"/>
      <c r="VDR6" s="1054"/>
      <c r="VDS6" s="1054"/>
      <c r="VDT6" s="1054"/>
      <c r="VDU6" s="1054"/>
      <c r="VDV6" s="1054"/>
      <c r="VDW6" s="1054"/>
      <c r="VDX6" s="1054"/>
      <c r="VDY6" s="1054"/>
      <c r="VDZ6" s="1054"/>
      <c r="VEA6" s="1054"/>
      <c r="VEB6" s="1054"/>
      <c r="VEC6" s="1054"/>
      <c r="VED6" s="1054"/>
      <c r="VEE6" s="1054"/>
      <c r="VEF6" s="1054"/>
      <c r="VEG6" s="1054"/>
      <c r="VEH6" s="1054"/>
      <c r="VEI6" s="1054"/>
      <c r="VEJ6" s="1054"/>
      <c r="VEK6" s="1054"/>
      <c r="VEL6" s="1054"/>
      <c r="VEM6" s="1054"/>
      <c r="VEN6" s="1054"/>
      <c r="VEO6" s="1054"/>
      <c r="VEP6" s="1054"/>
      <c r="VEQ6" s="1054"/>
      <c r="VER6" s="1054"/>
      <c r="VES6" s="1054"/>
      <c r="VET6" s="1054"/>
      <c r="VEU6" s="1054"/>
      <c r="VEV6" s="1054"/>
      <c r="VEW6" s="1054"/>
      <c r="VEX6" s="1054"/>
      <c r="VEY6" s="1054"/>
      <c r="VEZ6" s="1054"/>
      <c r="VFA6" s="1054"/>
      <c r="VFB6" s="1054"/>
      <c r="VFC6" s="1054"/>
      <c r="VFD6" s="1054"/>
      <c r="VFE6" s="1054"/>
      <c r="VFF6" s="1054"/>
      <c r="VFG6" s="1054"/>
      <c r="VFH6" s="1054"/>
      <c r="VFI6" s="1054"/>
      <c r="VFJ6" s="1054"/>
      <c r="VFK6" s="1054"/>
      <c r="VFL6" s="1054"/>
      <c r="VFM6" s="1054"/>
      <c r="VFN6" s="1054"/>
      <c r="VFO6" s="1054"/>
      <c r="VFP6" s="1054"/>
      <c r="VFQ6" s="1054"/>
      <c r="VFR6" s="1054"/>
      <c r="VFS6" s="1054"/>
      <c r="VFT6" s="1054"/>
      <c r="VFU6" s="1054"/>
      <c r="VFV6" s="1054"/>
      <c r="VFW6" s="1054"/>
      <c r="VFX6" s="1054"/>
      <c r="VFY6" s="1054"/>
      <c r="VFZ6" s="1054"/>
      <c r="VGA6" s="1054"/>
      <c r="VGB6" s="1054"/>
      <c r="VGC6" s="1054"/>
      <c r="VGD6" s="1054"/>
      <c r="VGE6" s="1054"/>
      <c r="VGF6" s="1054"/>
      <c r="VGG6" s="1054"/>
      <c r="VGH6" s="1054"/>
      <c r="VGI6" s="1054"/>
      <c r="VGJ6" s="1054"/>
      <c r="VGK6" s="1054"/>
      <c r="VGL6" s="1054"/>
      <c r="VGM6" s="1054"/>
      <c r="VGN6" s="1054"/>
      <c r="VGO6" s="1054"/>
      <c r="VGP6" s="1054"/>
      <c r="VGQ6" s="1054"/>
      <c r="VGR6" s="1054"/>
      <c r="VGS6" s="1054"/>
      <c r="VGT6" s="1054"/>
      <c r="VGU6" s="1054"/>
      <c r="VGV6" s="1054"/>
      <c r="VGW6" s="1054"/>
      <c r="VGX6" s="1054"/>
      <c r="VGY6" s="1054"/>
      <c r="VGZ6" s="1054"/>
      <c r="VHA6" s="1054"/>
      <c r="VHB6" s="1054"/>
      <c r="VHC6" s="1054"/>
      <c r="VHD6" s="1054"/>
      <c r="VHE6" s="1054"/>
      <c r="VHF6" s="1054"/>
      <c r="VHG6" s="1054"/>
      <c r="VHH6" s="1054"/>
      <c r="VHI6" s="1054"/>
      <c r="VHJ6" s="1054"/>
      <c r="VHK6" s="1054"/>
      <c r="VHL6" s="1054"/>
      <c r="VHM6" s="1054"/>
      <c r="VHN6" s="1054"/>
      <c r="VHO6" s="1054"/>
      <c r="VHP6" s="1054"/>
      <c r="VHQ6" s="1054"/>
      <c r="VHR6" s="1054"/>
      <c r="VHS6" s="1054"/>
      <c r="VHT6" s="1054"/>
      <c r="VHU6" s="1054"/>
      <c r="VHV6" s="1054"/>
      <c r="VHW6" s="1054"/>
      <c r="VHX6" s="1054"/>
      <c r="VHY6" s="1054"/>
      <c r="VHZ6" s="1054"/>
      <c r="VIA6" s="1054"/>
      <c r="VIB6" s="1054"/>
      <c r="VIC6" s="1054"/>
      <c r="VID6" s="1054"/>
      <c r="VIE6" s="1054"/>
      <c r="VIF6" s="1054"/>
      <c r="VIG6" s="1054"/>
      <c r="VIH6" s="1054"/>
      <c r="VII6" s="1054"/>
      <c r="VIJ6" s="1054"/>
      <c r="VIK6" s="1054"/>
      <c r="VIL6" s="1054"/>
      <c r="VIM6" s="1054"/>
      <c r="VIN6" s="1054"/>
      <c r="VIO6" s="1054"/>
      <c r="VIP6" s="1054"/>
      <c r="VIQ6" s="1054"/>
      <c r="VIR6" s="1054"/>
      <c r="VIS6" s="1054"/>
      <c r="VIT6" s="1054"/>
      <c r="VIU6" s="1054"/>
      <c r="VIV6" s="1054"/>
      <c r="VIW6" s="1054"/>
      <c r="VIX6" s="1054"/>
      <c r="VIY6" s="1054"/>
      <c r="VIZ6" s="1054"/>
      <c r="VJA6" s="1054"/>
      <c r="VJB6" s="1054"/>
      <c r="VJC6" s="1054"/>
      <c r="VJD6" s="1054"/>
      <c r="VJE6" s="1054"/>
      <c r="VJF6" s="1054"/>
      <c r="VJG6" s="1054"/>
      <c r="VJH6" s="1054"/>
      <c r="VJI6" s="1054"/>
      <c r="VJJ6" s="1054"/>
      <c r="VJK6" s="1054"/>
      <c r="VJL6" s="1054"/>
      <c r="VJM6" s="1054"/>
      <c r="VJN6" s="1054"/>
      <c r="VJO6" s="1054"/>
      <c r="VJP6" s="1054"/>
      <c r="VJQ6" s="1054"/>
      <c r="VJR6" s="1054"/>
      <c r="VJS6" s="1054"/>
      <c r="VJT6" s="1054"/>
      <c r="VJU6" s="1054"/>
      <c r="VJV6" s="1054"/>
      <c r="VJW6" s="1054"/>
      <c r="VJX6" s="1054"/>
      <c r="VJY6" s="1054"/>
      <c r="VJZ6" s="1054"/>
      <c r="VKA6" s="1054"/>
      <c r="VKB6" s="1054"/>
      <c r="VKC6" s="1054"/>
      <c r="VKD6" s="1054"/>
      <c r="VKE6" s="1054"/>
      <c r="VKF6" s="1054"/>
      <c r="VKG6" s="1054"/>
      <c r="VKH6" s="1054"/>
      <c r="VKI6" s="1054"/>
      <c r="VKJ6" s="1054"/>
      <c r="VKK6" s="1054"/>
      <c r="VKL6" s="1054"/>
      <c r="VKM6" s="1054"/>
      <c r="VKN6" s="1054"/>
      <c r="VKO6" s="1054"/>
      <c r="VKP6" s="1054"/>
      <c r="VKQ6" s="1054"/>
      <c r="VKR6" s="1054"/>
      <c r="VKS6" s="1054"/>
      <c r="VKT6" s="1054"/>
      <c r="VKU6" s="1054"/>
      <c r="VKV6" s="1054"/>
      <c r="VKW6" s="1054"/>
      <c r="VKX6" s="1054"/>
      <c r="VKY6" s="1054"/>
      <c r="VKZ6" s="1054"/>
      <c r="VLA6" s="1054"/>
      <c r="VLB6" s="1054"/>
      <c r="VLC6" s="1054"/>
      <c r="VLD6" s="1054"/>
      <c r="VLE6" s="1054"/>
      <c r="VLF6" s="1054"/>
      <c r="VLG6" s="1054"/>
      <c r="VLH6" s="1054"/>
      <c r="VLI6" s="1054"/>
      <c r="VLJ6" s="1054"/>
      <c r="VLK6" s="1054"/>
      <c r="VLL6" s="1054"/>
      <c r="VLM6" s="1054"/>
      <c r="VLN6" s="1054"/>
      <c r="VLO6" s="1054"/>
      <c r="VLP6" s="1054"/>
      <c r="VLQ6" s="1054"/>
      <c r="VLR6" s="1054"/>
      <c r="VLS6" s="1054"/>
      <c r="VLT6" s="1054"/>
      <c r="VLU6" s="1054"/>
      <c r="VLV6" s="1054"/>
      <c r="VLW6" s="1054"/>
      <c r="VLX6" s="1054"/>
      <c r="VLY6" s="1054"/>
      <c r="VLZ6" s="1054"/>
      <c r="VMA6" s="1054"/>
      <c r="VMB6" s="1054"/>
      <c r="VMC6" s="1054"/>
      <c r="VMD6" s="1054"/>
      <c r="VME6" s="1054"/>
      <c r="VMF6" s="1054"/>
      <c r="VMG6" s="1054"/>
      <c r="VMH6" s="1054"/>
      <c r="VMI6" s="1054"/>
      <c r="VMJ6" s="1054"/>
      <c r="VMK6" s="1054"/>
      <c r="VML6" s="1054"/>
      <c r="VMM6" s="1054"/>
      <c r="VMN6" s="1054"/>
      <c r="VMO6" s="1054"/>
      <c r="VMP6" s="1054"/>
      <c r="VMQ6" s="1054"/>
      <c r="VMR6" s="1054"/>
      <c r="VMS6" s="1054"/>
      <c r="VMT6" s="1054"/>
      <c r="VMU6" s="1054"/>
      <c r="VMV6" s="1054"/>
      <c r="VMW6" s="1054"/>
      <c r="VMX6" s="1054"/>
      <c r="VMY6" s="1054"/>
      <c r="VMZ6" s="1054"/>
      <c r="VNA6" s="1054"/>
      <c r="VNB6" s="1054"/>
      <c r="VNC6" s="1054"/>
      <c r="VND6" s="1054"/>
      <c r="VNE6" s="1054"/>
      <c r="VNF6" s="1054"/>
      <c r="VNG6" s="1054"/>
      <c r="VNH6" s="1054"/>
      <c r="VNI6" s="1054"/>
      <c r="VNJ6" s="1054"/>
      <c r="VNK6" s="1054"/>
      <c r="VNL6" s="1054"/>
      <c r="VNM6" s="1054"/>
      <c r="VNN6" s="1054"/>
      <c r="VNO6" s="1054"/>
      <c r="VNP6" s="1054"/>
      <c r="VNQ6" s="1054"/>
      <c r="VNR6" s="1054"/>
      <c r="VNS6" s="1054"/>
      <c r="VNT6" s="1054"/>
      <c r="VNU6" s="1054"/>
      <c r="VNV6" s="1054"/>
      <c r="VNW6" s="1054"/>
      <c r="VNX6" s="1054"/>
      <c r="VNY6" s="1054"/>
      <c r="VNZ6" s="1054"/>
      <c r="VOA6" s="1054"/>
      <c r="VOB6" s="1054"/>
      <c r="VOC6" s="1054"/>
      <c r="VOD6" s="1054"/>
      <c r="VOE6" s="1054"/>
      <c r="VOF6" s="1054"/>
      <c r="VOG6" s="1054"/>
      <c r="VOH6" s="1054"/>
      <c r="VOI6" s="1054"/>
      <c r="VOJ6" s="1054"/>
      <c r="VOK6" s="1054"/>
      <c r="VOL6" s="1054"/>
      <c r="VOM6" s="1054"/>
      <c r="VON6" s="1054"/>
      <c r="VOO6" s="1054"/>
      <c r="VOP6" s="1054"/>
      <c r="VOQ6" s="1054"/>
      <c r="VOR6" s="1054"/>
      <c r="VOS6" s="1054"/>
      <c r="VOT6" s="1054"/>
      <c r="VOU6" s="1054"/>
      <c r="VOV6" s="1054"/>
      <c r="VOW6" s="1054"/>
      <c r="VOX6" s="1054"/>
      <c r="VOY6" s="1054"/>
      <c r="VOZ6" s="1054"/>
      <c r="VPA6" s="1054"/>
      <c r="VPB6" s="1054"/>
      <c r="VPC6" s="1054"/>
      <c r="VPD6" s="1054"/>
      <c r="VPE6" s="1054"/>
      <c r="VPF6" s="1054"/>
      <c r="VPG6" s="1054"/>
      <c r="VPH6" s="1054"/>
      <c r="VPI6" s="1054"/>
      <c r="VPJ6" s="1054"/>
      <c r="VPK6" s="1054"/>
      <c r="VPL6" s="1054"/>
      <c r="VPM6" s="1054"/>
      <c r="VPN6" s="1054"/>
      <c r="VPO6" s="1054"/>
      <c r="VPP6" s="1054"/>
      <c r="VPQ6" s="1054"/>
      <c r="VPR6" s="1054"/>
      <c r="VPS6" s="1054"/>
      <c r="VPT6" s="1054"/>
      <c r="VPU6" s="1054"/>
      <c r="VPV6" s="1054"/>
      <c r="VPW6" s="1054"/>
      <c r="VPX6" s="1054"/>
      <c r="VPY6" s="1054"/>
      <c r="VPZ6" s="1054"/>
      <c r="VQA6" s="1054"/>
      <c r="VQB6" s="1054"/>
      <c r="VQC6" s="1054"/>
      <c r="VQD6" s="1054"/>
      <c r="VQE6" s="1054"/>
      <c r="VQF6" s="1054"/>
      <c r="VQG6" s="1054"/>
      <c r="VQH6" s="1054"/>
      <c r="VQI6" s="1054"/>
      <c r="VQJ6" s="1054"/>
      <c r="VQK6" s="1054"/>
      <c r="VQL6" s="1054"/>
      <c r="VQM6" s="1054"/>
      <c r="VQN6" s="1054"/>
      <c r="VQO6" s="1054"/>
      <c r="VQP6" s="1054"/>
      <c r="VQQ6" s="1054"/>
      <c r="VQR6" s="1054"/>
      <c r="VQS6" s="1054"/>
      <c r="VQT6" s="1054"/>
      <c r="VQU6" s="1054"/>
      <c r="VQV6" s="1054"/>
      <c r="VQW6" s="1054"/>
      <c r="VQX6" s="1054"/>
      <c r="VQY6" s="1054"/>
      <c r="VQZ6" s="1054"/>
      <c r="VRA6" s="1054"/>
      <c r="VRB6" s="1054"/>
      <c r="VRC6" s="1054"/>
      <c r="VRD6" s="1054"/>
      <c r="VRE6" s="1054"/>
      <c r="VRF6" s="1054"/>
      <c r="VRG6" s="1054"/>
      <c r="VRH6" s="1054"/>
      <c r="VRI6" s="1054"/>
      <c r="VRJ6" s="1054"/>
      <c r="VRK6" s="1054"/>
      <c r="VRL6" s="1054"/>
      <c r="VRM6" s="1054"/>
      <c r="VRN6" s="1054"/>
      <c r="VRO6" s="1054"/>
      <c r="VRP6" s="1054"/>
      <c r="VRQ6" s="1054"/>
      <c r="VRR6" s="1054"/>
      <c r="VRS6" s="1054"/>
      <c r="VRT6" s="1054"/>
      <c r="VRU6" s="1054"/>
      <c r="VRV6" s="1054"/>
      <c r="VRW6" s="1054"/>
      <c r="VRX6" s="1054"/>
      <c r="VRY6" s="1054"/>
      <c r="VRZ6" s="1054"/>
      <c r="VSA6" s="1054"/>
      <c r="VSB6" s="1054"/>
      <c r="VSC6" s="1054"/>
      <c r="VSD6" s="1054"/>
      <c r="VSE6" s="1054"/>
      <c r="VSF6" s="1054"/>
      <c r="VSG6" s="1054"/>
      <c r="VSH6" s="1054"/>
      <c r="VSI6" s="1054"/>
      <c r="VSJ6" s="1054"/>
      <c r="VSK6" s="1054"/>
      <c r="VSL6" s="1054"/>
      <c r="VSM6" s="1054"/>
      <c r="VSN6" s="1054"/>
      <c r="VSO6" s="1054"/>
      <c r="VSP6" s="1054"/>
      <c r="VSQ6" s="1054"/>
      <c r="VSR6" s="1054"/>
      <c r="VSS6" s="1054"/>
      <c r="VST6" s="1054"/>
      <c r="VSU6" s="1054"/>
      <c r="VSV6" s="1054"/>
      <c r="VSW6" s="1054"/>
      <c r="VSX6" s="1054"/>
      <c r="VSY6" s="1054"/>
      <c r="VSZ6" s="1054"/>
      <c r="VTA6" s="1054"/>
      <c r="VTB6" s="1054"/>
      <c r="VTC6" s="1054"/>
      <c r="VTD6" s="1054"/>
      <c r="VTE6" s="1054"/>
      <c r="VTF6" s="1054"/>
      <c r="VTG6" s="1054"/>
      <c r="VTH6" s="1054"/>
      <c r="VTI6" s="1054"/>
      <c r="VTJ6" s="1054"/>
      <c r="VTK6" s="1054"/>
      <c r="VTL6" s="1054"/>
      <c r="VTM6" s="1054"/>
      <c r="VTN6" s="1054"/>
      <c r="VTO6" s="1054"/>
      <c r="VTP6" s="1054"/>
      <c r="VTQ6" s="1054"/>
      <c r="VTR6" s="1054"/>
      <c r="VTS6" s="1054"/>
      <c r="VTT6" s="1054"/>
      <c r="VTU6" s="1054"/>
      <c r="VTV6" s="1054"/>
      <c r="VTW6" s="1054"/>
      <c r="VTX6" s="1054"/>
      <c r="VTY6" s="1054"/>
      <c r="VTZ6" s="1054"/>
      <c r="VUA6" s="1054"/>
      <c r="VUB6" s="1054"/>
      <c r="VUC6" s="1054"/>
      <c r="VUD6" s="1054"/>
      <c r="VUE6" s="1054"/>
      <c r="VUF6" s="1054"/>
      <c r="VUG6" s="1054"/>
      <c r="VUH6" s="1054"/>
      <c r="VUI6" s="1054"/>
      <c r="VUJ6" s="1054"/>
      <c r="VUK6" s="1054"/>
      <c r="VUL6" s="1054"/>
      <c r="VUM6" s="1054"/>
      <c r="VUN6" s="1054"/>
      <c r="VUO6" s="1054"/>
      <c r="VUP6" s="1054"/>
      <c r="VUQ6" s="1054"/>
      <c r="VUR6" s="1054"/>
      <c r="VUS6" s="1054"/>
      <c r="VUT6" s="1054"/>
      <c r="VUU6" s="1054"/>
      <c r="VUV6" s="1054"/>
      <c r="VUW6" s="1054"/>
      <c r="VUX6" s="1054"/>
      <c r="VUY6" s="1054"/>
      <c r="VUZ6" s="1054"/>
      <c r="VVA6" s="1054"/>
      <c r="VVB6" s="1054"/>
      <c r="VVC6" s="1054"/>
      <c r="VVD6" s="1054"/>
      <c r="VVE6" s="1054"/>
      <c r="VVF6" s="1054"/>
      <c r="VVG6" s="1054"/>
      <c r="VVH6" s="1054"/>
      <c r="VVI6" s="1054"/>
      <c r="VVJ6" s="1054"/>
      <c r="VVK6" s="1054"/>
      <c r="VVL6" s="1054"/>
      <c r="VVM6" s="1054"/>
      <c r="VVN6" s="1054"/>
      <c r="VVO6" s="1054"/>
      <c r="VVP6" s="1054"/>
      <c r="VVQ6" s="1054"/>
      <c r="VVR6" s="1054"/>
      <c r="VVS6" s="1054"/>
      <c r="VVT6" s="1054"/>
      <c r="VVU6" s="1054"/>
      <c r="VVV6" s="1054"/>
      <c r="VVW6" s="1054"/>
      <c r="VVX6" s="1054"/>
      <c r="VVY6" s="1054"/>
      <c r="VVZ6" s="1054"/>
      <c r="VWA6" s="1054"/>
      <c r="VWB6" s="1054"/>
      <c r="VWC6" s="1054"/>
      <c r="VWD6" s="1054"/>
      <c r="VWE6" s="1054"/>
      <c r="VWF6" s="1054"/>
      <c r="VWG6" s="1054"/>
      <c r="VWH6" s="1054"/>
      <c r="VWI6" s="1054"/>
      <c r="VWJ6" s="1054"/>
      <c r="VWK6" s="1054"/>
      <c r="VWL6" s="1054"/>
      <c r="VWM6" s="1054"/>
      <c r="VWN6" s="1054"/>
      <c r="VWO6" s="1054"/>
      <c r="VWP6" s="1054"/>
      <c r="VWQ6" s="1054"/>
      <c r="VWR6" s="1054"/>
      <c r="VWS6" s="1054"/>
      <c r="VWT6" s="1054"/>
      <c r="VWU6" s="1054"/>
      <c r="VWV6" s="1054"/>
      <c r="VWW6" s="1054"/>
      <c r="VWX6" s="1054"/>
      <c r="VWY6" s="1054"/>
      <c r="VWZ6" s="1054"/>
      <c r="VXA6" s="1054"/>
      <c r="VXB6" s="1054"/>
      <c r="VXC6" s="1054"/>
      <c r="VXD6" s="1054"/>
      <c r="VXE6" s="1054"/>
      <c r="VXF6" s="1054"/>
      <c r="VXG6" s="1054"/>
      <c r="VXH6" s="1054"/>
      <c r="VXI6" s="1054"/>
      <c r="VXJ6" s="1054"/>
      <c r="VXK6" s="1054"/>
      <c r="VXL6" s="1054"/>
      <c r="VXM6" s="1054"/>
      <c r="VXN6" s="1054"/>
      <c r="VXO6" s="1054"/>
      <c r="VXP6" s="1054"/>
      <c r="VXQ6" s="1054"/>
      <c r="VXR6" s="1054"/>
      <c r="VXS6" s="1054"/>
      <c r="VXT6" s="1054"/>
      <c r="VXU6" s="1054"/>
      <c r="VXV6" s="1054"/>
      <c r="VXW6" s="1054"/>
      <c r="VXX6" s="1054"/>
      <c r="VXY6" s="1054"/>
      <c r="VXZ6" s="1054"/>
      <c r="VYA6" s="1054"/>
      <c r="VYB6" s="1054"/>
      <c r="VYC6" s="1054"/>
      <c r="VYD6" s="1054"/>
      <c r="VYE6" s="1054"/>
      <c r="VYF6" s="1054"/>
      <c r="VYG6" s="1054"/>
      <c r="VYH6" s="1054"/>
      <c r="VYI6" s="1054"/>
      <c r="VYJ6" s="1054"/>
      <c r="VYK6" s="1054"/>
      <c r="VYL6" s="1054"/>
      <c r="VYM6" s="1054"/>
      <c r="VYN6" s="1054"/>
      <c r="VYO6" s="1054"/>
      <c r="VYP6" s="1054"/>
      <c r="VYQ6" s="1054"/>
      <c r="VYR6" s="1054"/>
      <c r="VYS6" s="1054"/>
      <c r="VYT6" s="1054"/>
      <c r="VYU6" s="1054"/>
      <c r="VYV6" s="1054"/>
      <c r="VYW6" s="1054"/>
      <c r="VYX6" s="1054"/>
      <c r="VYY6" s="1054"/>
      <c r="VYZ6" s="1054"/>
      <c r="VZA6" s="1054"/>
      <c r="VZB6" s="1054"/>
      <c r="VZC6" s="1054"/>
      <c r="VZD6" s="1054"/>
      <c r="VZE6" s="1054"/>
      <c r="VZF6" s="1054"/>
      <c r="VZG6" s="1054"/>
      <c r="VZH6" s="1054"/>
      <c r="VZI6" s="1054"/>
      <c r="VZJ6" s="1054"/>
      <c r="VZK6" s="1054"/>
      <c r="VZL6" s="1054"/>
      <c r="VZM6" s="1054"/>
      <c r="VZN6" s="1054"/>
      <c r="VZO6" s="1054"/>
      <c r="VZP6" s="1054"/>
      <c r="VZQ6" s="1054"/>
      <c r="VZR6" s="1054"/>
      <c r="VZS6" s="1054"/>
      <c r="VZT6" s="1054"/>
      <c r="VZU6" s="1054"/>
      <c r="VZV6" s="1054"/>
      <c r="VZW6" s="1054"/>
      <c r="VZX6" s="1054"/>
      <c r="VZY6" s="1054"/>
      <c r="VZZ6" s="1054"/>
      <c r="WAA6" s="1054"/>
      <c r="WAB6" s="1054"/>
      <c r="WAC6" s="1054"/>
      <c r="WAD6" s="1054"/>
      <c r="WAE6" s="1054"/>
      <c r="WAF6" s="1054"/>
      <c r="WAG6" s="1054"/>
      <c r="WAH6" s="1054"/>
      <c r="WAI6" s="1054"/>
      <c r="WAJ6" s="1054"/>
      <c r="WAK6" s="1054"/>
      <c r="WAL6" s="1054"/>
      <c r="WAM6" s="1054"/>
      <c r="WAN6" s="1054"/>
      <c r="WAO6" s="1054"/>
      <c r="WAP6" s="1054"/>
      <c r="WAQ6" s="1054"/>
      <c r="WAR6" s="1054"/>
      <c r="WAS6" s="1054"/>
      <c r="WAT6" s="1054"/>
      <c r="WAU6" s="1054"/>
      <c r="WAV6" s="1054"/>
      <c r="WAW6" s="1054"/>
      <c r="WAX6" s="1054"/>
      <c r="WAY6" s="1054"/>
      <c r="WAZ6" s="1054"/>
      <c r="WBA6" s="1054"/>
      <c r="WBB6" s="1054"/>
      <c r="WBC6" s="1054"/>
      <c r="WBD6" s="1054"/>
      <c r="WBE6" s="1054"/>
      <c r="WBF6" s="1054"/>
      <c r="WBG6" s="1054"/>
      <c r="WBH6" s="1054"/>
      <c r="WBI6" s="1054"/>
      <c r="WBJ6" s="1054"/>
      <c r="WBK6" s="1054"/>
      <c r="WBL6" s="1054"/>
      <c r="WBM6" s="1054"/>
      <c r="WBN6" s="1054"/>
      <c r="WBO6" s="1054"/>
      <c r="WBP6" s="1054"/>
      <c r="WBQ6" s="1054"/>
      <c r="WBR6" s="1054"/>
      <c r="WBS6" s="1054"/>
      <c r="WBT6" s="1054"/>
      <c r="WBU6" s="1054"/>
      <c r="WBV6" s="1054"/>
      <c r="WBW6" s="1054"/>
      <c r="WBX6" s="1054"/>
      <c r="WBY6" s="1054"/>
      <c r="WBZ6" s="1054"/>
      <c r="WCA6" s="1054"/>
      <c r="WCB6" s="1054"/>
      <c r="WCC6" s="1054"/>
      <c r="WCD6" s="1054"/>
      <c r="WCE6" s="1054"/>
      <c r="WCF6" s="1054"/>
      <c r="WCG6" s="1054"/>
      <c r="WCH6" s="1054"/>
      <c r="WCI6" s="1054"/>
      <c r="WCJ6" s="1054"/>
      <c r="WCK6" s="1054"/>
      <c r="WCL6" s="1054"/>
      <c r="WCM6" s="1054"/>
      <c r="WCN6" s="1054"/>
      <c r="WCO6" s="1054"/>
      <c r="WCP6" s="1054"/>
      <c r="WCQ6" s="1054"/>
      <c r="WCR6" s="1054"/>
      <c r="WCS6" s="1054"/>
      <c r="WCT6" s="1054"/>
      <c r="WCU6" s="1054"/>
      <c r="WCV6" s="1054"/>
      <c r="WCW6" s="1054"/>
      <c r="WCX6" s="1054"/>
      <c r="WCY6" s="1054"/>
      <c r="WCZ6" s="1054"/>
      <c r="WDA6" s="1054"/>
      <c r="WDB6" s="1054"/>
      <c r="WDC6" s="1054"/>
      <c r="WDD6" s="1054"/>
      <c r="WDE6" s="1054"/>
      <c r="WDF6" s="1054"/>
      <c r="WDG6" s="1054"/>
      <c r="WDH6" s="1054"/>
      <c r="WDI6" s="1054"/>
      <c r="WDJ6" s="1054"/>
      <c r="WDK6" s="1054"/>
      <c r="WDL6" s="1054"/>
      <c r="WDM6" s="1054"/>
      <c r="WDN6" s="1054"/>
      <c r="WDO6" s="1054"/>
      <c r="WDP6" s="1054"/>
      <c r="WDQ6" s="1054"/>
      <c r="WDR6" s="1054"/>
      <c r="WDS6" s="1054"/>
      <c r="WDT6" s="1054"/>
      <c r="WDU6" s="1054"/>
      <c r="WDV6" s="1054"/>
      <c r="WDW6" s="1054"/>
      <c r="WDX6" s="1054"/>
      <c r="WDY6" s="1054"/>
      <c r="WDZ6" s="1054"/>
      <c r="WEA6" s="1054"/>
      <c r="WEB6" s="1054"/>
      <c r="WEC6" s="1054"/>
      <c r="WED6" s="1054"/>
      <c r="WEE6" s="1054"/>
      <c r="WEF6" s="1054"/>
      <c r="WEG6" s="1054"/>
      <c r="WEH6" s="1054"/>
      <c r="WEI6" s="1054"/>
      <c r="WEJ6" s="1054"/>
      <c r="WEK6" s="1054"/>
      <c r="WEL6" s="1054"/>
      <c r="WEM6" s="1054"/>
      <c r="WEN6" s="1054"/>
      <c r="WEO6" s="1054"/>
      <c r="WEP6" s="1054"/>
      <c r="WEQ6" s="1054"/>
      <c r="WER6" s="1054"/>
      <c r="WES6" s="1054"/>
      <c r="WET6" s="1054"/>
      <c r="WEU6" s="1054"/>
      <c r="WEV6" s="1054"/>
      <c r="WEW6" s="1054"/>
      <c r="WEX6" s="1054"/>
      <c r="WEY6" s="1054"/>
      <c r="WEZ6" s="1054"/>
      <c r="WFA6" s="1054"/>
      <c r="WFB6" s="1054"/>
      <c r="WFC6" s="1054"/>
      <c r="WFD6" s="1054"/>
      <c r="WFE6" s="1054"/>
      <c r="WFF6" s="1054"/>
      <c r="WFG6" s="1054"/>
      <c r="WFH6" s="1054"/>
      <c r="WFI6" s="1054"/>
      <c r="WFJ6" s="1054"/>
      <c r="WFK6" s="1054"/>
      <c r="WFL6" s="1054"/>
      <c r="WFM6" s="1054"/>
      <c r="WFN6" s="1054"/>
      <c r="WFO6" s="1054"/>
      <c r="WFP6" s="1054"/>
      <c r="WFQ6" s="1054"/>
      <c r="WFR6" s="1054"/>
      <c r="WFS6" s="1054"/>
      <c r="WFT6" s="1054"/>
      <c r="WFU6" s="1054"/>
      <c r="WFV6" s="1054"/>
      <c r="WFW6" s="1054"/>
      <c r="WFX6" s="1054"/>
      <c r="WFY6" s="1054"/>
      <c r="WFZ6" s="1054"/>
      <c r="WGA6" s="1054"/>
      <c r="WGB6" s="1054"/>
      <c r="WGC6" s="1054"/>
      <c r="WGD6" s="1054"/>
      <c r="WGE6" s="1054"/>
      <c r="WGF6" s="1054"/>
      <c r="WGG6" s="1054"/>
      <c r="WGH6" s="1054"/>
      <c r="WGI6" s="1054"/>
      <c r="WGJ6" s="1054"/>
      <c r="WGK6" s="1054"/>
      <c r="WGL6" s="1054"/>
      <c r="WGM6" s="1054"/>
      <c r="WGN6" s="1054"/>
      <c r="WGO6" s="1054"/>
      <c r="WGP6" s="1054"/>
      <c r="WGQ6" s="1054"/>
      <c r="WGR6" s="1054"/>
      <c r="WGS6" s="1054"/>
      <c r="WGT6" s="1054"/>
      <c r="WGU6" s="1054"/>
      <c r="WGV6" s="1054"/>
      <c r="WGW6" s="1054"/>
      <c r="WGX6" s="1054"/>
      <c r="WGY6" s="1054"/>
      <c r="WGZ6" s="1054"/>
      <c r="WHA6" s="1054"/>
      <c r="WHB6" s="1054"/>
      <c r="WHC6" s="1054"/>
      <c r="WHD6" s="1054"/>
      <c r="WHE6" s="1054"/>
      <c r="WHF6" s="1054"/>
      <c r="WHG6" s="1054"/>
      <c r="WHH6" s="1054"/>
      <c r="WHI6" s="1054"/>
      <c r="WHJ6" s="1054"/>
      <c r="WHK6" s="1054"/>
      <c r="WHL6" s="1054"/>
      <c r="WHM6" s="1054"/>
      <c r="WHN6" s="1054"/>
      <c r="WHO6" s="1054"/>
      <c r="WHP6" s="1054"/>
      <c r="WHQ6" s="1054"/>
      <c r="WHR6" s="1054"/>
      <c r="WHS6" s="1054"/>
      <c r="WHT6" s="1054"/>
      <c r="WHU6" s="1054"/>
      <c r="WHV6" s="1054"/>
      <c r="WHW6" s="1054"/>
      <c r="WHX6" s="1054"/>
      <c r="WHY6" s="1054"/>
      <c r="WHZ6" s="1054"/>
      <c r="WIA6" s="1054"/>
      <c r="WIB6" s="1054"/>
      <c r="WIC6" s="1054"/>
      <c r="WID6" s="1054"/>
      <c r="WIE6" s="1054"/>
      <c r="WIF6" s="1054"/>
      <c r="WIG6" s="1054"/>
      <c r="WIH6" s="1054"/>
      <c r="WII6" s="1054"/>
      <c r="WIJ6" s="1054"/>
      <c r="WIK6" s="1054"/>
      <c r="WIL6" s="1054"/>
      <c r="WIM6" s="1054"/>
      <c r="WIN6" s="1054"/>
      <c r="WIO6" s="1054"/>
      <c r="WIP6" s="1054"/>
      <c r="WIQ6" s="1054"/>
      <c r="WIR6" s="1054"/>
      <c r="WIS6" s="1054"/>
      <c r="WIT6" s="1054"/>
      <c r="WIU6" s="1054"/>
      <c r="WIV6" s="1054"/>
      <c r="WIW6" s="1054"/>
      <c r="WIX6" s="1054"/>
      <c r="WIY6" s="1054"/>
      <c r="WIZ6" s="1054"/>
      <c r="WJA6" s="1054"/>
      <c r="WJB6" s="1054"/>
      <c r="WJC6" s="1054"/>
      <c r="WJD6" s="1054"/>
      <c r="WJE6" s="1054"/>
      <c r="WJF6" s="1054"/>
      <c r="WJG6" s="1054"/>
      <c r="WJH6" s="1054"/>
      <c r="WJI6" s="1054"/>
      <c r="WJJ6" s="1054"/>
      <c r="WJK6" s="1054"/>
      <c r="WJL6" s="1054"/>
      <c r="WJM6" s="1054"/>
      <c r="WJN6" s="1054"/>
      <c r="WJO6" s="1054"/>
      <c r="WJP6" s="1054"/>
      <c r="WJQ6" s="1054"/>
      <c r="WJR6" s="1054"/>
      <c r="WJS6" s="1054"/>
      <c r="WJT6" s="1054"/>
      <c r="WJU6" s="1054"/>
      <c r="WJV6" s="1054"/>
      <c r="WJW6" s="1054"/>
      <c r="WJX6" s="1054"/>
      <c r="WJY6" s="1054"/>
      <c r="WJZ6" s="1054"/>
      <c r="WKA6" s="1054"/>
      <c r="WKB6" s="1054"/>
      <c r="WKC6" s="1054"/>
      <c r="WKD6" s="1054"/>
      <c r="WKE6" s="1054"/>
      <c r="WKF6" s="1054"/>
      <c r="WKG6" s="1054"/>
      <c r="WKH6" s="1054"/>
      <c r="WKI6" s="1054"/>
      <c r="WKJ6" s="1054"/>
      <c r="WKK6" s="1054"/>
      <c r="WKL6" s="1054"/>
      <c r="WKM6" s="1054"/>
      <c r="WKN6" s="1054"/>
      <c r="WKO6" s="1054"/>
      <c r="WKP6" s="1054"/>
      <c r="WKQ6" s="1054"/>
      <c r="WKR6" s="1054"/>
      <c r="WKS6" s="1054"/>
      <c r="WKT6" s="1054"/>
      <c r="WKU6" s="1054"/>
      <c r="WKV6" s="1054"/>
      <c r="WKW6" s="1054"/>
      <c r="WKX6" s="1054"/>
      <c r="WKY6" s="1054"/>
      <c r="WKZ6" s="1054"/>
      <c r="WLA6" s="1054"/>
      <c r="WLB6" s="1054"/>
      <c r="WLC6" s="1054"/>
      <c r="WLD6" s="1054"/>
      <c r="WLE6" s="1054"/>
      <c r="WLF6" s="1054"/>
      <c r="WLG6" s="1054"/>
      <c r="WLH6" s="1054"/>
      <c r="WLI6" s="1054"/>
      <c r="WLJ6" s="1054"/>
      <c r="WLK6" s="1054"/>
      <c r="WLL6" s="1054"/>
      <c r="WLM6" s="1054"/>
      <c r="WLN6" s="1054"/>
      <c r="WLO6" s="1054"/>
      <c r="WLP6" s="1054"/>
      <c r="WLQ6" s="1054"/>
      <c r="WLR6" s="1054"/>
      <c r="WLS6" s="1054"/>
      <c r="WLT6" s="1054"/>
      <c r="WLU6" s="1054"/>
      <c r="WLV6" s="1054"/>
      <c r="WLW6" s="1054"/>
      <c r="WLX6" s="1054"/>
      <c r="WLY6" s="1054"/>
      <c r="WLZ6" s="1054"/>
      <c r="WMA6" s="1054"/>
      <c r="WMB6" s="1054"/>
      <c r="WMC6" s="1054"/>
      <c r="WMD6" s="1054"/>
      <c r="WME6" s="1054"/>
      <c r="WMF6" s="1054"/>
      <c r="WMG6" s="1054"/>
      <c r="WMH6" s="1054"/>
      <c r="WMI6" s="1054"/>
      <c r="WMJ6" s="1054"/>
      <c r="WMK6" s="1054"/>
      <c r="WML6" s="1054"/>
      <c r="WMM6" s="1054"/>
      <c r="WMN6" s="1054"/>
      <c r="WMO6" s="1054"/>
      <c r="WMP6" s="1054"/>
      <c r="WMQ6" s="1054"/>
      <c r="WMR6" s="1054"/>
      <c r="WMS6" s="1054"/>
      <c r="WMT6" s="1054"/>
      <c r="WMU6" s="1054"/>
      <c r="WMV6" s="1054"/>
      <c r="WMW6" s="1054"/>
      <c r="WMX6" s="1054"/>
      <c r="WMY6" s="1054"/>
      <c r="WMZ6" s="1054"/>
      <c r="WNA6" s="1054"/>
      <c r="WNB6" s="1054"/>
      <c r="WNC6" s="1054"/>
      <c r="WND6" s="1054"/>
      <c r="WNE6" s="1054"/>
      <c r="WNF6" s="1054"/>
      <c r="WNG6" s="1054"/>
      <c r="WNH6" s="1054"/>
      <c r="WNI6" s="1054"/>
      <c r="WNJ6" s="1054"/>
      <c r="WNK6" s="1054"/>
      <c r="WNL6" s="1054"/>
      <c r="WNM6" s="1054"/>
      <c r="WNN6" s="1054"/>
      <c r="WNO6" s="1054"/>
      <c r="WNP6" s="1054"/>
      <c r="WNQ6" s="1054"/>
      <c r="WNR6" s="1054"/>
      <c r="WNS6" s="1054"/>
      <c r="WNT6" s="1054"/>
      <c r="WNU6" s="1054"/>
      <c r="WNV6" s="1054"/>
      <c r="WNW6" s="1054"/>
      <c r="WNX6" s="1054"/>
      <c r="WNY6" s="1054"/>
      <c r="WNZ6" s="1054"/>
      <c r="WOA6" s="1054"/>
      <c r="WOB6" s="1054"/>
      <c r="WOC6" s="1054"/>
      <c r="WOD6" s="1054"/>
      <c r="WOE6" s="1054"/>
      <c r="WOF6" s="1054"/>
      <c r="WOG6" s="1054"/>
      <c r="WOH6" s="1054"/>
      <c r="WOI6" s="1054"/>
      <c r="WOJ6" s="1054"/>
      <c r="WOK6" s="1054"/>
      <c r="WOL6" s="1054"/>
      <c r="WOM6" s="1054"/>
      <c r="WON6" s="1054"/>
      <c r="WOO6" s="1054"/>
      <c r="WOP6" s="1054"/>
      <c r="WOQ6" s="1054"/>
      <c r="WOR6" s="1054"/>
      <c r="WOS6" s="1054"/>
      <c r="WOT6" s="1054"/>
      <c r="WOU6" s="1054"/>
      <c r="WOV6" s="1054"/>
      <c r="WOW6" s="1054"/>
      <c r="WOX6" s="1054"/>
      <c r="WOY6" s="1054"/>
      <c r="WOZ6" s="1054"/>
      <c r="WPA6" s="1054"/>
      <c r="WPB6" s="1054"/>
      <c r="WPC6" s="1054"/>
      <c r="WPD6" s="1054"/>
      <c r="WPE6" s="1054"/>
      <c r="WPF6" s="1054"/>
      <c r="WPG6" s="1054"/>
      <c r="WPH6" s="1054"/>
      <c r="WPI6" s="1054"/>
      <c r="WPJ6" s="1054"/>
      <c r="WPK6" s="1054"/>
      <c r="WPL6" s="1054"/>
      <c r="WPM6" s="1054"/>
      <c r="WPN6" s="1054"/>
      <c r="WPO6" s="1054"/>
      <c r="WPP6" s="1054"/>
      <c r="WPQ6" s="1054"/>
      <c r="WPR6" s="1054"/>
      <c r="WPS6" s="1054"/>
      <c r="WPT6" s="1054"/>
      <c r="WPU6" s="1054"/>
      <c r="WPV6" s="1054"/>
      <c r="WPW6" s="1054"/>
      <c r="WPX6" s="1054"/>
      <c r="WPY6" s="1054"/>
      <c r="WPZ6" s="1054"/>
      <c r="WQA6" s="1054"/>
      <c r="WQB6" s="1054"/>
      <c r="WQC6" s="1054"/>
      <c r="WQD6" s="1054"/>
      <c r="WQE6" s="1054"/>
      <c r="WQF6" s="1054"/>
      <c r="WQG6" s="1054"/>
      <c r="WQH6" s="1054"/>
      <c r="WQI6" s="1054"/>
      <c r="WQJ6" s="1054"/>
      <c r="WQK6" s="1054"/>
      <c r="WQL6" s="1054"/>
      <c r="WQM6" s="1054"/>
      <c r="WQN6" s="1054"/>
      <c r="WQO6" s="1054"/>
      <c r="WQP6" s="1054"/>
      <c r="WQQ6" s="1054"/>
      <c r="WQR6" s="1054"/>
      <c r="WQS6" s="1054"/>
      <c r="WQT6" s="1054"/>
      <c r="WQU6" s="1054"/>
      <c r="WQV6" s="1054"/>
      <c r="WQW6" s="1054"/>
      <c r="WQX6" s="1054"/>
      <c r="WQY6" s="1054"/>
      <c r="WQZ6" s="1054"/>
      <c r="WRA6" s="1054"/>
      <c r="WRB6" s="1054"/>
      <c r="WRC6" s="1054"/>
      <c r="WRD6" s="1054"/>
      <c r="WRE6" s="1054"/>
      <c r="WRF6" s="1054"/>
      <c r="WRG6" s="1054"/>
      <c r="WRH6" s="1054"/>
      <c r="WRI6" s="1054"/>
      <c r="WRJ6" s="1054"/>
      <c r="WRK6" s="1054"/>
      <c r="WRL6" s="1054"/>
      <c r="WRM6" s="1054"/>
      <c r="WRN6" s="1054"/>
      <c r="WRO6" s="1054"/>
      <c r="WRP6" s="1054"/>
      <c r="WRQ6" s="1054"/>
      <c r="WRR6" s="1054"/>
      <c r="WRS6" s="1054"/>
      <c r="WRT6" s="1054"/>
      <c r="WRU6" s="1054"/>
      <c r="WRV6" s="1054"/>
      <c r="WRW6" s="1054"/>
      <c r="WRX6" s="1054"/>
      <c r="WRY6" s="1054"/>
      <c r="WRZ6" s="1054"/>
      <c r="WSA6" s="1054"/>
      <c r="WSB6" s="1054"/>
      <c r="WSC6" s="1054"/>
      <c r="WSD6" s="1054"/>
      <c r="WSE6" s="1054"/>
      <c r="WSF6" s="1054"/>
      <c r="WSG6" s="1054"/>
      <c r="WSH6" s="1054"/>
      <c r="WSI6" s="1054"/>
      <c r="WSJ6" s="1054"/>
      <c r="WSK6" s="1054"/>
      <c r="WSL6" s="1054"/>
      <c r="WSM6" s="1054"/>
      <c r="WSN6" s="1054"/>
      <c r="WSO6" s="1054"/>
      <c r="WSP6" s="1054"/>
      <c r="WSQ6" s="1054"/>
      <c r="WSR6" s="1054"/>
      <c r="WSS6" s="1054"/>
      <c r="WST6" s="1054"/>
      <c r="WSU6" s="1054"/>
      <c r="WSV6" s="1054"/>
      <c r="WSW6" s="1054"/>
      <c r="WSX6" s="1054"/>
      <c r="WSY6" s="1054"/>
      <c r="WSZ6" s="1054"/>
      <c r="WTA6" s="1054"/>
      <c r="WTB6" s="1054"/>
      <c r="WTC6" s="1054"/>
      <c r="WTD6" s="1054"/>
      <c r="WTE6" s="1054"/>
      <c r="WTF6" s="1054"/>
      <c r="WTG6" s="1054"/>
      <c r="WTH6" s="1054"/>
      <c r="WTI6" s="1054"/>
      <c r="WTJ6" s="1054"/>
      <c r="WTK6" s="1054"/>
      <c r="WTL6" s="1054"/>
      <c r="WTM6" s="1054"/>
      <c r="WTN6" s="1054"/>
      <c r="WTO6" s="1054"/>
      <c r="WTP6" s="1054"/>
      <c r="WTQ6" s="1054"/>
      <c r="WTR6" s="1054"/>
      <c r="WTS6" s="1054"/>
      <c r="WTT6" s="1054"/>
      <c r="WTU6" s="1054"/>
      <c r="WTV6" s="1054"/>
      <c r="WTW6" s="1054"/>
      <c r="WTX6" s="1054"/>
      <c r="WTY6" s="1054"/>
      <c r="WTZ6" s="1054"/>
      <c r="WUA6" s="1054"/>
      <c r="WUB6" s="1054"/>
      <c r="WUC6" s="1054"/>
      <c r="WUD6" s="1054"/>
      <c r="WUE6" s="1054"/>
      <c r="WUF6" s="1054"/>
      <c r="WUG6" s="1054"/>
      <c r="WUH6" s="1054"/>
      <c r="WUI6" s="1054"/>
      <c r="WUJ6" s="1054"/>
      <c r="WUK6" s="1054"/>
      <c r="WUL6" s="1054"/>
      <c r="WUM6" s="1054"/>
      <c r="WUN6" s="1054"/>
      <c r="WUO6" s="1054"/>
      <c r="WUP6" s="1054"/>
      <c r="WUQ6" s="1054"/>
      <c r="WUR6" s="1054"/>
      <c r="WUS6" s="1054"/>
      <c r="WUT6" s="1054"/>
      <c r="WUU6" s="1054"/>
      <c r="WUV6" s="1054"/>
      <c r="WUW6" s="1054"/>
      <c r="WUX6" s="1054"/>
      <c r="WUY6" s="1054"/>
      <c r="WUZ6" s="1054"/>
      <c r="WVA6" s="1054"/>
      <c r="WVB6" s="1054"/>
      <c r="WVC6" s="1054"/>
      <c r="WVD6" s="1054"/>
      <c r="WVE6" s="1054"/>
      <c r="WVF6" s="1054"/>
      <c r="WVG6" s="1054"/>
      <c r="WVH6" s="1054"/>
      <c r="WVI6" s="1054"/>
      <c r="WVJ6" s="1054"/>
      <c r="WVK6" s="1054"/>
      <c r="WVL6" s="1054"/>
      <c r="WVM6" s="1054"/>
      <c r="WVN6" s="1054"/>
      <c r="WVO6" s="1054"/>
      <c r="WVP6" s="1054"/>
      <c r="WVQ6" s="1054"/>
      <c r="WVR6" s="1054"/>
      <c r="WVS6" s="1054"/>
      <c r="WVT6" s="1054"/>
      <c r="WVU6" s="1054"/>
      <c r="WVV6" s="1054"/>
      <c r="WVW6" s="1054"/>
      <c r="WVX6" s="1054"/>
      <c r="WVY6" s="1054"/>
      <c r="WVZ6" s="1054"/>
      <c r="WWA6" s="1054"/>
      <c r="WWB6" s="1054"/>
      <c r="WWC6" s="1054"/>
      <c r="WWD6" s="1054"/>
      <c r="WWE6" s="1054"/>
      <c r="WWF6" s="1054"/>
      <c r="WWG6" s="1054"/>
      <c r="WWH6" s="1054"/>
      <c r="WWI6" s="1054"/>
      <c r="WWJ6" s="1054"/>
      <c r="WWK6" s="1054"/>
      <c r="WWL6" s="1054"/>
      <c r="WWM6" s="1054"/>
      <c r="WWN6" s="1054"/>
      <c r="WWO6" s="1054"/>
      <c r="WWP6" s="1054"/>
      <c r="WWQ6" s="1054"/>
      <c r="WWR6" s="1054"/>
      <c r="WWS6" s="1054"/>
      <c r="WWT6" s="1054"/>
      <c r="WWU6" s="1054"/>
      <c r="WWV6" s="1054"/>
      <c r="WWW6" s="1054"/>
      <c r="WWX6" s="1054"/>
      <c r="WWY6" s="1054"/>
      <c r="WWZ6" s="1054"/>
      <c r="WXA6" s="1054"/>
      <c r="WXB6" s="1054"/>
      <c r="WXC6" s="1054"/>
      <c r="WXD6" s="1054"/>
      <c r="WXE6" s="1054"/>
      <c r="WXF6" s="1054"/>
      <c r="WXG6" s="1054"/>
      <c r="WXH6" s="1054"/>
      <c r="WXI6" s="1054"/>
      <c r="WXJ6" s="1054"/>
      <c r="WXK6" s="1054"/>
      <c r="WXL6" s="1054"/>
      <c r="WXM6" s="1054"/>
      <c r="WXN6" s="1054"/>
      <c r="WXO6" s="1054"/>
      <c r="WXP6" s="1054"/>
      <c r="WXQ6" s="1054"/>
      <c r="WXR6" s="1054"/>
      <c r="WXS6" s="1054"/>
      <c r="WXT6" s="1054"/>
      <c r="WXU6" s="1054"/>
      <c r="WXV6" s="1054"/>
      <c r="WXW6" s="1054"/>
      <c r="WXX6" s="1054"/>
      <c r="WXY6" s="1054"/>
      <c r="WXZ6" s="1054"/>
      <c r="WYA6" s="1054"/>
      <c r="WYB6" s="1054"/>
      <c r="WYC6" s="1054"/>
      <c r="WYD6" s="1054"/>
      <c r="WYE6" s="1054"/>
      <c r="WYF6" s="1054"/>
      <c r="WYG6" s="1054"/>
      <c r="WYH6" s="1054"/>
      <c r="WYI6" s="1054"/>
      <c r="WYJ6" s="1054"/>
      <c r="WYK6" s="1054"/>
      <c r="WYL6" s="1054"/>
      <c r="WYM6" s="1054"/>
      <c r="WYN6" s="1054"/>
      <c r="WYO6" s="1054"/>
      <c r="WYP6" s="1054"/>
      <c r="WYQ6" s="1054"/>
      <c r="WYR6" s="1054"/>
      <c r="WYS6" s="1054"/>
      <c r="WYT6" s="1054"/>
      <c r="WYU6" s="1054"/>
      <c r="WYV6" s="1054"/>
      <c r="WYW6" s="1054"/>
      <c r="WYX6" s="1054"/>
      <c r="WYY6" s="1054"/>
      <c r="WYZ6" s="1054"/>
      <c r="WZA6" s="1054"/>
      <c r="WZB6" s="1054"/>
      <c r="WZC6" s="1054"/>
      <c r="WZD6" s="1054"/>
      <c r="WZE6" s="1054"/>
      <c r="WZF6" s="1054"/>
      <c r="WZG6" s="1054"/>
      <c r="WZH6" s="1054"/>
      <c r="WZI6" s="1054"/>
      <c r="WZJ6" s="1054"/>
      <c r="WZK6" s="1054"/>
      <c r="WZL6" s="1054"/>
      <c r="WZM6" s="1054"/>
      <c r="WZN6" s="1054"/>
      <c r="WZO6" s="1054"/>
      <c r="WZP6" s="1054"/>
      <c r="WZQ6" s="1054"/>
      <c r="WZR6" s="1054"/>
      <c r="WZS6" s="1054"/>
      <c r="WZT6" s="1054"/>
      <c r="WZU6" s="1054"/>
      <c r="WZV6" s="1054"/>
      <c r="WZW6" s="1054"/>
      <c r="WZX6" s="1054"/>
      <c r="WZY6" s="1054"/>
      <c r="WZZ6" s="1054"/>
      <c r="XAA6" s="1054"/>
      <c r="XAB6" s="1054"/>
      <c r="XAC6" s="1054"/>
      <c r="XAD6" s="1054"/>
      <c r="XAE6" s="1054"/>
      <c r="XAF6" s="1054"/>
      <c r="XAG6" s="1054"/>
      <c r="XAH6" s="1054"/>
      <c r="XAI6" s="1054"/>
      <c r="XAJ6" s="1054"/>
      <c r="XAK6" s="1054"/>
      <c r="XAL6" s="1054"/>
      <c r="XAM6" s="1054"/>
      <c r="XAN6" s="1054"/>
      <c r="XAO6" s="1054"/>
      <c r="XAP6" s="1054"/>
      <c r="XAQ6" s="1054"/>
      <c r="XAR6" s="1054"/>
      <c r="XAS6" s="1054"/>
      <c r="XAT6" s="1054"/>
      <c r="XAU6" s="1054"/>
      <c r="XAV6" s="1054"/>
      <c r="XAW6" s="1054"/>
      <c r="XAX6" s="1054"/>
      <c r="XAY6" s="1054"/>
      <c r="XAZ6" s="1054"/>
      <c r="XBA6" s="1054"/>
      <c r="XBB6" s="1054"/>
      <c r="XBC6" s="1054"/>
      <c r="XBD6" s="1054"/>
      <c r="XBE6" s="1054"/>
      <c r="XBF6" s="1054"/>
      <c r="XBG6" s="1054"/>
      <c r="XBH6" s="1054"/>
      <c r="XBI6" s="1054"/>
      <c r="XBJ6" s="1054"/>
      <c r="XBK6" s="1054"/>
      <c r="XBL6" s="1054"/>
      <c r="XBM6" s="1054"/>
      <c r="XBN6" s="1054"/>
      <c r="XBO6" s="1054"/>
      <c r="XBP6" s="1054"/>
      <c r="XBQ6" s="1054"/>
      <c r="XBR6" s="1054"/>
      <c r="XBS6" s="1054"/>
      <c r="XBT6" s="1054"/>
      <c r="XBU6" s="1054"/>
      <c r="XBV6" s="1054"/>
      <c r="XBW6" s="1054"/>
      <c r="XBX6" s="1054"/>
      <c r="XBY6" s="1054"/>
      <c r="XBZ6" s="1054"/>
      <c r="XCA6" s="1054"/>
      <c r="XCB6" s="1054"/>
      <c r="XCC6" s="1054"/>
      <c r="XCD6" s="1054"/>
      <c r="XCE6" s="1054"/>
      <c r="XCF6" s="1054"/>
      <c r="XCG6" s="1054"/>
      <c r="XCH6" s="1054"/>
      <c r="XCI6" s="1054"/>
      <c r="XCJ6" s="1054"/>
      <c r="XCK6" s="1054"/>
      <c r="XCL6" s="1054"/>
      <c r="XCM6" s="1054"/>
      <c r="XCN6" s="1054"/>
      <c r="XCO6" s="1054"/>
      <c r="XCP6" s="1054"/>
      <c r="XCQ6" s="1054"/>
      <c r="XCR6" s="1054"/>
      <c r="XCS6" s="1054"/>
      <c r="XCT6" s="1054"/>
      <c r="XCU6" s="1054"/>
      <c r="XCV6" s="1054"/>
      <c r="XCW6" s="1054"/>
      <c r="XCX6" s="1054"/>
      <c r="XCY6" s="1054"/>
      <c r="XCZ6" s="1054"/>
      <c r="XDA6" s="1054"/>
      <c r="XDB6" s="1054"/>
      <c r="XDC6" s="1054"/>
      <c r="XDD6" s="1054"/>
      <c r="XDE6" s="1054"/>
      <c r="XDF6" s="1054"/>
      <c r="XDG6" s="1054"/>
      <c r="XDH6" s="1054"/>
      <c r="XDI6" s="1054"/>
      <c r="XDJ6" s="1054"/>
      <c r="XDK6" s="1054"/>
      <c r="XDL6" s="1054"/>
      <c r="XDM6" s="1054"/>
      <c r="XDN6" s="1054"/>
      <c r="XDO6" s="1054"/>
      <c r="XDP6" s="1054"/>
      <c r="XDQ6" s="1054"/>
      <c r="XDR6" s="1054"/>
      <c r="XDS6" s="1054"/>
      <c r="XDT6" s="1054"/>
      <c r="XDU6" s="1054"/>
      <c r="XDV6" s="1054"/>
      <c r="XDW6" s="1054"/>
      <c r="XDX6" s="1054"/>
      <c r="XDY6" s="1054"/>
      <c r="XDZ6" s="1054"/>
      <c r="XEA6" s="1054"/>
      <c r="XEB6" s="1054"/>
      <c r="XEC6" s="1054"/>
      <c r="XED6" s="1054"/>
      <c r="XEE6" s="1054"/>
      <c r="XEF6" s="1054"/>
      <c r="XEG6" s="1054"/>
      <c r="XEH6" s="1054"/>
      <c r="XEI6" s="1054"/>
      <c r="XEJ6" s="1054"/>
      <c r="XEK6" s="1054"/>
      <c r="XEL6" s="1054"/>
      <c r="XEM6" s="1054"/>
      <c r="XEN6" s="1054"/>
      <c r="XEO6" s="1054"/>
      <c r="XEP6" s="1054"/>
      <c r="XEQ6" s="1054"/>
      <c r="XER6" s="1054"/>
      <c r="XES6" s="1054"/>
      <c r="XET6" s="1054"/>
      <c r="XEU6" s="1054"/>
      <c r="XEV6" s="1054"/>
      <c r="XEW6" s="1054"/>
      <c r="XEX6" s="1054"/>
      <c r="XEY6" s="1054"/>
      <c r="XEZ6" s="1054"/>
      <c r="XFA6" s="1054"/>
      <c r="XFB6" s="1054"/>
      <c r="XFC6" s="1054"/>
      <c r="XFD6" s="1054"/>
    </row>
    <row r="7" spans="1:16384" ht="12.75" customHeight="1">
      <c r="A7" s="50" t="s">
        <v>60</v>
      </c>
    </row>
    <row r="8" spans="1:16384" ht="12.75" customHeight="1"/>
    <row r="9" spans="1:16384" ht="12.75" customHeight="1"/>
    <row r="10" spans="1:16384" ht="12.75" customHeight="1">
      <c r="K10" s="236"/>
      <c r="L10" s="341" t="s">
        <v>272</v>
      </c>
      <c r="M10" s="341" t="s">
        <v>72</v>
      </c>
    </row>
    <row r="11" spans="1:16384" ht="12.75" customHeight="1">
      <c r="K11" s="236"/>
      <c r="L11" s="320" t="s">
        <v>26</v>
      </c>
      <c r="M11" s="320" t="s">
        <v>26</v>
      </c>
    </row>
    <row r="12" spans="1:16384" ht="12.75" customHeight="1">
      <c r="K12" s="236">
        <v>2000</v>
      </c>
      <c r="L12" s="413">
        <v>62</v>
      </c>
      <c r="M12" s="413">
        <v>68.491314009245514</v>
      </c>
    </row>
    <row r="13" spans="1:16384" ht="12.75" customHeight="1">
      <c r="K13" s="236">
        <v>2001</v>
      </c>
      <c r="L13" s="413">
        <v>148</v>
      </c>
      <c r="M13" s="413">
        <v>134.51299454122938</v>
      </c>
    </row>
    <row r="14" spans="1:16384" ht="12.75" customHeight="1">
      <c r="K14" s="236">
        <v>2002</v>
      </c>
      <c r="L14" s="413">
        <v>295</v>
      </c>
      <c r="M14" s="413">
        <v>271.97512771491364</v>
      </c>
    </row>
    <row r="15" spans="1:16384" ht="12.75" customHeight="1">
      <c r="K15" s="236">
        <v>2003</v>
      </c>
      <c r="L15" s="413">
        <v>421</v>
      </c>
      <c r="M15" s="413">
        <v>450.99011787624522</v>
      </c>
    </row>
    <row r="16" spans="1:16384" ht="12.75" customHeight="1">
      <c r="K16" s="236">
        <v>2004</v>
      </c>
      <c r="L16" s="413">
        <v>627</v>
      </c>
      <c r="M16" s="413">
        <v>677.12966022337218</v>
      </c>
    </row>
    <row r="17" spans="1:13" ht="12.75" customHeight="1">
      <c r="K17" s="236">
        <v>2005</v>
      </c>
      <c r="L17" s="413">
        <v>988</v>
      </c>
      <c r="M17" s="413">
        <v>1114.052577694534</v>
      </c>
    </row>
    <row r="18" spans="1:13" ht="12.75" customHeight="1">
      <c r="K18" s="236">
        <v>2006</v>
      </c>
      <c r="L18" s="413">
        <v>2223</v>
      </c>
      <c r="M18" s="413">
        <v>2199.8291529295243</v>
      </c>
    </row>
    <row r="19" spans="1:13" ht="12.75" customHeight="1">
      <c r="K19" s="236">
        <v>2007</v>
      </c>
      <c r="L19" s="413">
        <v>4126</v>
      </c>
      <c r="M19" s="413">
        <v>3899.9816395609491</v>
      </c>
    </row>
    <row r="20" spans="1:13" ht="12.75" customHeight="1">
      <c r="K20" s="236">
        <v>2008</v>
      </c>
      <c r="L20" s="413">
        <v>5760</v>
      </c>
      <c r="M20" s="413">
        <v>5888.9478262838757</v>
      </c>
    </row>
    <row r="21" spans="1:13" ht="12.75" customHeight="1">
      <c r="K21" s="236">
        <v>2009</v>
      </c>
      <c r="L21" s="413">
        <v>7982</v>
      </c>
      <c r="M21" s="413">
        <v>8196.0878775911897</v>
      </c>
    </row>
    <row r="22" spans="1:13" ht="12.75" customHeight="1">
      <c r="I22" s="29"/>
      <c r="K22" s="236">
        <v>2010</v>
      </c>
      <c r="L22" s="413">
        <v>10001</v>
      </c>
      <c r="M22" s="413">
        <v>10533.451183596473</v>
      </c>
    </row>
    <row r="23" spans="1:13" s="28" customFormat="1" ht="14.25" customHeight="1">
      <c r="A23" s="14" t="s">
        <v>580</v>
      </c>
      <c r="B23" s="14"/>
      <c r="C23" s="14"/>
      <c r="D23" s="14"/>
      <c r="E23" s="14"/>
      <c r="F23" s="14"/>
      <c r="G23" s="14"/>
      <c r="H23" s="14"/>
      <c r="I23" s="41" t="s">
        <v>59</v>
      </c>
      <c r="J23" s="126"/>
      <c r="K23" s="236">
        <v>2011</v>
      </c>
      <c r="L23" s="251">
        <v>12371.620999999999</v>
      </c>
      <c r="M23" s="251">
        <v>12539.147422063281</v>
      </c>
    </row>
    <row r="24" spans="1:13" ht="12.75" customHeight="1">
      <c r="I24" s="29"/>
      <c r="K24" s="236">
        <v>2012</v>
      </c>
      <c r="L24" s="251">
        <v>15178.4</v>
      </c>
      <c r="M24" s="251">
        <v>14354.414377335956</v>
      </c>
    </row>
    <row r="25" spans="1:13" ht="14.25" customHeight="1">
      <c r="A25" s="1106"/>
      <c r="B25" s="1106"/>
      <c r="C25" s="1106"/>
      <c r="D25" s="1106"/>
      <c r="E25" s="1106"/>
      <c r="F25" s="1106"/>
      <c r="G25" s="1106"/>
      <c r="H25" s="1106"/>
      <c r="I25" s="1106"/>
      <c r="K25" s="236">
        <v>2013</v>
      </c>
      <c r="L25" s="251">
        <v>16126.736000000001</v>
      </c>
      <c r="M25" s="251">
        <v>15829.253075438904</v>
      </c>
    </row>
    <row r="26" spans="1:13" ht="12.75" customHeight="1">
      <c r="K26" s="236">
        <v>2014</v>
      </c>
      <c r="L26" s="251">
        <v>17323.779000000002</v>
      </c>
      <c r="M26" s="251">
        <v>17429.902149118163</v>
      </c>
    </row>
    <row r="27" spans="1:13" ht="15" customHeight="1">
      <c r="K27" s="236">
        <v>2015</v>
      </c>
      <c r="L27" s="251">
        <v>21420.601999999999</v>
      </c>
      <c r="M27" s="251">
        <v>20176.510481153229</v>
      </c>
    </row>
    <row r="28" spans="1:13" ht="12.75" customHeight="1">
      <c r="A28" s="14" t="s">
        <v>716</v>
      </c>
      <c r="K28" s="236">
        <v>2016</v>
      </c>
      <c r="L28" s="251">
        <v>21380.984</v>
      </c>
      <c r="M28" s="251">
        <v>22499.590978555938</v>
      </c>
    </row>
    <row r="29" spans="1:13" ht="12.75" customHeight="1">
      <c r="A29" s="14" t="s">
        <v>168</v>
      </c>
      <c r="K29" s="236">
        <v>2017</v>
      </c>
      <c r="L29" s="251">
        <v>24609.436999999998</v>
      </c>
      <c r="M29" s="251">
        <v>25395.872203322313</v>
      </c>
    </row>
    <row r="30" spans="1:13" ht="12.6" customHeight="1">
      <c r="K30" s="236">
        <v>2018</v>
      </c>
      <c r="L30" s="251">
        <v>28598.595000000001</v>
      </c>
      <c r="M30" s="251">
        <v>28689.666239802817</v>
      </c>
    </row>
    <row r="31" spans="1:13" ht="12.6" customHeight="1">
      <c r="K31" s="236">
        <v>2019</v>
      </c>
      <c r="L31" s="251">
        <v>34787.352999999996</v>
      </c>
      <c r="M31" s="251">
        <v>32502.619110855612</v>
      </c>
    </row>
    <row r="32" spans="1:13" ht="12.6" customHeight="1">
      <c r="K32" s="236">
        <v>2020</v>
      </c>
      <c r="L32" s="251">
        <v>39791.900999999998</v>
      </c>
      <c r="M32" s="251">
        <v>36002.060717804801</v>
      </c>
    </row>
    <row r="33" spans="1:13" ht="12.6" customHeight="1">
      <c r="K33" s="236">
        <v>2021</v>
      </c>
      <c r="L33" s="251">
        <v>37014.584000000003</v>
      </c>
      <c r="M33" s="251">
        <v>38340.261267515387</v>
      </c>
    </row>
    <row r="34" spans="1:13" customFormat="1" ht="12.6" customHeight="1">
      <c r="A34" s="14"/>
      <c r="B34" s="14"/>
      <c r="C34" s="14"/>
      <c r="D34" s="14"/>
      <c r="E34" s="14"/>
      <c r="F34" s="14"/>
      <c r="G34" s="14"/>
      <c r="H34" s="14"/>
      <c r="I34" s="14"/>
      <c r="J34" s="14"/>
      <c r="K34" s="215"/>
      <c r="L34" s="215"/>
    </row>
    <row r="35" spans="1:13" ht="12.6" customHeight="1">
      <c r="K35" s="214"/>
      <c r="L35" s="214"/>
    </row>
  </sheetData>
  <sheetProtection selectLockedCells="1" selectUnlockedCells="1"/>
  <mergeCells count="1">
    <mergeCell ref="A25:I25"/>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92D050"/>
    <pageSetUpPr fitToPage="1"/>
  </sheetPr>
  <dimension ref="A1:AM56"/>
  <sheetViews>
    <sheetView showGridLines="0" zoomScaleNormal="100" workbookViewId="0">
      <selection activeCell="D27" sqref="D27"/>
    </sheetView>
  </sheetViews>
  <sheetFormatPr baseColWidth="10" defaultColWidth="11.42578125" defaultRowHeight="12.75"/>
  <cols>
    <col min="1" max="1" width="33.28515625" style="14" customWidth="1"/>
    <col min="2" max="9" width="7.7109375" style="14" customWidth="1"/>
    <col min="10" max="10" width="12.7109375" style="14" customWidth="1"/>
    <col min="11" max="11" width="10.42578125" style="14" customWidth="1"/>
    <col min="12" max="12" width="9.7109375" style="14" customWidth="1"/>
    <col min="13" max="13" width="16.5703125" style="14" customWidth="1"/>
    <col min="14" max="14" width="29.28515625" style="14" customWidth="1"/>
    <col min="15" max="15" width="23.5703125" style="14" customWidth="1"/>
    <col min="16" max="16384" width="11.42578125" style="14"/>
  </cols>
  <sheetData>
    <row r="1" spans="1:25">
      <c r="A1" s="69" t="s">
        <v>411</v>
      </c>
    </row>
    <row r="2" spans="1:25" ht="18.75">
      <c r="A2" s="2" t="s">
        <v>14</v>
      </c>
      <c r="M2" s="236"/>
      <c r="N2" s="330" t="s">
        <v>286</v>
      </c>
    </row>
    <row r="3" spans="1:25">
      <c r="M3" s="236" t="s">
        <v>282</v>
      </c>
      <c r="N3" s="320" t="s">
        <v>89</v>
      </c>
    </row>
    <row r="4" spans="1:25" ht="15">
      <c r="A4" s="30" t="s">
        <v>287</v>
      </c>
      <c r="J4" s="58"/>
      <c r="M4" s="236" t="s">
        <v>433</v>
      </c>
      <c r="N4" s="251">
        <v>43.454999999999998</v>
      </c>
    </row>
    <row r="5" spans="1:25" ht="14.25">
      <c r="A5" s="50" t="s">
        <v>73</v>
      </c>
      <c r="J5" s="58"/>
      <c r="M5" s="236" t="s">
        <v>434</v>
      </c>
      <c r="N5" s="251">
        <v>20.080000000000002</v>
      </c>
      <c r="O5" s="19"/>
      <c r="P5" s="19"/>
      <c r="Q5" s="19"/>
      <c r="R5" s="19"/>
      <c r="S5" s="19"/>
      <c r="T5" s="19"/>
      <c r="U5" s="19"/>
      <c r="V5" s="19"/>
      <c r="W5" s="19"/>
      <c r="X5" s="19"/>
      <c r="Y5" s="19"/>
    </row>
    <row r="6" spans="1:25">
      <c r="M6" s="236" t="s">
        <v>435</v>
      </c>
      <c r="N6" s="251">
        <v>80.900000000000006</v>
      </c>
      <c r="O6" s="19"/>
      <c r="P6" s="19"/>
      <c r="Q6" s="19"/>
      <c r="R6" s="19"/>
      <c r="S6" s="19"/>
      <c r="T6" s="19"/>
      <c r="U6" s="19"/>
      <c r="V6" s="19"/>
      <c r="W6" s="37"/>
      <c r="X6" s="37"/>
      <c r="Y6" s="37"/>
    </row>
    <row r="7" spans="1:25">
      <c r="M7" s="236" t="s">
        <v>436</v>
      </c>
      <c r="N7" s="251">
        <v>91.774000000000001</v>
      </c>
      <c r="O7" s="91"/>
      <c r="P7" s="91"/>
      <c r="Q7" s="91"/>
      <c r="R7" s="91"/>
      <c r="S7" s="91"/>
      <c r="T7" s="91"/>
      <c r="U7" s="91"/>
      <c r="V7" s="91"/>
      <c r="W7" s="91"/>
      <c r="X7" s="91"/>
      <c r="Y7" s="91"/>
    </row>
    <row r="8" spans="1:25">
      <c r="M8" s="236" t="s">
        <v>437</v>
      </c>
      <c r="N8" s="251">
        <v>152.66720000000001</v>
      </c>
      <c r="O8" s="53"/>
      <c r="P8" s="53"/>
      <c r="Q8" s="53"/>
      <c r="R8" s="53"/>
      <c r="S8" s="53"/>
      <c r="T8" s="53"/>
      <c r="U8" s="53"/>
      <c r="V8" s="53"/>
      <c r="W8" s="53"/>
      <c r="X8" s="53"/>
      <c r="Y8" s="53"/>
    </row>
    <row r="9" spans="1:25">
      <c r="M9" s="236" t="s">
        <v>438</v>
      </c>
      <c r="N9" s="251">
        <v>506.64749999999998</v>
      </c>
      <c r="O9" s="53"/>
      <c r="P9" s="53"/>
      <c r="Q9" s="53"/>
      <c r="R9" s="53"/>
      <c r="S9" s="53"/>
      <c r="T9" s="53"/>
      <c r="U9" s="53"/>
      <c r="V9" s="53"/>
      <c r="W9" s="53"/>
      <c r="X9" s="53"/>
      <c r="Y9" s="53"/>
    </row>
    <row r="10" spans="1:25">
      <c r="M10" s="236" t="s">
        <v>439</v>
      </c>
      <c r="N10" s="251">
        <v>846.4991</v>
      </c>
      <c r="O10" s="53"/>
      <c r="P10" s="53"/>
      <c r="Q10" s="53"/>
      <c r="R10" s="53"/>
      <c r="S10" s="53"/>
      <c r="T10" s="53"/>
      <c r="U10" s="53"/>
      <c r="V10" s="53"/>
      <c r="W10" s="53"/>
      <c r="X10" s="53"/>
      <c r="Y10" s="53"/>
    </row>
    <row r="11" spans="1:25">
      <c r="M11" s="236" t="s">
        <v>440</v>
      </c>
      <c r="N11" s="251">
        <v>783.39959999999996</v>
      </c>
      <c r="O11" s="53"/>
      <c r="P11" s="53"/>
      <c r="Q11" s="53"/>
      <c r="R11" s="53"/>
      <c r="S11" s="53"/>
      <c r="T11" s="53"/>
      <c r="U11" s="53"/>
      <c r="V11" s="53"/>
      <c r="W11" s="53"/>
      <c r="X11" s="53"/>
      <c r="Y11" s="53"/>
    </row>
    <row r="12" spans="1:25">
      <c r="M12" s="236" t="s">
        <v>441</v>
      </c>
      <c r="N12" s="251">
        <v>1090.4778000000001</v>
      </c>
      <c r="O12" s="53"/>
      <c r="P12" s="53"/>
      <c r="Q12" s="53"/>
      <c r="R12" s="53"/>
      <c r="S12" s="53"/>
      <c r="T12" s="53"/>
      <c r="U12" s="53"/>
      <c r="V12" s="53"/>
      <c r="W12" s="53"/>
      <c r="X12" s="53"/>
      <c r="Y12" s="53"/>
    </row>
    <row r="13" spans="1:25">
      <c r="J13" s="11"/>
      <c r="M13" s="236" t="s">
        <v>442</v>
      </c>
      <c r="N13" s="251">
        <v>1155.04465</v>
      </c>
    </row>
    <row r="14" spans="1:25">
      <c r="J14" s="11"/>
      <c r="M14" s="236" t="s">
        <v>443</v>
      </c>
      <c r="N14" s="251">
        <v>1221.4418000000001</v>
      </c>
    </row>
    <row r="15" spans="1:25">
      <c r="J15" s="11"/>
      <c r="M15" s="236" t="s">
        <v>444</v>
      </c>
      <c r="N15" s="251">
        <v>848.44600000000003</v>
      </c>
    </row>
    <row r="16" spans="1:25">
      <c r="M16" s="236" t="s">
        <v>445</v>
      </c>
      <c r="N16" s="251">
        <v>803.81140000000005</v>
      </c>
    </row>
    <row r="17" spans="1:29">
      <c r="M17" s="236" t="s">
        <v>446</v>
      </c>
      <c r="N17" s="251">
        <v>584.64329999999995</v>
      </c>
      <c r="O17" s="60"/>
      <c r="Y17" s="60"/>
    </row>
    <row r="18" spans="1:29">
      <c r="M18" s="236" t="s">
        <v>447</v>
      </c>
      <c r="N18" s="251">
        <v>1178.2503000000002</v>
      </c>
      <c r="O18" s="60"/>
      <c r="X18" s="60"/>
      <c r="Y18" s="60"/>
      <c r="Z18" s="60"/>
      <c r="AA18" s="60"/>
      <c r="AB18" s="60"/>
      <c r="AC18" s="60"/>
    </row>
    <row r="19" spans="1:29">
      <c r="M19" s="236" t="s">
        <v>448</v>
      </c>
      <c r="N19" s="251">
        <v>996.93899999999996</v>
      </c>
      <c r="O19" s="60"/>
    </row>
    <row r="20" spans="1:29">
      <c r="M20" s="236" t="s">
        <v>449</v>
      </c>
      <c r="N20" s="251">
        <v>1456.4634999999998</v>
      </c>
      <c r="O20" s="60"/>
    </row>
    <row r="21" spans="1:29">
      <c r="I21" s="41"/>
      <c r="M21" s="236" t="s">
        <v>450</v>
      </c>
      <c r="N21" s="251">
        <v>1814.21</v>
      </c>
      <c r="O21" s="60"/>
    </row>
    <row r="22" spans="1:29">
      <c r="A22" s="254" t="s">
        <v>285</v>
      </c>
      <c r="M22" s="236" t="s">
        <v>451</v>
      </c>
      <c r="N22" s="251">
        <v>1578.1799999999998</v>
      </c>
      <c r="O22" s="60"/>
    </row>
    <row r="23" spans="1:29" ht="12" customHeight="1">
      <c r="A23" s="1106"/>
      <c r="B23" s="1106"/>
      <c r="C23" s="1106"/>
      <c r="D23" s="1106"/>
      <c r="E23" s="1106"/>
      <c r="F23" s="1106"/>
      <c r="G23" s="1106"/>
      <c r="H23" s="1106"/>
      <c r="I23" s="1106"/>
      <c r="M23" s="236" t="s">
        <v>452</v>
      </c>
      <c r="N23" s="251">
        <v>1451.4967999999999</v>
      </c>
      <c r="O23" s="60"/>
    </row>
    <row r="24" spans="1:29">
      <c r="M24" s="236" t="s">
        <v>453</v>
      </c>
      <c r="N24" s="251">
        <v>1156.096</v>
      </c>
      <c r="O24" s="269"/>
    </row>
    <row r="25" spans="1:29" ht="15">
      <c r="A25" s="30" t="s">
        <v>793</v>
      </c>
      <c r="M25" s="236" t="s">
        <v>607</v>
      </c>
      <c r="N25" s="251">
        <v>1063.5230000000001</v>
      </c>
    </row>
    <row r="26" spans="1:29" ht="15">
      <c r="A26" s="1054" t="s">
        <v>841</v>
      </c>
      <c r="M26" s="19"/>
      <c r="N26" s="53"/>
    </row>
    <row r="27" spans="1:29">
      <c r="A27" s="14" t="s">
        <v>1</v>
      </c>
      <c r="E27" s="33"/>
    </row>
    <row r="28" spans="1:29">
      <c r="A28" s="129"/>
      <c r="B28" s="53"/>
      <c r="C28" s="53"/>
      <c r="D28" s="53"/>
      <c r="E28" s="53"/>
      <c r="F28" s="53"/>
      <c r="G28" s="53"/>
      <c r="H28" s="53"/>
      <c r="I28" s="53"/>
    </row>
    <row r="29" spans="1:29">
      <c r="A29" s="129"/>
      <c r="B29" s="53"/>
      <c r="C29" s="53"/>
      <c r="D29" s="53"/>
      <c r="E29" s="53"/>
      <c r="F29" s="53"/>
      <c r="G29" s="53"/>
      <c r="H29" s="53"/>
      <c r="I29" s="53"/>
    </row>
    <row r="30" spans="1:29" ht="15">
      <c r="A30" s="1119"/>
      <c r="B30" s="1119"/>
      <c r="C30" s="1119"/>
      <c r="D30" s="1119"/>
      <c r="E30" s="1119"/>
      <c r="F30" s="1119"/>
      <c r="G30" s="1119"/>
      <c r="H30" s="1119"/>
      <c r="I30" s="1119"/>
    </row>
    <row r="31" spans="1:29" ht="15">
      <c r="A31" s="30"/>
      <c r="B31" s="50"/>
      <c r="C31" s="50"/>
      <c r="D31" s="1163"/>
      <c r="E31" s="1163"/>
      <c r="F31" s="1163"/>
      <c r="G31" s="1163"/>
      <c r="H31" s="1163"/>
      <c r="I31" s="1163"/>
    </row>
    <row r="32" spans="1:29">
      <c r="J32" s="58"/>
    </row>
    <row r="33" spans="1:39">
      <c r="A33" s="7"/>
    </row>
    <row r="34" spans="1:39" ht="14.25">
      <c r="A34" s="7"/>
      <c r="M34" s="131"/>
      <c r="N34" s="131"/>
      <c r="O34" s="131"/>
      <c r="P34" s="131"/>
      <c r="Q34" s="19"/>
    </row>
    <row r="35" spans="1:39">
      <c r="A35" s="7"/>
      <c r="K35" s="58"/>
      <c r="M35" s="342">
        <v>2021</v>
      </c>
      <c r="N35" s="343" t="s">
        <v>64</v>
      </c>
      <c r="O35" s="343" t="s">
        <v>74</v>
      </c>
      <c r="Q35" s="222"/>
      <c r="R35" s="222"/>
    </row>
    <row r="36" spans="1:39">
      <c r="A36" s="7"/>
      <c r="M36" s="344" t="s">
        <v>75</v>
      </c>
      <c r="N36" s="691">
        <v>9.6652522395096661</v>
      </c>
      <c r="O36" s="691">
        <v>2.1358973092549E-2</v>
      </c>
      <c r="Q36" s="222"/>
      <c r="R36" s="222"/>
    </row>
    <row r="37" spans="1:39">
      <c r="A37" s="7"/>
      <c r="M37" s="344" t="s">
        <v>76</v>
      </c>
      <c r="N37" s="691">
        <v>11.07967939651108</v>
      </c>
      <c r="O37" s="691">
        <v>3.9385438888861506</v>
      </c>
      <c r="Q37" s="222"/>
      <c r="R37" s="222"/>
    </row>
    <row r="38" spans="1:39">
      <c r="A38" s="7"/>
      <c r="M38" s="344" t="s">
        <v>77</v>
      </c>
      <c r="N38" s="691">
        <v>16.454502593116455</v>
      </c>
      <c r="O38" s="691">
        <v>13.085828254473043</v>
      </c>
      <c r="Q38" s="222"/>
      <c r="R38" s="222"/>
    </row>
    <row r="39" spans="1:39">
      <c r="A39" s="7"/>
      <c r="M39" s="344" t="s">
        <v>78</v>
      </c>
      <c r="N39" s="691">
        <v>50.259311645450254</v>
      </c>
      <c r="O39" s="691">
        <v>60.172813981519859</v>
      </c>
      <c r="Q39" s="222"/>
      <c r="R39" s="222"/>
    </row>
    <row r="40" spans="1:39">
      <c r="A40" s="7"/>
      <c r="M40" s="344" t="s">
        <v>79</v>
      </c>
      <c r="N40" s="691">
        <v>12.541254125412541</v>
      </c>
      <c r="O40" s="691">
        <v>22.781454902028418</v>
      </c>
      <c r="Q40" s="222"/>
      <c r="R40" s="222"/>
    </row>
    <row r="41" spans="1:39">
      <c r="A41" s="7"/>
      <c r="M41" s="221"/>
      <c r="N41" s="223"/>
      <c r="O41" s="223"/>
      <c r="P41" s="224"/>
      <c r="Q41" s="224"/>
      <c r="R41" s="222"/>
    </row>
    <row r="42" spans="1:39">
      <c r="A42" s="7"/>
      <c r="M42" s="19"/>
      <c r="N42" s="53"/>
      <c r="O42" s="53"/>
      <c r="P42" s="23"/>
      <c r="Q42" s="23"/>
    </row>
    <row r="43" spans="1:39">
      <c r="A43" s="7"/>
      <c r="N43" s="23"/>
      <c r="O43" s="23"/>
      <c r="P43" s="23"/>
      <c r="Q43" s="23"/>
    </row>
    <row r="44" spans="1:39">
      <c r="A44" s="7"/>
      <c r="M44" s="19"/>
      <c r="N44" s="23"/>
      <c r="O44" s="23"/>
      <c r="P44" s="89"/>
      <c r="Q44" s="89"/>
    </row>
    <row r="45" spans="1:39">
      <c r="A45" s="7"/>
      <c r="R45" s="19"/>
    </row>
    <row r="46" spans="1:39">
      <c r="A46" s="7"/>
      <c r="M46" s="19"/>
      <c r="N46" s="19"/>
      <c r="O46" s="19"/>
      <c r="P46" s="23"/>
      <c r="Q46" s="23"/>
      <c r="R46" s="19"/>
      <c r="AB46" s="19"/>
      <c r="AC46" s="19"/>
      <c r="AD46" s="19"/>
      <c r="AE46" s="19"/>
      <c r="AF46" s="19"/>
      <c r="AG46" s="19"/>
      <c r="AH46" s="19"/>
      <c r="AI46" s="19"/>
      <c r="AJ46" s="19"/>
      <c r="AK46" s="19"/>
      <c r="AL46" s="19"/>
      <c r="AM46" s="19"/>
    </row>
    <row r="47" spans="1:39">
      <c r="I47" s="29"/>
      <c r="M47" s="19"/>
      <c r="N47" s="19"/>
      <c r="O47" s="19"/>
      <c r="P47" s="23"/>
      <c r="Q47" s="23"/>
      <c r="R47" s="19"/>
      <c r="AB47" s="19"/>
      <c r="AC47" s="19"/>
      <c r="AD47" s="19"/>
      <c r="AE47" s="19"/>
      <c r="AF47" s="19"/>
      <c r="AG47" s="19"/>
      <c r="AH47" s="19"/>
      <c r="AI47" s="19"/>
      <c r="AJ47" s="19"/>
      <c r="AK47" s="19"/>
      <c r="AL47" s="19"/>
      <c r="AM47" s="19"/>
    </row>
    <row r="48" spans="1:39" ht="14.25" customHeight="1">
      <c r="A48" s="254" t="s">
        <v>285</v>
      </c>
      <c r="B48" s="220"/>
      <c r="C48" s="220"/>
      <c r="D48" s="220"/>
      <c r="E48" s="220"/>
      <c r="F48" s="220"/>
      <c r="G48" s="220"/>
      <c r="H48" s="220"/>
      <c r="I48" s="220"/>
      <c r="M48" s="221"/>
      <c r="N48" s="222"/>
      <c r="O48" s="222"/>
      <c r="P48" s="221"/>
      <c r="Q48" s="221"/>
      <c r="R48" s="222"/>
      <c r="AB48" s="19"/>
      <c r="AC48" s="19"/>
      <c r="AD48" s="19"/>
      <c r="AE48" s="19"/>
      <c r="AF48" s="19"/>
      <c r="AG48" s="19"/>
      <c r="AH48" s="19"/>
      <c r="AI48" s="19"/>
      <c r="AJ48" s="19"/>
      <c r="AK48" s="19"/>
      <c r="AL48" s="19"/>
      <c r="AM48" s="19"/>
    </row>
    <row r="49" spans="1:39">
      <c r="T49" s="133"/>
      <c r="U49" s="133"/>
      <c r="V49" s="133"/>
      <c r="W49" s="133"/>
      <c r="X49" s="133"/>
      <c r="Y49" s="133"/>
      <c r="Z49" s="133"/>
      <c r="AA49" s="133"/>
      <c r="AB49" s="90"/>
      <c r="AC49" s="90"/>
      <c r="AD49" s="90"/>
      <c r="AE49" s="90"/>
      <c r="AF49" s="90"/>
      <c r="AG49" s="90"/>
      <c r="AH49" s="90"/>
      <c r="AI49" s="90"/>
      <c r="AJ49" s="90"/>
      <c r="AK49" s="90"/>
      <c r="AL49" s="19"/>
      <c r="AM49" s="19"/>
    </row>
    <row r="50" spans="1:39">
      <c r="M50" s="221"/>
      <c r="N50" s="223"/>
      <c r="O50" s="223"/>
      <c r="P50" s="224"/>
      <c r="Q50" s="224"/>
      <c r="R50" s="222"/>
      <c r="S50" s="95"/>
      <c r="T50" s="95"/>
      <c r="U50" s="95"/>
      <c r="V50" s="95"/>
      <c r="W50" s="95"/>
      <c r="X50" s="95"/>
      <c r="Y50" s="95"/>
      <c r="Z50" s="95"/>
      <c r="AA50" s="95"/>
      <c r="AB50" s="134"/>
      <c r="AC50" s="134"/>
      <c r="AD50" s="134"/>
      <c r="AE50" s="134"/>
      <c r="AF50" s="134"/>
      <c r="AG50" s="134"/>
      <c r="AH50" s="134"/>
      <c r="AI50" s="134"/>
      <c r="AJ50" s="92"/>
      <c r="AK50" s="92"/>
      <c r="AL50" s="19"/>
      <c r="AM50" s="19"/>
    </row>
    <row r="51" spans="1:39" ht="87" customHeight="1">
      <c r="A51" s="1162"/>
      <c r="B51" s="1162"/>
      <c r="C51" s="1162"/>
      <c r="D51" s="1162"/>
      <c r="E51" s="1162"/>
      <c r="F51" s="1162"/>
      <c r="G51" s="1162"/>
      <c r="H51" s="1162"/>
      <c r="I51" s="1162"/>
      <c r="M51" s="221"/>
      <c r="N51" s="223"/>
      <c r="O51" s="223"/>
      <c r="P51" s="224"/>
      <c r="Q51" s="224"/>
      <c r="R51" s="222"/>
      <c r="S51" s="95"/>
      <c r="T51" s="95"/>
      <c r="U51" s="95"/>
      <c r="V51" s="95"/>
      <c r="W51" s="95"/>
      <c r="X51" s="95"/>
      <c r="Y51" s="95"/>
      <c r="Z51" s="95"/>
      <c r="AA51" s="95"/>
      <c r="AB51" s="135"/>
      <c r="AC51" s="135"/>
      <c r="AD51" s="135"/>
      <c r="AE51" s="135"/>
      <c r="AF51" s="135"/>
      <c r="AG51" s="135"/>
      <c r="AH51" s="135"/>
      <c r="AI51" s="135"/>
      <c r="AJ51" s="135"/>
      <c r="AK51" s="135"/>
      <c r="AL51" s="19"/>
      <c r="AM51" s="19"/>
    </row>
    <row r="52" spans="1:39">
      <c r="I52" s="27"/>
      <c r="M52" s="221"/>
      <c r="N52" s="223"/>
      <c r="O52" s="223"/>
      <c r="P52" s="224"/>
      <c r="Q52" s="224"/>
      <c r="R52" s="222"/>
      <c r="S52" s="95"/>
      <c r="T52" s="95"/>
      <c r="U52" s="95"/>
      <c r="V52" s="95"/>
      <c r="W52" s="95"/>
      <c r="X52" s="95"/>
      <c r="Y52" s="95"/>
      <c r="Z52" s="95"/>
      <c r="AA52" s="95"/>
      <c r="AB52" s="133"/>
      <c r="AC52" s="133"/>
      <c r="AD52" s="133"/>
      <c r="AE52" s="133"/>
      <c r="AF52" s="133"/>
      <c r="AG52" s="133"/>
      <c r="AH52" s="133"/>
      <c r="AI52" s="133"/>
      <c r="AJ52" s="133"/>
      <c r="AK52" s="133"/>
      <c r="AL52" s="19"/>
      <c r="AM52" s="19"/>
    </row>
    <row r="53" spans="1:39">
      <c r="I53" s="27"/>
      <c r="M53" s="221"/>
      <c r="N53" s="223"/>
      <c r="O53" s="223"/>
      <c r="P53" s="224"/>
      <c r="Q53" s="224"/>
      <c r="R53" s="222"/>
      <c r="S53" s="95"/>
      <c r="T53" s="95"/>
      <c r="U53" s="95"/>
      <c r="V53" s="95"/>
      <c r="W53" s="95"/>
      <c r="X53" s="95"/>
      <c r="Y53" s="95"/>
      <c r="Z53" s="95"/>
      <c r="AA53" s="95"/>
      <c r="AB53" s="133"/>
      <c r="AC53" s="133"/>
      <c r="AD53" s="133"/>
      <c r="AE53" s="133"/>
      <c r="AF53" s="133"/>
      <c r="AG53" s="133"/>
      <c r="AH53" s="133"/>
      <c r="AI53" s="133"/>
      <c r="AJ53" s="133"/>
      <c r="AK53" s="133"/>
      <c r="AL53" s="19"/>
      <c r="AM53" s="19"/>
    </row>
    <row r="54" spans="1:39">
      <c r="I54" s="27"/>
      <c r="M54" s="222"/>
      <c r="N54" s="222"/>
      <c r="O54" s="222"/>
      <c r="P54" s="222"/>
      <c r="Q54" s="222"/>
      <c r="R54" s="222"/>
      <c r="S54" s="95"/>
      <c r="T54" s="95"/>
      <c r="U54" s="95"/>
      <c r="V54" s="95"/>
      <c r="W54" s="95"/>
      <c r="X54" s="95"/>
      <c r="Y54" s="95"/>
      <c r="Z54" s="95"/>
      <c r="AA54" s="95"/>
      <c r="AB54" s="133"/>
      <c r="AC54" s="133"/>
      <c r="AD54" s="133"/>
      <c r="AE54" s="133"/>
      <c r="AF54" s="133"/>
      <c r="AG54" s="133"/>
      <c r="AH54" s="133"/>
      <c r="AI54" s="133"/>
      <c r="AJ54" s="133"/>
      <c r="AK54" s="133"/>
      <c r="AL54" s="19"/>
      <c r="AM54" s="19"/>
    </row>
    <row r="55" spans="1:39">
      <c r="I55" s="27"/>
      <c r="N55" s="136"/>
      <c r="O55" s="136"/>
      <c r="P55" s="74"/>
      <c r="Q55" s="74"/>
      <c r="R55" s="137"/>
      <c r="S55" s="95"/>
      <c r="T55" s="95"/>
      <c r="U55" s="95"/>
      <c r="V55" s="95"/>
      <c r="W55" s="95"/>
      <c r="X55" s="95"/>
      <c r="Y55" s="95"/>
      <c r="Z55" s="95"/>
      <c r="AA55" s="95"/>
      <c r="AB55" s="135"/>
      <c r="AC55" s="135"/>
      <c r="AD55" s="135"/>
      <c r="AE55" s="135"/>
      <c r="AF55" s="135"/>
      <c r="AG55" s="135"/>
      <c r="AH55" s="135"/>
      <c r="AI55" s="135"/>
      <c r="AJ55" s="135"/>
      <c r="AK55" s="135"/>
      <c r="AL55" s="19"/>
      <c r="AM55" s="19"/>
    </row>
    <row r="56" spans="1:39">
      <c r="I56" s="27"/>
      <c r="N56" s="136"/>
      <c r="O56" s="136"/>
      <c r="P56" s="74"/>
      <c r="Q56" s="74"/>
      <c r="R56" s="137"/>
      <c r="S56" s="95"/>
      <c r="T56" s="95"/>
      <c r="U56" s="95"/>
      <c r="V56" s="95"/>
      <c r="W56" s="95"/>
      <c r="X56" s="95"/>
      <c r="Y56" s="95"/>
      <c r="Z56" s="95"/>
      <c r="AA56" s="95"/>
      <c r="AB56" s="133"/>
      <c r="AC56" s="133"/>
      <c r="AD56" s="133"/>
      <c r="AE56" s="133"/>
      <c r="AF56" s="133"/>
      <c r="AG56" s="133"/>
      <c r="AH56" s="133"/>
      <c r="AI56" s="133"/>
      <c r="AJ56" s="133"/>
      <c r="AK56" s="133"/>
      <c r="AL56" s="19"/>
      <c r="AM56" s="19"/>
    </row>
  </sheetData>
  <sheetProtection selectLockedCells="1" selectUnlockedCells="1"/>
  <mergeCells count="4">
    <mergeCell ref="A51:I51"/>
    <mergeCell ref="A23:I23"/>
    <mergeCell ref="A30:I30"/>
    <mergeCell ref="D31:I31"/>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92D050"/>
    <pageSetUpPr fitToPage="1"/>
  </sheetPr>
  <dimension ref="A1:K105"/>
  <sheetViews>
    <sheetView showGridLines="0" zoomScaleNormal="100" workbookViewId="0">
      <selection activeCell="D27" sqref="D27"/>
    </sheetView>
  </sheetViews>
  <sheetFormatPr baseColWidth="10" defaultColWidth="11.42578125" defaultRowHeight="12.75"/>
  <cols>
    <col min="1" max="4" width="11.42578125" style="14"/>
    <col min="5" max="5" width="17.7109375" style="14" customWidth="1"/>
    <col min="6" max="16384" width="11.42578125" style="14"/>
  </cols>
  <sheetData>
    <row r="1" spans="1:11">
      <c r="A1" s="69" t="s">
        <v>411</v>
      </c>
      <c r="F1" s="316"/>
    </row>
    <row r="2" spans="1:11" ht="18.75">
      <c r="A2" s="2" t="s">
        <v>14</v>
      </c>
    </row>
    <row r="4" spans="1:11" ht="15">
      <c r="A4" s="138" t="s">
        <v>888</v>
      </c>
      <c r="J4" s="346" t="s">
        <v>80</v>
      </c>
      <c r="K4" s="236" t="s">
        <v>459</v>
      </c>
    </row>
    <row r="5" spans="1:11">
      <c r="A5" s="86"/>
      <c r="J5" s="345" t="s">
        <v>52</v>
      </c>
      <c r="K5" s="532">
        <v>18.04</v>
      </c>
    </row>
    <row r="6" spans="1:11">
      <c r="J6" s="345" t="s">
        <v>58</v>
      </c>
      <c r="K6" s="532">
        <v>1129.7974999999999</v>
      </c>
    </row>
    <row r="7" spans="1:11">
      <c r="J7" s="345" t="s">
        <v>54</v>
      </c>
      <c r="K7" s="532">
        <v>54.073799999999999</v>
      </c>
    </row>
    <row r="8" spans="1:11">
      <c r="J8" s="345" t="s">
        <v>50</v>
      </c>
      <c r="K8" s="532">
        <v>0</v>
      </c>
    </row>
    <row r="9" spans="1:11">
      <c r="J9" s="345" t="s">
        <v>179</v>
      </c>
      <c r="K9" s="532">
        <v>0</v>
      </c>
    </row>
    <row r="10" spans="1:11">
      <c r="J10" s="345" t="s">
        <v>56</v>
      </c>
      <c r="K10" s="532">
        <v>0</v>
      </c>
    </row>
    <row r="11" spans="1:11">
      <c r="J11" s="345" t="s">
        <v>67</v>
      </c>
      <c r="K11" s="532">
        <v>129.22890000000001</v>
      </c>
    </row>
    <row r="12" spans="1:11">
      <c r="J12" s="345" t="s">
        <v>68</v>
      </c>
      <c r="K12" s="532">
        <v>609.55899999999997</v>
      </c>
    </row>
    <row r="13" spans="1:11">
      <c r="J13" s="345" t="s">
        <v>69</v>
      </c>
      <c r="K13" s="532">
        <v>2.5999999999999999E-3</v>
      </c>
    </row>
    <row r="14" spans="1:11">
      <c r="J14" s="345" t="s">
        <v>180</v>
      </c>
      <c r="K14" s="532">
        <v>979.59</v>
      </c>
    </row>
    <row r="15" spans="1:11">
      <c r="J15" s="345" t="s">
        <v>181</v>
      </c>
      <c r="K15" s="532">
        <v>449.053</v>
      </c>
    </row>
    <row r="16" spans="1:11">
      <c r="J16" s="345" t="s">
        <v>182</v>
      </c>
      <c r="K16" s="532">
        <v>298.928</v>
      </c>
    </row>
    <row r="17" spans="1:11">
      <c r="J17" s="345" t="s">
        <v>183</v>
      </c>
      <c r="K17" s="532">
        <v>54.582999999999998</v>
      </c>
    </row>
    <row r="18" spans="1:11">
      <c r="J18" s="345" t="s">
        <v>184</v>
      </c>
      <c r="K18" s="532">
        <v>158.6266</v>
      </c>
    </row>
    <row r="19" spans="1:11">
      <c r="J19" s="345" t="s">
        <v>185</v>
      </c>
      <c r="K19" s="532">
        <v>113</v>
      </c>
    </row>
    <row r="20" spans="1:11">
      <c r="J20" s="345" t="s">
        <v>186</v>
      </c>
      <c r="K20" s="532">
        <v>185.64</v>
      </c>
    </row>
    <row r="21" spans="1:11">
      <c r="J21" s="345" t="s">
        <v>187</v>
      </c>
      <c r="K21" s="532">
        <v>270.94900000000001</v>
      </c>
    </row>
    <row r="22" spans="1:11">
      <c r="J22" s="345" t="s">
        <v>188</v>
      </c>
      <c r="K22" s="532">
        <v>234.81200000000001</v>
      </c>
    </row>
    <row r="23" spans="1:11">
      <c r="J23" s="345" t="s">
        <v>189</v>
      </c>
      <c r="K23" s="532">
        <v>9.01</v>
      </c>
    </row>
    <row r="24" spans="1:11">
      <c r="J24" s="345" t="s">
        <v>190</v>
      </c>
      <c r="K24" s="532">
        <v>0</v>
      </c>
    </row>
    <row r="25" spans="1:11">
      <c r="J25" s="345" t="s">
        <v>82</v>
      </c>
      <c r="K25" s="532">
        <v>18</v>
      </c>
    </row>
    <row r="26" spans="1:11">
      <c r="J26" s="345" t="s">
        <v>191</v>
      </c>
      <c r="K26" s="532">
        <v>304.2</v>
      </c>
    </row>
    <row r="27" spans="1:11">
      <c r="J27" s="345" t="s">
        <v>192</v>
      </c>
      <c r="K27" s="532">
        <v>382.7552</v>
      </c>
    </row>
    <row r="28" spans="1:11">
      <c r="J28" s="345" t="s">
        <v>193</v>
      </c>
      <c r="K28" s="532">
        <v>76.805000000000007</v>
      </c>
    </row>
    <row r="29" spans="1:11">
      <c r="J29" s="345" t="s">
        <v>194</v>
      </c>
      <c r="K29" s="532">
        <v>0</v>
      </c>
    </row>
    <row r="30" spans="1:11">
      <c r="J30" s="345" t="s">
        <v>195</v>
      </c>
      <c r="K30" s="532">
        <v>191.82</v>
      </c>
    </row>
    <row r="31" spans="1:11">
      <c r="J31" s="345" t="s">
        <v>196</v>
      </c>
      <c r="K31" s="532">
        <v>151.035</v>
      </c>
    </row>
    <row r="32" spans="1:11">
      <c r="A32" s="254" t="s">
        <v>288</v>
      </c>
      <c r="J32" s="345" t="s">
        <v>197</v>
      </c>
      <c r="K32" s="532">
        <v>97.751999999999995</v>
      </c>
    </row>
    <row r="33" spans="10:11">
      <c r="J33" s="345" t="s">
        <v>198</v>
      </c>
      <c r="K33" s="532">
        <v>642.98</v>
      </c>
    </row>
    <row r="34" spans="10:11">
      <c r="J34" s="345" t="s">
        <v>199</v>
      </c>
      <c r="K34" s="532">
        <v>222.49359999999999</v>
      </c>
    </row>
    <row r="35" spans="10:11">
      <c r="J35" s="345" t="s">
        <v>200</v>
      </c>
      <c r="K35" s="532">
        <v>11.5809</v>
      </c>
    </row>
    <row r="36" spans="10:11">
      <c r="J36" s="345" t="s">
        <v>201</v>
      </c>
      <c r="K36" s="532">
        <v>45.321199999999997</v>
      </c>
    </row>
    <row r="37" spans="10:11">
      <c r="J37" s="345" t="s">
        <v>202</v>
      </c>
      <c r="K37" s="532">
        <v>1.4E-2</v>
      </c>
    </row>
    <row r="38" spans="10:11">
      <c r="J38" s="345" t="s">
        <v>203</v>
      </c>
      <c r="K38" s="532">
        <v>0.01</v>
      </c>
    </row>
    <row r="39" spans="10:11">
      <c r="J39" s="345" t="s">
        <v>204</v>
      </c>
      <c r="K39" s="532">
        <v>298.42529999999999</v>
      </c>
    </row>
    <row r="40" spans="10:11">
      <c r="J40" s="345" t="s">
        <v>205</v>
      </c>
      <c r="K40" s="532">
        <v>148.4753</v>
      </c>
    </row>
    <row r="41" spans="10:11">
      <c r="J41" s="345" t="s">
        <v>206</v>
      </c>
      <c r="K41" s="532">
        <v>287.60000000000002</v>
      </c>
    </row>
    <row r="42" spans="10:11">
      <c r="J42" s="345" t="s">
        <v>207</v>
      </c>
      <c r="K42" s="532">
        <v>2.75E-2</v>
      </c>
    </row>
    <row r="43" spans="10:11">
      <c r="J43" s="345" t="s">
        <v>208</v>
      </c>
      <c r="K43" s="532">
        <v>2.71</v>
      </c>
    </row>
    <row r="44" spans="10:11">
      <c r="J44" s="345" t="s">
        <v>209</v>
      </c>
      <c r="K44" s="532">
        <v>18</v>
      </c>
    </row>
    <row r="45" spans="10:11">
      <c r="J45" s="345" t="s">
        <v>210</v>
      </c>
      <c r="K45" s="532">
        <v>1.4500000000000001E-2</v>
      </c>
    </row>
    <row r="46" spans="10:11" ht="11.25" customHeight="1">
      <c r="J46" s="345" t="s">
        <v>211</v>
      </c>
      <c r="K46" s="532">
        <v>44.51</v>
      </c>
    </row>
    <row r="47" spans="10:11">
      <c r="J47" s="345" t="s">
        <v>212</v>
      </c>
      <c r="K47" s="532">
        <v>8.0000000000000002E-3</v>
      </c>
    </row>
    <row r="48" spans="10:11">
      <c r="J48" s="345" t="s">
        <v>213</v>
      </c>
      <c r="K48" s="532">
        <v>69.012</v>
      </c>
    </row>
    <row r="49" spans="1:11">
      <c r="J49" s="345" t="s">
        <v>214</v>
      </c>
      <c r="K49" s="532">
        <v>428.12860000000001</v>
      </c>
    </row>
    <row r="50" spans="1:11">
      <c r="A50" s="139"/>
      <c r="J50" s="345" t="s">
        <v>215</v>
      </c>
      <c r="K50" s="532">
        <v>182.85900000000001</v>
      </c>
    </row>
    <row r="51" spans="1:11">
      <c r="A51" s="58"/>
      <c r="J51" s="345" t="s">
        <v>216</v>
      </c>
      <c r="K51" s="532">
        <v>0.01</v>
      </c>
    </row>
    <row r="52" spans="1:11">
      <c r="J52" s="345" t="s">
        <v>217</v>
      </c>
      <c r="K52" s="532">
        <v>0</v>
      </c>
    </row>
    <row r="53" spans="1:11">
      <c r="J53" s="345" t="s">
        <v>218</v>
      </c>
      <c r="K53" s="532">
        <v>135.02170000000001</v>
      </c>
    </row>
    <row r="54" spans="1:11">
      <c r="J54" s="345" t="s">
        <v>219</v>
      </c>
      <c r="K54" s="532">
        <v>187.66300000000001</v>
      </c>
    </row>
    <row r="55" spans="1:11">
      <c r="J55" s="345" t="s">
        <v>220</v>
      </c>
      <c r="K55" s="532">
        <v>141.92500000000001</v>
      </c>
    </row>
    <row r="56" spans="1:11">
      <c r="J56" s="345" t="s">
        <v>221</v>
      </c>
      <c r="K56" s="532">
        <v>993.08100000000002</v>
      </c>
    </row>
    <row r="57" spans="1:11">
      <c r="J57" s="345" t="s">
        <v>222</v>
      </c>
      <c r="K57" s="532">
        <v>440.87599999999998</v>
      </c>
    </row>
    <row r="58" spans="1:11">
      <c r="J58" s="345" t="s">
        <v>223</v>
      </c>
      <c r="K58" s="532">
        <v>174.6138</v>
      </c>
    </row>
    <row r="59" spans="1:11">
      <c r="J59" s="345" t="s">
        <v>224</v>
      </c>
      <c r="K59" s="532">
        <v>130.33260000000001</v>
      </c>
    </row>
    <row r="60" spans="1:11">
      <c r="J60" s="345" t="s">
        <v>225</v>
      </c>
      <c r="K60" s="532">
        <v>523.53</v>
      </c>
    </row>
    <row r="61" spans="1:11">
      <c r="J61" s="345" t="s">
        <v>226</v>
      </c>
      <c r="K61" s="532">
        <v>386.31849999999997</v>
      </c>
    </row>
    <row r="62" spans="1:11">
      <c r="J62" s="345" t="s">
        <v>227</v>
      </c>
      <c r="K62" s="532">
        <v>342.55829999999997</v>
      </c>
    </row>
    <row r="63" spans="1:11">
      <c r="J63" s="345" t="s">
        <v>228</v>
      </c>
      <c r="K63" s="532">
        <v>52</v>
      </c>
    </row>
    <row r="64" spans="1:11">
      <c r="J64" s="345" t="s">
        <v>229</v>
      </c>
      <c r="K64" s="532">
        <v>387.17869999999999</v>
      </c>
    </row>
    <row r="65" spans="10:11">
      <c r="J65" s="345" t="s">
        <v>230</v>
      </c>
      <c r="K65" s="532">
        <v>604.01700000000005</v>
      </c>
    </row>
    <row r="66" spans="10:11">
      <c r="J66" s="345" t="s">
        <v>231</v>
      </c>
      <c r="K66" s="532">
        <v>45.28</v>
      </c>
    </row>
    <row r="67" spans="10:11">
      <c r="J67" s="345" t="s">
        <v>232</v>
      </c>
      <c r="K67" s="532">
        <v>1209.3209999999999</v>
      </c>
    </row>
    <row r="68" spans="10:11">
      <c r="J68" s="345" t="s">
        <v>233</v>
      </c>
      <c r="K68" s="532">
        <v>50.8155</v>
      </c>
    </row>
    <row r="69" spans="10:11">
      <c r="J69" s="345" t="s">
        <v>234</v>
      </c>
      <c r="K69" s="532">
        <v>0</v>
      </c>
    </row>
    <row r="70" spans="10:11" ht="12" customHeight="1">
      <c r="J70" s="345" t="s">
        <v>235</v>
      </c>
      <c r="K70" s="532">
        <v>0</v>
      </c>
    </row>
    <row r="71" spans="10:11" ht="12" customHeight="1">
      <c r="J71" s="345" t="s">
        <v>236</v>
      </c>
      <c r="K71" s="532">
        <v>162.10599999999999</v>
      </c>
    </row>
    <row r="72" spans="10:11">
      <c r="J72" s="345" t="s">
        <v>237</v>
      </c>
      <c r="K72" s="532">
        <v>26</v>
      </c>
    </row>
    <row r="73" spans="10:11">
      <c r="J73" s="345" t="s">
        <v>238</v>
      </c>
      <c r="K73" s="532">
        <v>0</v>
      </c>
    </row>
    <row r="74" spans="10:11">
      <c r="J74" s="345" t="s">
        <v>239</v>
      </c>
      <c r="K74" s="532">
        <v>12.031000000000001</v>
      </c>
    </row>
    <row r="75" spans="10:11">
      <c r="J75" s="345" t="s">
        <v>240</v>
      </c>
      <c r="K75" s="532">
        <v>34</v>
      </c>
    </row>
    <row r="76" spans="10:11">
      <c r="J76" s="345" t="s">
        <v>241</v>
      </c>
      <c r="K76" s="532">
        <v>12.005000000000001</v>
      </c>
    </row>
    <row r="77" spans="10:11">
      <c r="J77" s="345" t="s">
        <v>242</v>
      </c>
      <c r="K77" s="532">
        <v>62.006599999999999</v>
      </c>
    </row>
    <row r="78" spans="10:11">
      <c r="J78" s="345" t="s">
        <v>243</v>
      </c>
      <c r="K78" s="532">
        <v>7.4999999999999997E-3</v>
      </c>
    </row>
    <row r="79" spans="10:11">
      <c r="J79" s="345" t="s">
        <v>244</v>
      </c>
      <c r="K79" s="532">
        <v>0</v>
      </c>
    </row>
    <row r="80" spans="10:11">
      <c r="J80" s="345" t="s">
        <v>245</v>
      </c>
      <c r="K80" s="532">
        <v>0</v>
      </c>
    </row>
    <row r="81" spans="10:11">
      <c r="J81" s="345" t="s">
        <v>246</v>
      </c>
      <c r="K81" s="532">
        <v>470.92464999999999</v>
      </c>
    </row>
    <row r="82" spans="10:11">
      <c r="J82" s="345" t="s">
        <v>247</v>
      </c>
      <c r="K82" s="532">
        <v>57.131999999999998</v>
      </c>
    </row>
    <row r="83" spans="10:11">
      <c r="J83" s="345" t="s">
        <v>248</v>
      </c>
      <c r="K83" s="532">
        <v>17.006399999999999</v>
      </c>
    </row>
    <row r="84" spans="10:11">
      <c r="J84" s="345" t="s">
        <v>249</v>
      </c>
      <c r="K84" s="532">
        <v>423.05399999999997</v>
      </c>
    </row>
    <row r="85" spans="10:11">
      <c r="J85" s="345" t="s">
        <v>250</v>
      </c>
      <c r="K85" s="532">
        <v>1954.76</v>
      </c>
    </row>
    <row r="86" spans="10:11">
      <c r="J86" s="345" t="s">
        <v>251</v>
      </c>
      <c r="K86" s="532">
        <v>256.44499999999999</v>
      </c>
    </row>
    <row r="87" spans="10:11">
      <c r="J87" s="345" t="s">
        <v>252</v>
      </c>
      <c r="K87" s="532">
        <v>0</v>
      </c>
    </row>
    <row r="88" spans="10:11">
      <c r="J88" s="345" t="s">
        <v>253</v>
      </c>
      <c r="K88" s="532">
        <v>48.423999999999999</v>
      </c>
    </row>
    <row r="89" spans="10:11">
      <c r="J89" s="345" t="s">
        <v>254</v>
      </c>
      <c r="K89" s="532">
        <v>9.6533999999999995</v>
      </c>
    </row>
    <row r="90" spans="10:11">
      <c r="J90" s="345" t="s">
        <v>255</v>
      </c>
      <c r="K90" s="532">
        <v>305.45800000000003</v>
      </c>
    </row>
    <row r="91" spans="10:11">
      <c r="J91" s="345" t="s">
        <v>256</v>
      </c>
      <c r="K91" s="532">
        <v>253.37139999999999</v>
      </c>
    </row>
    <row r="92" spans="10:11">
      <c r="J92" s="345" t="s">
        <v>257</v>
      </c>
      <c r="K92" s="532">
        <v>111.8</v>
      </c>
    </row>
    <row r="93" spans="10:11">
      <c r="J93" s="345" t="s">
        <v>258</v>
      </c>
      <c r="K93" s="532">
        <v>63.255400000000002</v>
      </c>
    </row>
    <row r="94" spans="10:11">
      <c r="J94" s="345" t="s">
        <v>259</v>
      </c>
      <c r="K94" s="532">
        <v>340.05500000000001</v>
      </c>
    </row>
    <row r="95" spans="10:11">
      <c r="J95" s="345" t="s">
        <v>260</v>
      </c>
      <c r="K95" s="532">
        <v>0.01</v>
      </c>
    </row>
    <row r="96" spans="10:11">
      <c r="J96" s="345" t="s">
        <v>261</v>
      </c>
      <c r="K96" s="532">
        <v>53.2</v>
      </c>
    </row>
    <row r="97" spans="10:11">
      <c r="J97" s="345" t="s">
        <v>262</v>
      </c>
      <c r="K97" s="532">
        <v>0</v>
      </c>
    </row>
    <row r="98" spans="10:11">
      <c r="J98" s="345" t="s">
        <v>263</v>
      </c>
      <c r="K98" s="532">
        <v>0</v>
      </c>
    </row>
    <row r="99" spans="10:11">
      <c r="J99" s="345" t="s">
        <v>264</v>
      </c>
      <c r="K99" s="532">
        <v>0</v>
      </c>
    </row>
    <row r="100" spans="10:11">
      <c r="J100" s="345" t="s">
        <v>265</v>
      </c>
      <c r="K100" s="532">
        <v>0</v>
      </c>
    </row>
    <row r="101" spans="10:11">
      <c r="J101" s="345" t="s">
        <v>83</v>
      </c>
      <c r="K101" s="532">
        <v>51.575000000000003</v>
      </c>
    </row>
    <row r="102" spans="10:11">
      <c r="J102" s="345" t="s">
        <v>84</v>
      </c>
      <c r="K102" s="532">
        <v>14</v>
      </c>
    </row>
    <row r="103" spans="10:11">
      <c r="J103" s="345" t="s">
        <v>146</v>
      </c>
      <c r="K103" s="532">
        <v>0</v>
      </c>
    </row>
    <row r="104" spans="10:11">
      <c r="J104" s="345" t="s">
        <v>85</v>
      </c>
      <c r="K104" s="532">
        <v>14.824999999999999</v>
      </c>
    </row>
    <row r="105" spans="10:11">
      <c r="J105" s="345" t="s">
        <v>147</v>
      </c>
      <c r="K105" s="532">
        <v>0</v>
      </c>
    </row>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92D050"/>
    <pageSetUpPr fitToPage="1"/>
  </sheetPr>
  <dimension ref="A1:R38"/>
  <sheetViews>
    <sheetView showGridLines="0" zoomScaleNormal="100" workbookViewId="0">
      <selection activeCell="D27" sqref="D27"/>
    </sheetView>
  </sheetViews>
  <sheetFormatPr baseColWidth="10" defaultColWidth="11.42578125" defaultRowHeight="12.6" customHeight="1"/>
  <cols>
    <col min="1" max="1" width="30" style="14" customWidth="1"/>
    <col min="2" max="7" width="7.7109375" style="14" customWidth="1"/>
    <col min="8" max="8" width="8.28515625" style="14" customWidth="1"/>
    <col min="9" max="9" width="10.5703125" style="14" customWidth="1"/>
    <col min="10" max="10" width="9.7109375" style="14" customWidth="1"/>
    <col min="11" max="11" width="7.42578125" style="14" customWidth="1"/>
    <col min="12" max="16384" width="11.42578125" style="14"/>
  </cols>
  <sheetData>
    <row r="1" spans="1:18" ht="12.6" customHeight="1">
      <c r="A1" s="69" t="s">
        <v>411</v>
      </c>
    </row>
    <row r="2" spans="1:18" ht="16.5" customHeight="1">
      <c r="A2" s="2" t="s">
        <v>17</v>
      </c>
    </row>
    <row r="3" spans="1:18" ht="12.6" customHeight="1">
      <c r="I3" s="236" t="s">
        <v>87</v>
      </c>
      <c r="J3" s="236"/>
      <c r="K3" s="236"/>
    </row>
    <row r="4" spans="1:18" ht="15" customHeight="1">
      <c r="A4" s="30" t="s">
        <v>86</v>
      </c>
      <c r="B4" s="21"/>
      <c r="C4" s="21"/>
      <c r="D4" s="21"/>
      <c r="E4" s="21"/>
      <c r="F4" s="21"/>
      <c r="I4" s="265" t="s">
        <v>88</v>
      </c>
      <c r="J4" s="265"/>
      <c r="K4" s="265"/>
    </row>
    <row r="5" spans="1:18" ht="14.25" customHeight="1">
      <c r="A5" s="7" t="s">
        <v>842</v>
      </c>
      <c r="B5" s="140"/>
      <c r="C5" s="140"/>
      <c r="D5" s="140"/>
      <c r="E5" s="140"/>
      <c r="F5" s="28"/>
      <c r="H5" s="28"/>
      <c r="I5" s="266" t="s">
        <v>576</v>
      </c>
      <c r="J5" s="340" t="s">
        <v>65</v>
      </c>
      <c r="K5" s="340" t="s">
        <v>575</v>
      </c>
    </row>
    <row r="6" spans="1:18" ht="12.6" customHeight="1">
      <c r="A6" s="50" t="s">
        <v>60</v>
      </c>
      <c r="H6" s="267">
        <v>2000</v>
      </c>
      <c r="I6" s="410">
        <v>9.5794000000000001E-3</v>
      </c>
      <c r="J6" s="411">
        <v>5.0000000000000001E-3</v>
      </c>
      <c r="K6" s="411">
        <v>4.5794000000000008E-3</v>
      </c>
    </row>
    <row r="7" spans="1:18" ht="12.6" customHeight="1">
      <c r="H7" s="267">
        <v>2001</v>
      </c>
      <c r="I7" s="410">
        <v>1.1935400000000001E-2</v>
      </c>
      <c r="J7" s="411">
        <v>6.0000000000000001E-3</v>
      </c>
      <c r="K7" s="411">
        <v>5.9354000000000004E-3</v>
      </c>
    </row>
    <row r="8" spans="1:18" ht="12.6" customHeight="1">
      <c r="H8" s="267">
        <v>2002</v>
      </c>
      <c r="I8" s="410">
        <v>1.43264E-2</v>
      </c>
      <c r="J8" s="411">
        <v>7.0000000000000001E-3</v>
      </c>
      <c r="K8" s="411">
        <v>7.3264000000000003E-3</v>
      </c>
    </row>
    <row r="9" spans="1:18" ht="12.6" customHeight="1">
      <c r="H9" s="267">
        <v>2003</v>
      </c>
      <c r="I9" s="410">
        <v>1.6683399999999998E-2</v>
      </c>
      <c r="J9" s="411">
        <v>8.0000000000000002E-3</v>
      </c>
      <c r="K9" s="411">
        <v>8.6834000000000008E-3</v>
      </c>
    </row>
    <row r="10" spans="1:18" ht="12.6" customHeight="1">
      <c r="H10" s="267">
        <v>2004</v>
      </c>
      <c r="I10" s="410">
        <v>1.7689E-2</v>
      </c>
      <c r="J10" s="411">
        <v>8.0000000000000002E-3</v>
      </c>
      <c r="K10" s="411">
        <v>9.6889999999999997E-3</v>
      </c>
    </row>
    <row r="11" spans="1:18" ht="12.6" customHeight="1">
      <c r="H11" s="267">
        <v>2005</v>
      </c>
      <c r="I11" s="410">
        <v>2.2603999999999999E-2</v>
      </c>
      <c r="J11" s="411">
        <v>1.0999999999999999E-2</v>
      </c>
      <c r="K11" s="411">
        <v>1.1604E-2</v>
      </c>
    </row>
    <row r="12" spans="1:18" ht="12.6" customHeight="1">
      <c r="H12" s="267">
        <v>2006</v>
      </c>
      <c r="I12" s="410">
        <v>2.7208E-2</v>
      </c>
      <c r="J12" s="411">
        <v>1.2E-2</v>
      </c>
      <c r="K12" s="411">
        <v>1.5207999999999998E-2</v>
      </c>
    </row>
    <row r="13" spans="1:18" ht="12.6" customHeight="1">
      <c r="H13" s="267">
        <v>2007</v>
      </c>
      <c r="I13" s="410">
        <v>3.9352000000000005E-2</v>
      </c>
      <c r="J13" s="411">
        <v>1.7999999999999999E-2</v>
      </c>
      <c r="K13" s="411">
        <v>2.1351999999999999E-2</v>
      </c>
      <c r="L13" s="141"/>
      <c r="M13" s="53"/>
      <c r="N13" s="141"/>
      <c r="O13" s="141"/>
      <c r="P13" s="141"/>
      <c r="Q13" s="19"/>
      <c r="R13" s="19"/>
    </row>
    <row r="14" spans="1:18" ht="12.6" customHeight="1">
      <c r="H14" s="267">
        <v>2008</v>
      </c>
      <c r="I14" s="410">
        <v>7.1259000000000017E-2</v>
      </c>
      <c r="J14" s="411">
        <v>4.2000000000000003E-2</v>
      </c>
      <c r="K14" s="411">
        <v>2.9259000000000007E-2</v>
      </c>
      <c r="L14" s="142"/>
      <c r="M14" s="53"/>
      <c r="N14" s="142"/>
      <c r="O14" s="142"/>
      <c r="P14" s="142"/>
      <c r="Q14" s="19"/>
      <c r="R14" s="19"/>
    </row>
    <row r="15" spans="1:18" ht="12.6" customHeight="1">
      <c r="G15" s="28"/>
      <c r="H15" s="267">
        <v>2009</v>
      </c>
      <c r="I15" s="410">
        <v>0.21173557700000001</v>
      </c>
      <c r="J15" s="411">
        <v>0.17399999999999999</v>
      </c>
      <c r="K15" s="411">
        <v>3.7735576999999999E-2</v>
      </c>
      <c r="L15" s="19"/>
      <c r="M15" s="53"/>
      <c r="N15" s="53"/>
      <c r="O15" s="53"/>
      <c r="P15" s="19"/>
      <c r="Q15" s="19"/>
      <c r="R15" s="19"/>
    </row>
    <row r="16" spans="1:18" ht="12.6" customHeight="1">
      <c r="H16" s="267">
        <v>2010</v>
      </c>
      <c r="I16" s="410">
        <v>0.73120165599999998</v>
      </c>
      <c r="J16" s="411">
        <v>0.62</v>
      </c>
      <c r="K16" s="411">
        <v>0.11120165599999998</v>
      </c>
      <c r="L16" s="19"/>
      <c r="M16" s="53"/>
      <c r="N16" s="53"/>
      <c r="O16" s="53"/>
      <c r="P16" s="19"/>
      <c r="Q16" s="19"/>
      <c r="R16" s="19"/>
    </row>
    <row r="17" spans="1:18" ht="12.6" customHeight="1">
      <c r="A17" s="143"/>
      <c r="H17" s="858">
        <f>[16]P2_G6!H17</f>
        <v>2011</v>
      </c>
      <c r="I17" s="409">
        <v>2.3338040000000002</v>
      </c>
      <c r="J17" s="409">
        <v>2.077839</v>
      </c>
      <c r="K17" s="409">
        <v>0.255965</v>
      </c>
      <c r="L17" s="19"/>
      <c r="M17" s="53"/>
      <c r="N17" s="53"/>
      <c r="O17" s="53"/>
      <c r="P17" s="19"/>
      <c r="Q17" s="19"/>
      <c r="R17" s="19"/>
    </row>
    <row r="18" spans="1:18" ht="12.6" customHeight="1">
      <c r="H18" s="858">
        <f>[16]P2_G6!H18</f>
        <v>2012</v>
      </c>
      <c r="I18" s="409">
        <v>4.4279359999999999</v>
      </c>
      <c r="J18" s="409">
        <v>4.0163269999999995</v>
      </c>
      <c r="K18" s="409">
        <v>0.411609</v>
      </c>
      <c r="L18" s="19"/>
      <c r="M18" s="53"/>
      <c r="N18" s="53"/>
      <c r="O18" s="53"/>
      <c r="P18" s="19"/>
      <c r="Q18" s="19"/>
      <c r="R18" s="19"/>
    </row>
    <row r="19" spans="1:18" ht="12.75" customHeight="1">
      <c r="H19" s="858">
        <f>[16]P2_G6!H19</f>
        <v>2013</v>
      </c>
      <c r="I19" s="409">
        <v>5.1935959999999994</v>
      </c>
      <c r="J19" s="409">
        <v>4.734221999999999</v>
      </c>
      <c r="K19" s="409">
        <v>0.459374</v>
      </c>
      <c r="L19" s="19"/>
      <c r="M19" s="53"/>
      <c r="N19" s="53"/>
      <c r="O19" s="53"/>
      <c r="P19" s="19"/>
      <c r="Q19" s="19"/>
      <c r="R19" s="19"/>
    </row>
    <row r="20" spans="1:18" ht="14.25" customHeight="1">
      <c r="H20" s="858">
        <f>[16]P2_G6!H20</f>
        <v>2014</v>
      </c>
      <c r="I20" s="409">
        <v>6.391572</v>
      </c>
      <c r="J20" s="409">
        <v>5.9134760000000002</v>
      </c>
      <c r="K20" s="409">
        <v>0.47809600000000002</v>
      </c>
      <c r="L20" s="19"/>
      <c r="M20" s="19"/>
      <c r="N20" s="19"/>
      <c r="O20" s="19"/>
      <c r="P20" s="19"/>
      <c r="Q20" s="19"/>
      <c r="R20" s="19"/>
    </row>
    <row r="21" spans="1:18" ht="12.75">
      <c r="H21" s="858">
        <f>[16]P2_G6!H21</f>
        <v>2015</v>
      </c>
      <c r="I21" s="409">
        <v>7.7537370000000001</v>
      </c>
      <c r="J21" s="409">
        <v>7.2631630000000005</v>
      </c>
      <c r="K21" s="409">
        <v>0.49057400000000001</v>
      </c>
    </row>
    <row r="22" spans="1:18" ht="14.25" customHeight="1">
      <c r="H22" s="858">
        <f>[16]P2_G6!H22</f>
        <v>2016</v>
      </c>
      <c r="I22" s="409">
        <v>8.6597650000000002</v>
      </c>
      <c r="J22" s="409">
        <v>8.1649430000000009</v>
      </c>
      <c r="K22" s="409">
        <v>0.49482199999999998</v>
      </c>
    </row>
    <row r="23" spans="1:18" s="28" customFormat="1" ht="14.25" customHeight="1">
      <c r="A23" s="61" t="s">
        <v>283</v>
      </c>
      <c r="B23" s="14"/>
      <c r="C23" s="14"/>
      <c r="D23" s="14"/>
      <c r="E23" s="14"/>
      <c r="F23" s="14"/>
      <c r="G23" s="14"/>
      <c r="H23" s="858">
        <f>[16]P2_G6!H23</f>
        <v>2017</v>
      </c>
      <c r="I23" s="409">
        <v>9.5863159999999983</v>
      </c>
      <c r="J23" s="409">
        <v>9.102624999999998</v>
      </c>
      <c r="K23" s="409">
        <v>0.48369100000000004</v>
      </c>
      <c r="L23" s="14"/>
      <c r="M23" s="14"/>
      <c r="N23" s="14"/>
      <c r="O23" s="14"/>
      <c r="P23" s="14"/>
    </row>
    <row r="24" spans="1:18" s="28" customFormat="1" ht="14.25" customHeight="1">
      <c r="A24" s="61"/>
      <c r="B24" s="14"/>
      <c r="C24" s="14"/>
      <c r="D24" s="14"/>
      <c r="E24" s="14"/>
      <c r="F24" s="14"/>
      <c r="G24" s="14"/>
      <c r="H24" s="858">
        <f>[16]P2_G6!H24</f>
        <v>2018</v>
      </c>
      <c r="I24" s="409">
        <v>10.89113</v>
      </c>
      <c r="J24" s="409">
        <v>10.411522</v>
      </c>
      <c r="K24" s="409">
        <v>0.47960799999999992</v>
      </c>
      <c r="L24" s="14"/>
      <c r="M24" s="14"/>
      <c r="N24" s="14"/>
      <c r="O24" s="14"/>
      <c r="P24" s="14"/>
    </row>
    <row r="25" spans="1:18" s="140" customFormat="1" ht="14.25">
      <c r="A25" s="1106"/>
      <c r="B25" s="1106"/>
      <c r="C25" s="1106"/>
      <c r="D25" s="1106"/>
      <c r="E25" s="1106"/>
      <c r="F25" s="1106"/>
      <c r="G25" s="1106"/>
      <c r="H25" s="858">
        <f>[16]P2_G6!H25</f>
        <v>2019</v>
      </c>
      <c r="I25" s="409">
        <v>12.227497</v>
      </c>
      <c r="J25" s="409">
        <v>11.749649</v>
      </c>
      <c r="K25" s="409">
        <v>0.47784799999999999</v>
      </c>
      <c r="L25" s="19"/>
      <c r="M25" s="19"/>
      <c r="N25" s="14"/>
      <c r="O25" s="14"/>
      <c r="P25" s="14"/>
    </row>
    <row r="26" spans="1:18" ht="12.6" customHeight="1">
      <c r="G26" s="60"/>
      <c r="H26" s="858">
        <f>[16]P2_G6!H26</f>
        <v>2020</v>
      </c>
      <c r="I26" s="409">
        <v>13.398391999999999</v>
      </c>
      <c r="J26" s="409">
        <v>12.925405999999999</v>
      </c>
      <c r="K26" s="409">
        <v>0.47298600000000002</v>
      </c>
      <c r="L26" s="144"/>
      <c r="M26" s="144"/>
      <c r="N26" s="144"/>
      <c r="O26" s="144"/>
      <c r="P26" s="144"/>
    </row>
    <row r="27" spans="1:18" ht="12.75" customHeight="1">
      <c r="H27" s="858">
        <f>[16]P2_G6!H27</f>
        <v>2021</v>
      </c>
      <c r="I27" s="409">
        <v>15.092167824927426</v>
      </c>
      <c r="J27" s="409">
        <v>14.602716079368552</v>
      </c>
      <c r="K27" s="409">
        <v>0.48945174555887488</v>
      </c>
      <c r="L27" s="144"/>
      <c r="M27" s="144"/>
      <c r="N27" s="144"/>
      <c r="O27" s="144"/>
      <c r="P27" s="144"/>
    </row>
    <row r="28" spans="1:18" ht="12.75" customHeight="1">
      <c r="H28" s="50"/>
      <c r="I28" s="50"/>
      <c r="J28" s="50"/>
      <c r="K28" s="50"/>
      <c r="Q28" s="33"/>
    </row>
    <row r="29" spans="1:18" ht="12.75" customHeight="1">
      <c r="A29" s="50"/>
      <c r="B29" s="50"/>
      <c r="C29" s="50"/>
      <c r="D29" s="50"/>
      <c r="E29" s="50"/>
      <c r="F29" s="50"/>
      <c r="G29" s="50"/>
      <c r="Q29" s="33"/>
    </row>
    <row r="30" spans="1:18" ht="12.75" customHeight="1">
      <c r="A30" s="50"/>
      <c r="B30" s="50"/>
      <c r="C30" s="50"/>
      <c r="D30" s="50"/>
      <c r="E30" s="50"/>
      <c r="F30" s="50"/>
      <c r="G30" s="50"/>
      <c r="Q30" s="144"/>
    </row>
    <row r="31" spans="1:18" ht="12.75" customHeight="1">
      <c r="Q31" s="144"/>
    </row>
    <row r="32" spans="1:18" ht="12.75" customHeight="1">
      <c r="Q32" s="144"/>
    </row>
    <row r="33" spans="1:17" ht="12.75" customHeight="1"/>
    <row r="34" spans="1:17" s="50" customFormat="1" ht="14.25" customHeight="1">
      <c r="A34" s="14"/>
      <c r="B34" s="14"/>
      <c r="C34" s="14"/>
      <c r="D34" s="14"/>
      <c r="E34" s="14"/>
      <c r="F34" s="14"/>
      <c r="G34" s="14"/>
      <c r="H34" s="14"/>
      <c r="I34" s="14"/>
      <c r="J34" s="14"/>
      <c r="K34" s="14"/>
      <c r="L34" s="14"/>
      <c r="M34" s="14"/>
      <c r="N34" s="14"/>
      <c r="O34" s="14"/>
      <c r="P34" s="14"/>
      <c r="Q34" s="144"/>
    </row>
    <row r="35" spans="1:17" s="50" customFormat="1" ht="14.25" customHeight="1">
      <c r="A35" s="14"/>
      <c r="B35" s="14"/>
      <c r="C35" s="14"/>
      <c r="D35" s="14"/>
      <c r="E35" s="14"/>
      <c r="F35" s="14"/>
      <c r="G35" s="14"/>
      <c r="H35" s="14"/>
      <c r="I35" s="14"/>
      <c r="J35" s="14"/>
      <c r="K35" s="14"/>
      <c r="L35" s="14"/>
      <c r="M35" s="14"/>
      <c r="N35" s="14"/>
      <c r="O35" s="14"/>
      <c r="P35" s="14"/>
      <c r="Q35" s="144"/>
    </row>
    <row r="36" spans="1:17" s="50" customFormat="1" ht="14.25" customHeight="1">
      <c r="A36" s="14"/>
      <c r="B36" s="14"/>
      <c r="C36" s="14"/>
      <c r="D36" s="14"/>
      <c r="E36" s="14"/>
      <c r="F36" s="14"/>
      <c r="G36" s="14"/>
      <c r="H36" s="14"/>
      <c r="I36" s="14"/>
      <c r="J36" s="14"/>
      <c r="K36" s="14"/>
      <c r="L36" s="14"/>
      <c r="M36" s="14"/>
      <c r="N36" s="14"/>
      <c r="O36" s="14"/>
      <c r="P36" s="14"/>
      <c r="Q36" s="144"/>
    </row>
    <row r="37" spans="1:17" s="50" customFormat="1" ht="14.25" customHeight="1">
      <c r="A37" s="14"/>
      <c r="B37" s="14"/>
      <c r="C37" s="14"/>
      <c r="D37" s="14"/>
      <c r="E37" s="14"/>
      <c r="F37" s="14"/>
      <c r="G37" s="14"/>
      <c r="H37" s="14"/>
      <c r="I37" s="14"/>
      <c r="J37" s="14"/>
      <c r="K37" s="14"/>
      <c r="L37" s="14"/>
      <c r="M37" s="14"/>
      <c r="N37" s="14"/>
      <c r="O37" s="14"/>
      <c r="P37" s="14"/>
      <c r="Q37" s="144"/>
    </row>
    <row r="38" spans="1:17" ht="12.75" customHeight="1"/>
  </sheetData>
  <sheetProtection selectLockedCells="1" selectUnlockedCells="1"/>
  <mergeCells count="1">
    <mergeCell ref="A25:G25"/>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92D050"/>
    <pageSetUpPr fitToPage="1"/>
  </sheetPr>
  <dimension ref="A1:W68"/>
  <sheetViews>
    <sheetView showGridLines="0" zoomScaleNormal="100" workbookViewId="0">
      <selection activeCell="D27" sqref="D27"/>
    </sheetView>
  </sheetViews>
  <sheetFormatPr baseColWidth="10" defaultColWidth="11.42578125" defaultRowHeight="12.75"/>
  <cols>
    <col min="1" max="1" width="22" style="14" customWidth="1"/>
    <col min="2" max="2" width="23.5703125" style="14" customWidth="1"/>
    <col min="3" max="3" width="14.28515625" style="14" customWidth="1"/>
    <col min="4" max="5" width="7.7109375" style="14" customWidth="1"/>
    <col min="6" max="6" width="13.5703125" style="14" bestFit="1" customWidth="1"/>
    <col min="7" max="7" width="18.5703125" style="14" bestFit="1" customWidth="1"/>
    <col min="8" max="8" width="22.7109375" style="14" customWidth="1"/>
    <col min="9" max="9" width="19" style="14" customWidth="1"/>
    <col min="10" max="10" width="11" style="14" customWidth="1"/>
    <col min="11" max="11" width="11.7109375" style="14" customWidth="1"/>
    <col min="12" max="12" width="10.28515625" style="14" customWidth="1"/>
    <col min="13" max="13" width="19.28515625" style="14" customWidth="1"/>
    <col min="14" max="14" width="18.28515625" style="14" customWidth="1"/>
    <col min="15" max="16384" width="11.42578125" style="14"/>
  </cols>
  <sheetData>
    <row r="1" spans="1:23">
      <c r="A1" s="69" t="s">
        <v>411</v>
      </c>
      <c r="M1" s="316"/>
    </row>
    <row r="2" spans="1:23">
      <c r="A2" s="69"/>
      <c r="M2" s="236"/>
      <c r="N2" s="236" t="s">
        <v>135</v>
      </c>
      <c r="O2" s="236"/>
    </row>
    <row r="3" spans="1:23" ht="18.75">
      <c r="A3" s="2" t="s">
        <v>17</v>
      </c>
      <c r="L3" s="236"/>
      <c r="M3" s="334" t="s">
        <v>65</v>
      </c>
      <c r="N3" s="334" t="s">
        <v>575</v>
      </c>
      <c r="O3" s="334" t="s">
        <v>7</v>
      </c>
    </row>
    <row r="4" spans="1:23">
      <c r="L4" s="333" t="s">
        <v>438</v>
      </c>
      <c r="M4" s="325">
        <v>1.6659600000286099</v>
      </c>
      <c r="N4" s="331">
        <v>1.3250500000000001</v>
      </c>
      <c r="O4" s="332">
        <v>2.9910100000286102</v>
      </c>
    </row>
    <row r="5" spans="1:23" ht="15">
      <c r="A5" s="30" t="s">
        <v>284</v>
      </c>
      <c r="L5" s="333" t="s">
        <v>439</v>
      </c>
      <c r="M5" s="325">
        <v>2.2177400000238419</v>
      </c>
      <c r="N5" s="331">
        <v>4.283392000000001</v>
      </c>
      <c r="O5" s="332">
        <v>6.5011320000238424</v>
      </c>
    </row>
    <row r="6" spans="1:23" ht="14.25">
      <c r="A6" s="13" t="s">
        <v>73</v>
      </c>
      <c r="L6" s="333" t="s">
        <v>440</v>
      </c>
      <c r="M6" s="325">
        <v>10.458660999999999</v>
      </c>
      <c r="N6" s="331">
        <v>5.5346100000000007</v>
      </c>
      <c r="O6" s="332">
        <v>15.993271</v>
      </c>
    </row>
    <row r="7" spans="1:23">
      <c r="J7" s="33"/>
      <c r="L7" s="333" t="s">
        <v>441</v>
      </c>
      <c r="M7" s="325">
        <v>54.033480999842673</v>
      </c>
      <c r="N7" s="331">
        <v>12.817201000000001</v>
      </c>
      <c r="O7" s="332">
        <v>66.850681999842678</v>
      </c>
    </row>
    <row r="8" spans="1:23">
      <c r="L8" s="330" t="s">
        <v>442</v>
      </c>
      <c r="M8" s="325">
        <v>205.52716800081058</v>
      </c>
      <c r="N8" s="331">
        <v>47.966999999999999</v>
      </c>
      <c r="O8" s="332">
        <v>253.49416800081059</v>
      </c>
    </row>
    <row r="9" spans="1:23">
      <c r="L9" s="330" t="s">
        <v>443</v>
      </c>
      <c r="M9" s="325">
        <v>753.77388699981407</v>
      </c>
      <c r="N9" s="331">
        <v>90.374599999999987</v>
      </c>
      <c r="O9" s="332">
        <v>844.14848699981405</v>
      </c>
    </row>
    <row r="10" spans="1:23">
      <c r="L10" s="330" t="s">
        <v>444</v>
      </c>
      <c r="M10" s="325">
        <v>1646.5015460020511</v>
      </c>
      <c r="N10" s="331">
        <v>116.09694000000003</v>
      </c>
      <c r="O10" s="332">
        <v>1762.5984860020512</v>
      </c>
    </row>
    <row r="11" spans="1:23">
      <c r="L11" s="330" t="s">
        <v>445</v>
      </c>
      <c r="M11" s="325">
        <v>1074.828995000229</v>
      </c>
      <c r="N11" s="331">
        <v>45.801010000000005</v>
      </c>
      <c r="O11" s="332">
        <v>1120.6300050002289</v>
      </c>
    </row>
    <row r="12" spans="1:23">
      <c r="L12" s="330" t="s">
        <v>446</v>
      </c>
      <c r="M12" s="325">
        <v>650.864823</v>
      </c>
      <c r="N12" s="331">
        <v>5.9565999999999306</v>
      </c>
      <c r="O12" s="332">
        <v>656.82142299999998</v>
      </c>
      <c r="P12" s="128"/>
      <c r="Q12" s="128"/>
      <c r="R12" s="128"/>
      <c r="S12" s="128"/>
      <c r="T12" s="128"/>
      <c r="U12" s="128"/>
      <c r="V12" s="60"/>
    </row>
    <row r="13" spans="1:23">
      <c r="L13" s="330" t="s">
        <v>447</v>
      </c>
      <c r="M13" s="325">
        <v>944.35422399999993</v>
      </c>
      <c r="N13" s="331">
        <v>13.22508999999998</v>
      </c>
      <c r="O13" s="332">
        <v>957.57931399999995</v>
      </c>
      <c r="P13" s="60"/>
      <c r="Q13" s="60"/>
      <c r="R13" s="60"/>
      <c r="S13" s="128"/>
      <c r="T13" s="128"/>
      <c r="U13" s="128"/>
      <c r="V13" s="60"/>
    </row>
    <row r="14" spans="1:23">
      <c r="J14" s="11"/>
      <c r="L14" s="330" t="s">
        <v>448</v>
      </c>
      <c r="M14" s="325">
        <v>882.14735900000005</v>
      </c>
      <c r="N14" s="331">
        <v>21.368019999999994</v>
      </c>
      <c r="O14" s="332">
        <v>903.51537900000005</v>
      </c>
      <c r="R14" s="25"/>
      <c r="S14" s="59"/>
      <c r="T14" s="59"/>
      <c r="U14" s="59"/>
    </row>
    <row r="15" spans="1:23">
      <c r="J15" s="11"/>
      <c r="L15" s="330" t="s">
        <v>449</v>
      </c>
      <c r="M15" s="325">
        <v>581.20778399999995</v>
      </c>
      <c r="N15" s="331">
        <v>21.709821999999917</v>
      </c>
      <c r="O15" s="332">
        <v>602.91760599999986</v>
      </c>
      <c r="Q15" s="60"/>
      <c r="R15" s="60"/>
      <c r="S15" s="60"/>
      <c r="T15" s="60"/>
      <c r="U15" s="60"/>
      <c r="V15" s="60"/>
      <c r="W15" s="60"/>
    </row>
    <row r="16" spans="1:23">
      <c r="J16" s="11"/>
      <c r="L16" s="330" t="s">
        <v>450</v>
      </c>
      <c r="M16" s="325">
        <v>923.45391899999993</v>
      </c>
      <c r="N16" s="331">
        <v>2.5704700000000642</v>
      </c>
      <c r="O16" s="332">
        <v>926.02438900000004</v>
      </c>
    </row>
    <row r="17" spans="1:21">
      <c r="L17" s="330" t="s">
        <v>451</v>
      </c>
      <c r="M17" s="325">
        <v>916.97403800000006</v>
      </c>
      <c r="N17" s="331">
        <v>2.3812350000006344</v>
      </c>
      <c r="O17" s="332">
        <v>919.35527300000069</v>
      </c>
      <c r="R17" s="59"/>
      <c r="S17" s="59"/>
    </row>
    <row r="18" spans="1:21">
      <c r="L18" s="330" t="s">
        <v>452</v>
      </c>
      <c r="M18" s="325">
        <v>1015.9829</v>
      </c>
      <c r="N18" s="331">
        <v>20.331805999999347</v>
      </c>
      <c r="O18" s="332">
        <v>1036.3147059999992</v>
      </c>
      <c r="P18" s="60"/>
      <c r="Q18" s="60"/>
      <c r="R18" s="60"/>
      <c r="S18" s="60"/>
      <c r="T18" s="60"/>
      <c r="U18" s="60"/>
    </row>
    <row r="19" spans="1:21">
      <c r="L19" s="330" t="s">
        <v>453</v>
      </c>
      <c r="M19" s="325">
        <v>1168.9857950000001</v>
      </c>
      <c r="N19" s="331">
        <v>22.75729999999993</v>
      </c>
      <c r="O19" s="332">
        <v>1191.743095</v>
      </c>
    </row>
    <row r="20" spans="1:21">
      <c r="L20" s="330" t="s">
        <v>607</v>
      </c>
      <c r="M20" s="325">
        <v>2777.1563250000004</v>
      </c>
      <c r="N20" s="331">
        <v>15.065613000000042</v>
      </c>
      <c r="O20" s="332">
        <v>2792.2219380000006</v>
      </c>
    </row>
    <row r="22" spans="1:21" ht="16.5" customHeight="1"/>
    <row r="23" spans="1:21">
      <c r="A23" s="61" t="s">
        <v>285</v>
      </c>
      <c r="B23" s="19"/>
      <c r="C23" s="19"/>
      <c r="D23" s="19"/>
      <c r="E23" s="19"/>
      <c r="F23" s="19"/>
      <c r="G23" s="19"/>
      <c r="H23" s="19"/>
      <c r="I23" s="19"/>
      <c r="J23" s="19"/>
      <c r="K23" s="19"/>
      <c r="P23" s="19"/>
      <c r="Q23" s="19"/>
      <c r="R23" s="19"/>
      <c r="S23" s="19"/>
      <c r="T23" s="19"/>
      <c r="U23" s="19"/>
    </row>
    <row r="26" spans="1:21">
      <c r="A26" s="335">
        <v>2021</v>
      </c>
      <c r="B26" s="336" t="s">
        <v>609</v>
      </c>
      <c r="C26" s="336" t="s">
        <v>66</v>
      </c>
      <c r="F26" s="236">
        <v>2021</v>
      </c>
      <c r="G26" s="236" t="s">
        <v>64</v>
      </c>
      <c r="H26" s="236" t="s">
        <v>74</v>
      </c>
    </row>
    <row r="27" spans="1:21">
      <c r="A27" s="321" t="s">
        <v>90</v>
      </c>
      <c r="B27" s="338">
        <v>376090</v>
      </c>
      <c r="C27" s="338">
        <v>997.16218800000104</v>
      </c>
      <c r="F27" s="321" t="s">
        <v>90</v>
      </c>
      <c r="G27" s="325">
        <v>66.093989170912252</v>
      </c>
      <c r="H27" s="325">
        <v>7.1274625016463711</v>
      </c>
    </row>
    <row r="28" spans="1:21">
      <c r="A28" s="321" t="s">
        <v>91</v>
      </c>
      <c r="B28" s="338">
        <v>129677</v>
      </c>
      <c r="C28" s="338">
        <v>786.80942299999992</v>
      </c>
      <c r="F28" s="321" t="s">
        <v>91</v>
      </c>
      <c r="G28" s="325">
        <v>22.789412730241132</v>
      </c>
      <c r="H28" s="325">
        <v>5.6239142697762539</v>
      </c>
      <c r="L28" s="25"/>
    </row>
    <row r="29" spans="1:21">
      <c r="A29" s="321" t="s">
        <v>92</v>
      </c>
      <c r="B29" s="338">
        <v>24946</v>
      </c>
      <c r="C29" s="338">
        <v>609.94923700000004</v>
      </c>
      <c r="F29" s="321" t="s">
        <v>92</v>
      </c>
      <c r="G29" s="325">
        <v>4.3840055674375202</v>
      </c>
      <c r="H29" s="325">
        <v>4.3597625009677072</v>
      </c>
    </row>
    <row r="30" spans="1:21">
      <c r="A30" s="321" t="s">
        <v>93</v>
      </c>
      <c r="B30" s="338">
        <v>27330</v>
      </c>
      <c r="C30" s="338">
        <v>2317.8719430000001</v>
      </c>
      <c r="F30" s="321" t="s">
        <v>93</v>
      </c>
      <c r="G30" s="325">
        <v>4.8029693000107203</v>
      </c>
      <c r="H30" s="325">
        <v>16.567560980712496</v>
      </c>
    </row>
    <row r="31" spans="1:21">
      <c r="A31" s="321" t="s">
        <v>94</v>
      </c>
      <c r="B31" s="338">
        <v>8505</v>
      </c>
      <c r="C31" s="338">
        <v>1560.9720669999999</v>
      </c>
      <c r="F31" s="321" t="s">
        <v>94</v>
      </c>
      <c r="G31" s="339">
        <v>1.494667175140548</v>
      </c>
      <c r="H31" s="325">
        <v>11.157432569695388</v>
      </c>
    </row>
    <row r="32" spans="1:21">
      <c r="A32" s="337" t="s">
        <v>95</v>
      </c>
      <c r="B32" s="338">
        <v>2475</v>
      </c>
      <c r="C32" s="338">
        <v>7717.6586310000002</v>
      </c>
      <c r="F32" s="337" t="s">
        <v>95</v>
      </c>
      <c r="G32" s="339">
        <v>0.43495605625783146</v>
      </c>
      <c r="H32" s="325">
        <v>55.163867177201787</v>
      </c>
    </row>
    <row r="33" spans="1:8">
      <c r="A33" s="236"/>
      <c r="B33" s="338">
        <f>SUM(B27:B32)</f>
        <v>569023</v>
      </c>
      <c r="C33" s="338">
        <f>SUM(C27:C32)</f>
        <v>13990.423489000001</v>
      </c>
      <c r="F33" s="236" t="s">
        <v>7</v>
      </c>
      <c r="G33" s="325">
        <v>100</v>
      </c>
      <c r="H33" s="325">
        <v>100</v>
      </c>
    </row>
    <row r="36" spans="1:8">
      <c r="A36" s="7" t="s">
        <v>608</v>
      </c>
    </row>
    <row r="37" spans="1:8">
      <c r="A37" s="1042" t="str">
        <f>"TOTAL : "&amp;ROUND(C33/1000,0)&amp;" GW en 2021"</f>
        <v>TOTAL : 14 GW en 2021</v>
      </c>
    </row>
    <row r="64" spans="1:1">
      <c r="A64" s="61" t="s">
        <v>285</v>
      </c>
    </row>
    <row r="68" spans="1:1">
      <c r="A68" s="14" t="s">
        <v>135</v>
      </c>
    </row>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rgb="FF92D050"/>
    <pageSetUpPr fitToPage="1"/>
  </sheetPr>
  <dimension ref="A1:K106"/>
  <sheetViews>
    <sheetView showGridLines="0" zoomScaleNormal="100" workbookViewId="0">
      <selection activeCell="D27" sqref="D27"/>
    </sheetView>
  </sheetViews>
  <sheetFormatPr baseColWidth="10" defaultColWidth="11.42578125" defaultRowHeight="12.75"/>
  <cols>
    <col min="1" max="5" width="11.42578125" style="14"/>
    <col min="6" max="6" width="14.42578125" style="14" customWidth="1"/>
    <col min="7" max="10" width="11.42578125" style="14"/>
    <col min="11" max="11" width="24.7109375" style="14" bestFit="1" customWidth="1"/>
    <col min="12" max="16384" width="11.42578125" style="14"/>
  </cols>
  <sheetData>
    <row r="1" spans="1:11">
      <c r="A1" s="69" t="s">
        <v>411</v>
      </c>
    </row>
    <row r="2" spans="1:11" ht="18.75">
      <c r="A2" s="2" t="s">
        <v>17</v>
      </c>
    </row>
    <row r="4" spans="1:11" ht="18">
      <c r="A4" s="138" t="s">
        <v>615</v>
      </c>
      <c r="B4" s="146"/>
      <c r="C4" s="146"/>
      <c r="D4" s="146"/>
      <c r="E4" s="146"/>
      <c r="F4" s="146"/>
      <c r="G4" s="146"/>
      <c r="J4" s="346" t="s">
        <v>80</v>
      </c>
      <c r="K4" s="236" t="s">
        <v>81</v>
      </c>
    </row>
    <row r="5" spans="1:11" ht="12.75" customHeight="1">
      <c r="A5" s="138" t="s">
        <v>843</v>
      </c>
      <c r="G5" s="58"/>
      <c r="J5" s="345" t="s">
        <v>52</v>
      </c>
      <c r="K5" s="532">
        <v>82.093279999999993</v>
      </c>
    </row>
    <row r="6" spans="1:11" ht="12.75" customHeight="1">
      <c r="J6" s="345" t="s">
        <v>58</v>
      </c>
      <c r="K6" s="532">
        <v>89.685289999999995</v>
      </c>
    </row>
    <row r="7" spans="1:11" ht="12.75" customHeight="1">
      <c r="J7" s="345" t="s">
        <v>54</v>
      </c>
      <c r="K7" s="532">
        <v>247.36276000000001</v>
      </c>
    </row>
    <row r="8" spans="1:11" ht="12.75" customHeight="1">
      <c r="J8" s="345" t="s">
        <v>50</v>
      </c>
      <c r="K8" s="532">
        <v>364.36502999999999</v>
      </c>
    </row>
    <row r="9" spans="1:11" ht="12.75" customHeight="1">
      <c r="J9" s="345" t="s">
        <v>179</v>
      </c>
      <c r="K9" s="532">
        <v>107.6798</v>
      </c>
    </row>
    <row r="10" spans="1:11" ht="12.75" customHeight="1">
      <c r="J10" s="345" t="s">
        <v>56</v>
      </c>
      <c r="K10" s="532">
        <v>52.86412</v>
      </c>
    </row>
    <row r="11" spans="1:11" ht="12.75" customHeight="1">
      <c r="J11" s="345" t="s">
        <v>67</v>
      </c>
      <c r="K11" s="532">
        <v>130.52643</v>
      </c>
    </row>
    <row r="12" spans="1:11" ht="12.75" customHeight="1">
      <c r="J12" s="345" t="s">
        <v>68</v>
      </c>
      <c r="K12" s="532">
        <v>24.717189999999999</v>
      </c>
    </row>
    <row r="13" spans="1:11">
      <c r="J13" s="345" t="s">
        <v>69</v>
      </c>
      <c r="K13" s="532">
        <v>61.658045999999999</v>
      </c>
    </row>
    <row r="14" spans="1:11">
      <c r="J14" s="345" t="s">
        <v>180</v>
      </c>
      <c r="K14" s="532">
        <v>51.719785999999999</v>
      </c>
    </row>
    <row r="15" spans="1:11">
      <c r="J15" s="345" t="s">
        <v>181</v>
      </c>
      <c r="K15" s="532">
        <v>247.15340499999999</v>
      </c>
    </row>
    <row r="16" spans="1:11">
      <c r="J16" s="345" t="s">
        <v>182</v>
      </c>
      <c r="K16" s="532">
        <v>239.22425000000001</v>
      </c>
    </row>
    <row r="17" spans="10:11">
      <c r="J17" s="345" t="s">
        <v>183</v>
      </c>
      <c r="K17" s="532">
        <v>519.74427500000002</v>
      </c>
    </row>
    <row r="18" spans="10:11">
      <c r="J18" s="345" t="s">
        <v>184</v>
      </c>
      <c r="K18" s="532">
        <v>54.483530000000002</v>
      </c>
    </row>
    <row r="19" spans="10:11">
      <c r="J19" s="345" t="s">
        <v>185</v>
      </c>
      <c r="K19" s="532">
        <v>178.27072999999999</v>
      </c>
    </row>
    <row r="20" spans="10:11">
      <c r="J20" s="345" t="s">
        <v>186</v>
      </c>
      <c r="K20" s="532">
        <v>162.60329999999999</v>
      </c>
    </row>
    <row r="21" spans="10:11">
      <c r="J21" s="345" t="s">
        <v>187</v>
      </c>
      <c r="K21" s="532">
        <v>209.83983599999999</v>
      </c>
    </row>
    <row r="22" spans="10:11">
      <c r="J22" s="345" t="s">
        <v>188</v>
      </c>
      <c r="K22" s="532">
        <v>123.47237</v>
      </c>
    </row>
    <row r="23" spans="10:11">
      <c r="J23" s="345" t="s">
        <v>189</v>
      </c>
      <c r="K23" s="532">
        <v>164.16060999999999</v>
      </c>
    </row>
    <row r="24" spans="10:11">
      <c r="J24" s="345" t="s">
        <v>190</v>
      </c>
      <c r="K24" s="532">
        <v>43.618380000000002</v>
      </c>
    </row>
    <row r="25" spans="10:11">
      <c r="J25" s="345" t="s">
        <v>82</v>
      </c>
      <c r="K25" s="532">
        <v>165.78977499999999</v>
      </c>
    </row>
    <row r="26" spans="10:11">
      <c r="J26" s="345" t="s">
        <v>191</v>
      </c>
      <c r="K26" s="532">
        <v>92.524919999999995</v>
      </c>
    </row>
    <row r="27" spans="10:11">
      <c r="J27" s="345" t="s">
        <v>192</v>
      </c>
      <c r="K27" s="532">
        <v>62.883009999999999</v>
      </c>
    </row>
    <row r="28" spans="10:11">
      <c r="J28" s="345" t="s">
        <v>193</v>
      </c>
      <c r="K28" s="532">
        <v>126.88741</v>
      </c>
    </row>
    <row r="29" spans="10:11">
      <c r="J29" s="345" t="s">
        <v>194</v>
      </c>
      <c r="K29" s="532">
        <v>203.14081999999999</v>
      </c>
    </row>
    <row r="30" spans="10:11">
      <c r="J30" s="345" t="s">
        <v>195</v>
      </c>
      <c r="K30" s="532">
        <v>58.363939999999999</v>
      </c>
    </row>
    <row r="31" spans="10:11">
      <c r="J31" s="345" t="s">
        <v>196</v>
      </c>
      <c r="K31" s="532">
        <v>240.04737</v>
      </c>
    </row>
    <row r="32" spans="10:11">
      <c r="J32" s="345" t="s">
        <v>197</v>
      </c>
      <c r="K32" s="532">
        <v>57.342460000000003</v>
      </c>
    </row>
    <row r="33" spans="1:11">
      <c r="J33" s="345" t="s">
        <v>198</v>
      </c>
      <c r="K33" s="532">
        <v>103.26102</v>
      </c>
    </row>
    <row r="34" spans="1:11">
      <c r="J34" s="345" t="s">
        <v>199</v>
      </c>
      <c r="K34" s="532">
        <v>72.884195000000005</v>
      </c>
    </row>
    <row r="35" spans="1:11">
      <c r="J35" s="345" t="s">
        <v>200</v>
      </c>
      <c r="K35" s="532">
        <v>364.81200000000001</v>
      </c>
    </row>
    <row r="36" spans="1:11">
      <c r="J36" s="345" t="s">
        <v>201</v>
      </c>
      <c r="K36" s="532">
        <v>352.34233</v>
      </c>
    </row>
    <row r="37" spans="1:11">
      <c r="J37" s="345" t="s">
        <v>202</v>
      </c>
      <c r="K37" s="532">
        <v>179.99642</v>
      </c>
    </row>
    <row r="38" spans="1:11">
      <c r="A38" s="316"/>
      <c r="B38" s="61"/>
      <c r="C38" s="61"/>
      <c r="D38" s="61"/>
      <c r="E38" s="61"/>
      <c r="G38" s="61"/>
      <c r="J38" s="345" t="s">
        <v>203</v>
      </c>
      <c r="K38" s="532">
        <v>876.86594500000001</v>
      </c>
    </row>
    <row r="39" spans="1:11">
      <c r="A39" s="61" t="s">
        <v>283</v>
      </c>
      <c r="J39" s="345" t="s">
        <v>204</v>
      </c>
      <c r="K39" s="532">
        <v>367.16223200000002</v>
      </c>
    </row>
    <row r="40" spans="1:11">
      <c r="A40" s="127"/>
      <c r="B40" s="19"/>
      <c r="C40" s="19"/>
      <c r="D40" s="84"/>
      <c r="E40" s="19"/>
      <c r="F40" s="19"/>
      <c r="G40" s="84"/>
      <c r="J40" s="345" t="s">
        <v>205</v>
      </c>
      <c r="K40" s="532">
        <v>129.308256</v>
      </c>
    </row>
    <row r="41" spans="1:11">
      <c r="A41" s="19"/>
      <c r="B41" s="19"/>
      <c r="C41" s="19"/>
      <c r="D41" s="19"/>
      <c r="E41" s="19"/>
      <c r="F41" s="19"/>
      <c r="G41" s="19"/>
      <c r="J41" s="345" t="s">
        <v>206</v>
      </c>
      <c r="K41" s="532">
        <v>142.89397</v>
      </c>
    </row>
    <row r="42" spans="1:11">
      <c r="A42" s="19"/>
      <c r="B42" s="19"/>
      <c r="C42" s="19"/>
      <c r="D42" s="19"/>
      <c r="E42" s="19"/>
      <c r="F42" s="19"/>
      <c r="G42" s="19"/>
      <c r="J42" s="345" t="s">
        <v>207</v>
      </c>
      <c r="K42" s="532">
        <v>92.014229999999998</v>
      </c>
    </row>
    <row r="43" spans="1:11">
      <c r="A43" s="19"/>
      <c r="B43" s="19"/>
      <c r="C43" s="19"/>
      <c r="D43" s="19"/>
      <c r="E43" s="19"/>
      <c r="F43" s="19"/>
      <c r="G43" s="19"/>
      <c r="J43" s="345" t="s">
        <v>208</v>
      </c>
      <c r="K43" s="532">
        <v>144.06451999999999</v>
      </c>
    </row>
    <row r="44" spans="1:11">
      <c r="A44" s="19"/>
      <c r="B44" s="19"/>
      <c r="C44" s="19"/>
      <c r="D44" s="19"/>
      <c r="E44" s="19"/>
      <c r="F44" s="19"/>
      <c r="G44" s="19"/>
      <c r="J44" s="345" t="s">
        <v>209</v>
      </c>
      <c r="K44" s="532">
        <v>25.686589999999999</v>
      </c>
    </row>
    <row r="45" spans="1:11">
      <c r="A45" s="19"/>
      <c r="B45" s="19"/>
      <c r="C45" s="19"/>
      <c r="D45" s="19"/>
      <c r="E45" s="19"/>
      <c r="F45" s="19"/>
      <c r="G45" s="19"/>
      <c r="J45" s="345" t="s">
        <v>210</v>
      </c>
      <c r="K45" s="532">
        <v>733.49631599999998</v>
      </c>
    </row>
    <row r="46" spans="1:11">
      <c r="A46" s="19"/>
      <c r="B46" s="19"/>
      <c r="C46" s="19"/>
      <c r="D46" s="19"/>
      <c r="E46" s="19"/>
      <c r="F46" s="19"/>
      <c r="G46" s="19"/>
      <c r="J46" s="345" t="s">
        <v>211</v>
      </c>
      <c r="K46" s="532">
        <v>108.63118799999999</v>
      </c>
    </row>
    <row r="47" spans="1:11">
      <c r="A47" s="19"/>
      <c r="B47" s="19"/>
      <c r="C47" s="19"/>
      <c r="D47" s="19"/>
      <c r="E47" s="19"/>
      <c r="F47" s="19"/>
      <c r="G47" s="19"/>
      <c r="J47" s="345" t="s">
        <v>212</v>
      </c>
      <c r="K47" s="532">
        <v>91.620469999999997</v>
      </c>
    </row>
    <row r="48" spans="1:11">
      <c r="A48" s="19"/>
      <c r="B48" s="19"/>
      <c r="C48" s="19"/>
      <c r="D48" s="19"/>
      <c r="E48" s="19"/>
      <c r="F48" s="19"/>
      <c r="G48" s="19"/>
      <c r="J48" s="345" t="s">
        <v>213</v>
      </c>
      <c r="K48" s="532">
        <v>91.886949999999999</v>
      </c>
    </row>
    <row r="49" spans="1:11">
      <c r="A49" s="124"/>
      <c r="B49" s="124"/>
      <c r="C49" s="95"/>
      <c r="D49" s="124"/>
      <c r="E49" s="124"/>
      <c r="F49" s="95"/>
      <c r="G49" s="124"/>
      <c r="J49" s="345" t="s">
        <v>214</v>
      </c>
      <c r="K49" s="532">
        <v>185.986975</v>
      </c>
    </row>
    <row r="50" spans="1:11">
      <c r="A50" s="124"/>
      <c r="B50" s="124"/>
      <c r="C50" s="95"/>
      <c r="D50" s="124"/>
      <c r="E50" s="124"/>
      <c r="F50" s="95"/>
      <c r="G50" s="124"/>
      <c r="J50" s="345" t="s">
        <v>215</v>
      </c>
      <c r="K50" s="532">
        <v>105.749301</v>
      </c>
    </row>
    <row r="51" spans="1:11">
      <c r="A51" s="124"/>
      <c r="B51" s="124"/>
      <c r="C51" s="95"/>
      <c r="D51" s="124"/>
      <c r="E51" s="124"/>
      <c r="F51" s="95"/>
      <c r="G51" s="124"/>
      <c r="J51" s="345" t="s">
        <v>216</v>
      </c>
      <c r="K51" s="532">
        <v>96.609380000000002</v>
      </c>
    </row>
    <row r="52" spans="1:11">
      <c r="A52" s="124"/>
      <c r="B52" s="124"/>
      <c r="C52" s="95"/>
      <c r="D52" s="124"/>
      <c r="E52" s="124"/>
      <c r="F52" s="95"/>
      <c r="G52" s="124"/>
      <c r="J52" s="345" t="s">
        <v>217</v>
      </c>
      <c r="K52" s="532">
        <v>214.80215000000001</v>
      </c>
    </row>
    <row r="53" spans="1:11">
      <c r="A53" s="124"/>
      <c r="B53" s="124"/>
      <c r="C53" s="95"/>
      <c r="D53" s="124"/>
      <c r="E53" s="124"/>
      <c r="F53" s="95"/>
      <c r="G53" s="124"/>
      <c r="J53" s="345" t="s">
        <v>218</v>
      </c>
      <c r="K53" s="532">
        <v>42.958440000000003</v>
      </c>
    </row>
    <row r="54" spans="1:11">
      <c r="A54" s="124"/>
      <c r="B54" s="124"/>
      <c r="C54" s="95"/>
      <c r="D54" s="124"/>
      <c r="E54" s="124"/>
      <c r="F54" s="95"/>
      <c r="G54" s="124"/>
      <c r="J54" s="345" t="s">
        <v>219</v>
      </c>
      <c r="K54" s="532">
        <v>165.368135</v>
      </c>
    </row>
    <row r="55" spans="1:11">
      <c r="A55" s="124"/>
      <c r="B55" s="124"/>
      <c r="C55" s="95"/>
      <c r="D55" s="124"/>
      <c r="E55" s="124"/>
      <c r="F55" s="95"/>
      <c r="G55" s="124"/>
      <c r="J55" s="345" t="s">
        <v>220</v>
      </c>
      <c r="K55" s="532">
        <v>49.407859999999999</v>
      </c>
    </row>
    <row r="56" spans="1:11">
      <c r="A56" s="124"/>
      <c r="B56" s="124"/>
      <c r="C56" s="95"/>
      <c r="D56" s="124"/>
      <c r="E56" s="124"/>
      <c r="F56" s="95"/>
      <c r="G56" s="124"/>
      <c r="J56" s="345" t="s">
        <v>221</v>
      </c>
      <c r="K56" s="532">
        <v>128.90038999999999</v>
      </c>
    </row>
    <row r="57" spans="1:11">
      <c r="A57" s="124"/>
      <c r="B57" s="124"/>
      <c r="C57" s="95"/>
      <c r="D57" s="124"/>
      <c r="E57" s="124"/>
      <c r="F57" s="95"/>
      <c r="G57" s="124"/>
      <c r="J57" s="345" t="s">
        <v>222</v>
      </c>
      <c r="K57" s="532">
        <v>30.164090000000002</v>
      </c>
    </row>
    <row r="58" spans="1:11">
      <c r="A58" s="124"/>
      <c r="B58" s="124"/>
      <c r="C58" s="95"/>
      <c r="D58" s="124"/>
      <c r="E58" s="124"/>
      <c r="F58" s="95"/>
      <c r="G58" s="124"/>
      <c r="J58" s="345" t="s">
        <v>223</v>
      </c>
      <c r="K58" s="532">
        <v>67.231030000000004</v>
      </c>
    </row>
    <row r="59" spans="1:11">
      <c r="A59" s="124"/>
      <c r="B59" s="124"/>
      <c r="C59" s="95"/>
      <c r="D59" s="124"/>
      <c r="E59" s="124"/>
      <c r="F59" s="95"/>
      <c r="G59" s="124"/>
      <c r="J59" s="345" t="s">
        <v>224</v>
      </c>
      <c r="K59" s="532">
        <v>153.32323400000001</v>
      </c>
    </row>
    <row r="60" spans="1:11">
      <c r="A60" s="124"/>
      <c r="B60" s="124"/>
      <c r="C60" s="95"/>
      <c r="D60" s="124"/>
      <c r="E60" s="124"/>
      <c r="F60" s="95"/>
      <c r="G60" s="124"/>
      <c r="J60" s="345" t="s">
        <v>225</v>
      </c>
      <c r="K60" s="532">
        <v>187.52430000000001</v>
      </c>
    </row>
    <row r="61" spans="1:11">
      <c r="A61" s="124"/>
      <c r="B61" s="124"/>
      <c r="C61" s="95"/>
      <c r="D61" s="124"/>
      <c r="E61" s="124"/>
      <c r="F61" s="95"/>
      <c r="G61" s="124"/>
      <c r="J61" s="345" t="s">
        <v>226</v>
      </c>
      <c r="K61" s="532">
        <v>83.999409999999997</v>
      </c>
    </row>
    <row r="62" spans="1:11">
      <c r="A62" s="124"/>
      <c r="B62" s="124"/>
      <c r="C62" s="95"/>
      <c r="D62" s="124"/>
      <c r="E62" s="124"/>
      <c r="F62" s="95"/>
      <c r="G62" s="124"/>
      <c r="J62" s="345" t="s">
        <v>227</v>
      </c>
      <c r="K62" s="532">
        <v>124.58743200000001</v>
      </c>
    </row>
    <row r="63" spans="1:11">
      <c r="A63" s="124"/>
      <c r="B63" s="124"/>
      <c r="C63" s="95"/>
      <c r="D63" s="124"/>
      <c r="E63" s="124"/>
      <c r="F63" s="95"/>
      <c r="G63" s="124"/>
      <c r="J63" s="345" t="s">
        <v>228</v>
      </c>
      <c r="K63" s="532">
        <v>82.432389999999998</v>
      </c>
    </row>
    <row r="64" spans="1:11">
      <c r="A64" s="124"/>
      <c r="B64" s="124"/>
      <c r="C64" s="95"/>
      <c r="D64" s="124"/>
      <c r="E64" s="124"/>
      <c r="F64" s="95"/>
      <c r="G64" s="124"/>
      <c r="J64" s="345" t="s">
        <v>229</v>
      </c>
      <c r="K64" s="532">
        <v>166.03032999999999</v>
      </c>
    </row>
    <row r="65" spans="1:11">
      <c r="A65" s="124"/>
      <c r="B65" s="124"/>
      <c r="C65" s="95"/>
      <c r="D65" s="124"/>
      <c r="E65" s="124"/>
      <c r="F65" s="95"/>
      <c r="G65" s="124"/>
      <c r="J65" s="345" t="s">
        <v>230</v>
      </c>
      <c r="K65" s="532">
        <v>37.041119999999999</v>
      </c>
    </row>
    <row r="66" spans="1:11">
      <c r="A66" s="124"/>
      <c r="B66" s="124"/>
      <c r="C66" s="95"/>
      <c r="D66" s="124"/>
      <c r="E66" s="124"/>
      <c r="F66" s="95"/>
      <c r="G66" s="124"/>
      <c r="J66" s="345" t="s">
        <v>231</v>
      </c>
      <c r="K66" s="532">
        <v>44.4375</v>
      </c>
    </row>
    <row r="67" spans="1:11">
      <c r="A67" s="124"/>
      <c r="B67" s="124"/>
      <c r="C67" s="95"/>
      <c r="D67" s="124"/>
      <c r="E67" s="124"/>
      <c r="F67" s="95"/>
      <c r="G67" s="124"/>
      <c r="J67" s="345" t="s">
        <v>232</v>
      </c>
      <c r="K67" s="532">
        <v>44.664999999999999</v>
      </c>
    </row>
    <row r="68" spans="1:11">
      <c r="A68" s="124"/>
      <c r="B68" s="124"/>
      <c r="C68" s="95"/>
      <c r="D68" s="124"/>
      <c r="E68" s="124"/>
      <c r="F68" s="95"/>
      <c r="G68" s="124"/>
      <c r="J68" s="345" t="s">
        <v>233</v>
      </c>
      <c r="K68" s="532">
        <v>112.60102999999999</v>
      </c>
    </row>
    <row r="69" spans="1:11">
      <c r="A69" s="124"/>
      <c r="B69" s="124"/>
      <c r="C69" s="95"/>
      <c r="D69" s="124"/>
      <c r="E69" s="124"/>
      <c r="F69" s="95"/>
      <c r="G69" s="124"/>
      <c r="J69" s="345" t="s">
        <v>234</v>
      </c>
      <c r="K69" s="532">
        <v>195.061545</v>
      </c>
    </row>
    <row r="70" spans="1:11">
      <c r="A70" s="124"/>
      <c r="B70" s="124"/>
      <c r="C70" s="95"/>
      <c r="D70" s="124"/>
      <c r="E70" s="124"/>
      <c r="F70" s="95"/>
      <c r="G70" s="124"/>
      <c r="J70" s="345" t="s">
        <v>235</v>
      </c>
      <c r="K70" s="532">
        <v>44.215940000000003</v>
      </c>
    </row>
    <row r="71" spans="1:11">
      <c r="A71" s="124"/>
      <c r="B71" s="124"/>
      <c r="C71" s="95"/>
      <c r="D71" s="95"/>
      <c r="E71" s="95"/>
      <c r="F71" s="95"/>
      <c r="G71" s="124"/>
      <c r="J71" s="345" t="s">
        <v>236</v>
      </c>
      <c r="K71" s="532">
        <v>302.05173000000002</v>
      </c>
    </row>
    <row r="72" spans="1:11">
      <c r="A72" s="124"/>
      <c r="B72" s="124"/>
      <c r="C72" s="95"/>
      <c r="D72" s="95"/>
      <c r="E72" s="95"/>
      <c r="F72" s="95"/>
      <c r="G72" s="124"/>
      <c r="J72" s="345" t="s">
        <v>237</v>
      </c>
      <c r="K72" s="532">
        <v>124.16602</v>
      </c>
    </row>
    <row r="73" spans="1:11">
      <c r="A73" s="124"/>
      <c r="B73" s="124"/>
      <c r="C73" s="95"/>
      <c r="D73" s="95"/>
      <c r="E73" s="95"/>
      <c r="F73" s="95"/>
      <c r="G73" s="124"/>
      <c r="J73" s="345" t="s">
        <v>238</v>
      </c>
      <c r="K73" s="532">
        <v>94.479902999999993</v>
      </c>
    </row>
    <row r="74" spans="1:11">
      <c r="A74" s="124"/>
      <c r="B74" s="124"/>
      <c r="C74" s="95"/>
      <c r="D74" s="95"/>
      <c r="E74" s="95"/>
      <c r="F74" s="95"/>
      <c r="G74" s="95"/>
      <c r="J74" s="345" t="s">
        <v>239</v>
      </c>
      <c r="K74" s="532">
        <v>122.977065</v>
      </c>
    </row>
    <row r="75" spans="1:11">
      <c r="A75" s="124"/>
      <c r="B75" s="124"/>
      <c r="C75" s="95"/>
      <c r="D75" s="95"/>
      <c r="E75" s="95"/>
      <c r="F75" s="95"/>
      <c r="G75" s="95"/>
      <c r="J75" s="345" t="s">
        <v>240</v>
      </c>
      <c r="K75" s="532">
        <v>23.126859</v>
      </c>
    </row>
    <row r="76" spans="1:11">
      <c r="A76" s="124"/>
      <c r="B76" s="124"/>
      <c r="C76" s="95"/>
      <c r="D76" s="95"/>
      <c r="E76" s="95"/>
      <c r="F76" s="95"/>
      <c r="G76" s="95"/>
      <c r="J76" s="345" t="s">
        <v>241</v>
      </c>
      <c r="K76" s="532">
        <v>110.68059</v>
      </c>
    </row>
    <row r="77" spans="1:11">
      <c r="A77" s="124"/>
      <c r="B77" s="124"/>
      <c r="C77" s="95"/>
      <c r="D77" s="95"/>
      <c r="E77" s="95"/>
      <c r="F77" s="95"/>
      <c r="G77" s="95"/>
      <c r="J77" s="345" t="s">
        <v>242</v>
      </c>
      <c r="K77" s="532">
        <v>114.26277</v>
      </c>
    </row>
    <row r="78" spans="1:11">
      <c r="A78" s="124"/>
      <c r="B78" s="124"/>
      <c r="C78" s="95"/>
      <c r="D78" s="95"/>
      <c r="E78" s="95"/>
      <c r="F78" s="95"/>
      <c r="G78" s="95"/>
      <c r="J78" s="345" t="s">
        <v>243</v>
      </c>
      <c r="K78" s="532">
        <v>35.204639999999998</v>
      </c>
    </row>
    <row r="79" spans="1:11">
      <c r="A79" s="124"/>
      <c r="B79" s="124"/>
      <c r="C79" s="95"/>
      <c r="D79" s="95"/>
      <c r="E79" s="95"/>
      <c r="F79" s="95"/>
      <c r="G79" s="95"/>
      <c r="J79" s="345" t="s">
        <v>244</v>
      </c>
      <c r="K79" s="532">
        <v>54.186106000000002</v>
      </c>
    </row>
    <row r="80" spans="1:11">
      <c r="A80" s="124"/>
      <c r="B80" s="124"/>
      <c r="C80" s="95"/>
      <c r="D80" s="95"/>
      <c r="E80" s="95"/>
      <c r="F80" s="95"/>
      <c r="G80" s="95"/>
      <c r="J80" s="345" t="s">
        <v>245</v>
      </c>
      <c r="K80" s="532">
        <v>17.0593</v>
      </c>
    </row>
    <row r="81" spans="1:11">
      <c r="A81" s="124"/>
      <c r="B81" s="124"/>
      <c r="C81" s="95"/>
      <c r="D81" s="95"/>
      <c r="E81" s="95"/>
      <c r="F81" s="95"/>
      <c r="G81" s="95"/>
      <c r="J81" s="345" t="s">
        <v>246</v>
      </c>
      <c r="K81" s="532">
        <v>62.616410000000002</v>
      </c>
    </row>
    <row r="82" spans="1:11">
      <c r="A82" s="124"/>
      <c r="B82" s="124"/>
      <c r="C82" s="95"/>
      <c r="D82" s="95"/>
      <c r="E82" s="95"/>
      <c r="F82" s="95"/>
      <c r="G82" s="95"/>
      <c r="J82" s="345" t="s">
        <v>247</v>
      </c>
      <c r="K82" s="532">
        <v>80.610605000000007</v>
      </c>
    </row>
    <row r="83" spans="1:11">
      <c r="A83" s="124"/>
      <c r="B83" s="124"/>
      <c r="C83" s="95"/>
      <c r="D83" s="95"/>
      <c r="E83" s="95"/>
      <c r="F83" s="95"/>
      <c r="G83" s="95"/>
      <c r="J83" s="345" t="s">
        <v>248</v>
      </c>
      <c r="K83" s="532">
        <v>27.229775</v>
      </c>
    </row>
    <row r="84" spans="1:11">
      <c r="A84" s="124"/>
      <c r="B84" s="124"/>
      <c r="C84" s="95"/>
      <c r="D84" s="95"/>
      <c r="E84" s="95"/>
      <c r="F84" s="95"/>
      <c r="G84" s="95"/>
      <c r="J84" s="345" t="s">
        <v>249</v>
      </c>
      <c r="K84" s="532">
        <v>154.01567</v>
      </c>
    </row>
    <row r="85" spans="1:11">
      <c r="A85" s="124"/>
      <c r="B85" s="124"/>
      <c r="C85" s="95"/>
      <c r="D85" s="95"/>
      <c r="E85" s="95"/>
      <c r="F85" s="95"/>
      <c r="G85" s="95"/>
      <c r="J85" s="345" t="s">
        <v>250</v>
      </c>
      <c r="K85" s="532">
        <v>24.295618999999999</v>
      </c>
    </row>
    <row r="86" spans="1:11">
      <c r="A86" s="124"/>
      <c r="B86" s="124"/>
      <c r="C86" s="95"/>
      <c r="D86" s="95"/>
      <c r="E86" s="95"/>
      <c r="F86" s="95"/>
      <c r="G86" s="95"/>
      <c r="J86" s="345" t="s">
        <v>251</v>
      </c>
      <c r="K86" s="532">
        <v>226.46594899999999</v>
      </c>
    </row>
    <row r="87" spans="1:11">
      <c r="A87" s="124"/>
      <c r="B87" s="124"/>
      <c r="C87" s="95"/>
      <c r="D87" s="95"/>
      <c r="E87" s="95"/>
      <c r="F87" s="95"/>
      <c r="G87" s="95"/>
      <c r="J87" s="345" t="s">
        <v>252</v>
      </c>
      <c r="K87" s="532">
        <v>174.20113000000001</v>
      </c>
    </row>
    <row r="88" spans="1:11">
      <c r="A88" s="124"/>
      <c r="B88" s="124"/>
      <c r="C88" s="95"/>
      <c r="D88" s="95"/>
      <c r="E88" s="95"/>
      <c r="F88" s="95"/>
      <c r="G88" s="95"/>
      <c r="J88" s="345" t="s">
        <v>253</v>
      </c>
      <c r="K88" s="532">
        <v>415.94123999999999</v>
      </c>
    </row>
    <row r="89" spans="1:11">
      <c r="A89" s="124"/>
      <c r="B89" s="124"/>
      <c r="C89" s="95"/>
      <c r="D89" s="95"/>
      <c r="E89" s="95"/>
      <c r="F89" s="95"/>
      <c r="G89" s="95"/>
      <c r="J89" s="345" t="s">
        <v>254</v>
      </c>
      <c r="K89" s="532">
        <v>222.04564999999999</v>
      </c>
    </row>
    <row r="90" spans="1:11">
      <c r="A90" s="124"/>
      <c r="B90" s="124"/>
      <c r="C90" s="95"/>
      <c r="D90" s="95"/>
      <c r="E90" s="95"/>
      <c r="F90" s="95"/>
      <c r="G90" s="95"/>
      <c r="J90" s="345" t="s">
        <v>255</v>
      </c>
      <c r="K90" s="532">
        <v>257.14091999999999</v>
      </c>
    </row>
    <row r="91" spans="1:11">
      <c r="A91" s="124"/>
      <c r="B91" s="124"/>
      <c r="C91" s="95"/>
      <c r="D91" s="95"/>
      <c r="E91" s="95"/>
      <c r="F91" s="95"/>
      <c r="G91" s="95"/>
      <c r="J91" s="345" t="s">
        <v>256</v>
      </c>
      <c r="K91" s="532">
        <v>219.18753000000001</v>
      </c>
    </row>
    <row r="92" spans="1:11">
      <c r="A92" s="124"/>
      <c r="B92" s="124"/>
      <c r="C92" s="95"/>
      <c r="D92" s="95"/>
      <c r="E92" s="95"/>
      <c r="F92" s="95"/>
      <c r="G92" s="95"/>
      <c r="J92" s="345" t="s">
        <v>257</v>
      </c>
      <c r="K92" s="532">
        <v>93.919349999999994</v>
      </c>
    </row>
    <row r="93" spans="1:11">
      <c r="A93" s="124"/>
      <c r="B93" s="124"/>
      <c r="C93" s="95"/>
      <c r="D93" s="95"/>
      <c r="E93" s="95"/>
      <c r="F93" s="95"/>
      <c r="G93" s="95"/>
      <c r="J93" s="345" t="s">
        <v>258</v>
      </c>
      <c r="K93" s="532">
        <v>34.019665000000003</v>
      </c>
    </row>
    <row r="94" spans="1:11">
      <c r="A94" s="124"/>
      <c r="B94" s="124"/>
      <c r="C94" s="95"/>
      <c r="D94" s="95"/>
      <c r="E94" s="95"/>
      <c r="F94" s="95"/>
      <c r="G94" s="95"/>
      <c r="J94" s="345" t="s">
        <v>259</v>
      </c>
      <c r="K94" s="532">
        <v>77.336709999999997</v>
      </c>
    </row>
    <row r="95" spans="1:11">
      <c r="A95" s="124"/>
      <c r="B95" s="124"/>
      <c r="C95" s="95"/>
      <c r="D95" s="95"/>
      <c r="E95" s="95"/>
      <c r="F95" s="95"/>
      <c r="G95" s="95"/>
      <c r="J95" s="345" t="s">
        <v>260</v>
      </c>
      <c r="K95" s="532">
        <v>6.3900600000000001</v>
      </c>
    </row>
    <row r="96" spans="1:11">
      <c r="A96" s="124"/>
      <c r="B96" s="124"/>
      <c r="C96" s="95"/>
      <c r="D96" s="95"/>
      <c r="E96" s="95"/>
      <c r="F96" s="95"/>
      <c r="G96" s="95"/>
      <c r="J96" s="345" t="s">
        <v>261</v>
      </c>
      <c r="K96" s="532">
        <v>26.93421</v>
      </c>
    </row>
    <row r="97" spans="1:11">
      <c r="A97" s="124"/>
      <c r="B97" s="124"/>
      <c r="C97" s="95"/>
      <c r="D97" s="95"/>
      <c r="E97" s="95"/>
      <c r="F97" s="95"/>
      <c r="G97" s="95"/>
      <c r="J97" s="345" t="s">
        <v>262</v>
      </c>
      <c r="K97" s="532">
        <v>9.5743500000000008</v>
      </c>
    </row>
    <row r="98" spans="1:11">
      <c r="A98" s="124"/>
      <c r="B98" s="124"/>
      <c r="C98" s="95"/>
      <c r="D98" s="95"/>
      <c r="E98" s="95"/>
      <c r="F98" s="95"/>
      <c r="G98" s="95"/>
      <c r="J98" s="345" t="s">
        <v>263</v>
      </c>
      <c r="K98" s="532">
        <v>10.533580000000001</v>
      </c>
    </row>
    <row r="99" spans="1:11">
      <c r="A99" s="124"/>
      <c r="B99" s="124"/>
      <c r="C99" s="95"/>
      <c r="D99" s="95"/>
      <c r="E99" s="95"/>
      <c r="F99" s="95"/>
      <c r="G99" s="95"/>
      <c r="J99" s="345" t="s">
        <v>264</v>
      </c>
      <c r="K99" s="532">
        <v>9.0984599999999993</v>
      </c>
    </row>
    <row r="100" spans="1:11">
      <c r="A100" s="124"/>
      <c r="B100" s="124"/>
      <c r="C100" s="95"/>
      <c r="D100" s="95"/>
      <c r="E100" s="95"/>
      <c r="F100" s="95"/>
      <c r="G100" s="95"/>
      <c r="J100" s="345" t="s">
        <v>265</v>
      </c>
      <c r="K100" s="532">
        <v>10.593715</v>
      </c>
    </row>
    <row r="101" spans="1:11">
      <c r="A101" s="124"/>
      <c r="B101" s="124"/>
      <c r="C101" s="95"/>
      <c r="D101" s="95"/>
      <c r="E101" s="95"/>
      <c r="F101" s="95"/>
      <c r="G101" s="95"/>
      <c r="J101" s="345" t="s">
        <v>83</v>
      </c>
      <c r="K101" s="532">
        <v>86.454796999999871</v>
      </c>
    </row>
    <row r="102" spans="1:11">
      <c r="A102" s="124"/>
      <c r="B102" s="124"/>
      <c r="C102" s="95"/>
      <c r="D102" s="95"/>
      <c r="E102" s="95"/>
      <c r="F102" s="95"/>
      <c r="G102" s="95"/>
      <c r="J102" s="345" t="s">
        <v>84</v>
      </c>
      <c r="K102" s="532">
        <v>73.399461000000002</v>
      </c>
    </row>
    <row r="103" spans="1:11">
      <c r="A103" s="124"/>
      <c r="B103" s="124"/>
      <c r="C103" s="95"/>
      <c r="D103" s="95"/>
      <c r="E103" s="95"/>
      <c r="F103" s="95"/>
      <c r="G103" s="95"/>
      <c r="J103" s="345" t="s">
        <v>146</v>
      </c>
      <c r="K103" s="532">
        <v>54.775410000000008</v>
      </c>
    </row>
    <row r="104" spans="1:11">
      <c r="A104" s="124"/>
      <c r="B104" s="124"/>
      <c r="C104" s="95"/>
      <c r="D104" s="95"/>
      <c r="E104" s="95"/>
      <c r="F104" s="95"/>
      <c r="G104" s="95"/>
      <c r="J104" s="345" t="s">
        <v>85</v>
      </c>
      <c r="K104" s="532">
        <v>215.52762300000001</v>
      </c>
    </row>
    <row r="105" spans="1:11">
      <c r="A105" s="124"/>
      <c r="B105" s="124"/>
      <c r="C105" s="95"/>
      <c r="D105" s="95"/>
      <c r="E105" s="95"/>
      <c r="F105" s="95"/>
      <c r="G105" s="95"/>
      <c r="J105" s="345" t="s">
        <v>147</v>
      </c>
      <c r="K105" s="532">
        <v>17.674880000000002</v>
      </c>
    </row>
    <row r="106" spans="1:11">
      <c r="A106" s="124"/>
      <c r="B106" s="124"/>
      <c r="C106" s="95"/>
      <c r="D106" s="95"/>
      <c r="E106" s="95"/>
      <c r="F106" s="95"/>
      <c r="G106" s="95"/>
    </row>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rgb="FF92D050"/>
    <pageSetUpPr fitToPage="1"/>
  </sheetPr>
  <dimension ref="A1:T70"/>
  <sheetViews>
    <sheetView showGridLines="0" zoomScaleNormal="100" workbookViewId="0">
      <selection activeCell="D27" sqref="D27"/>
    </sheetView>
  </sheetViews>
  <sheetFormatPr baseColWidth="10" defaultColWidth="11.42578125" defaultRowHeight="12.6" customHeight="1"/>
  <cols>
    <col min="1" max="1" width="33.42578125" style="14" customWidth="1"/>
    <col min="2" max="9" width="7.28515625" style="14" customWidth="1"/>
    <col min="10" max="10" width="8.42578125" style="14" customWidth="1"/>
    <col min="11" max="12" width="7.7109375" style="14" customWidth="1"/>
    <col min="13" max="13" width="18.5703125" style="14" customWidth="1"/>
    <col min="14" max="14" width="17.28515625" style="14" customWidth="1"/>
    <col min="15" max="15" width="10" style="14" customWidth="1"/>
    <col min="16" max="19" width="11.42578125" style="14"/>
    <col min="20" max="20" width="11.5703125" customWidth="1"/>
    <col min="21" max="16384" width="11.42578125" style="14"/>
  </cols>
  <sheetData>
    <row r="1" spans="1:20" ht="12.6" customHeight="1">
      <c r="A1" s="69" t="s">
        <v>411</v>
      </c>
    </row>
    <row r="2" spans="1:20" ht="18.75" customHeight="1">
      <c r="A2" s="2" t="s">
        <v>20</v>
      </c>
    </row>
    <row r="4" spans="1:20" s="48" customFormat="1" ht="15" customHeight="1">
      <c r="A4" s="1119" t="s">
        <v>889</v>
      </c>
      <c r="B4" s="1119"/>
      <c r="C4" s="1119"/>
      <c r="D4" s="1119"/>
      <c r="E4" s="1119"/>
      <c r="F4" s="1119"/>
      <c r="G4" s="1119"/>
      <c r="H4" s="1119"/>
      <c r="I4" s="1119"/>
      <c r="M4" s="14"/>
      <c r="T4"/>
    </row>
    <row r="5" spans="1:20" s="48" customFormat="1" ht="15" customHeight="1">
      <c r="A5" s="1023" t="s">
        <v>844</v>
      </c>
      <c r="B5" s="1023"/>
      <c r="C5" s="1023"/>
      <c r="D5" s="1023"/>
      <c r="E5" s="1023"/>
      <c r="F5" s="1023"/>
      <c r="G5" s="1023"/>
      <c r="H5" s="1023"/>
      <c r="I5" s="1023"/>
      <c r="M5" s="14"/>
      <c r="T5"/>
    </row>
    <row r="6" spans="1:20" s="48" customFormat="1" ht="15" customHeight="1">
      <c r="A6" s="50" t="s">
        <v>60</v>
      </c>
      <c r="B6" s="14"/>
      <c r="C6" s="14"/>
      <c r="D6" s="14"/>
      <c r="E6" s="14"/>
      <c r="F6" s="14"/>
      <c r="G6" s="14"/>
      <c r="H6" s="14"/>
      <c r="I6" s="14"/>
      <c r="M6" s="147"/>
      <c r="T6"/>
    </row>
    <row r="7" spans="1:20" ht="12.75" customHeight="1">
      <c r="I7" s="19"/>
      <c r="M7" s="432"/>
      <c r="N7" s="1164" t="s">
        <v>99</v>
      </c>
      <c r="O7" s="1165"/>
      <c r="P7" s="1166"/>
      <c r="Q7" s="1164" t="s">
        <v>100</v>
      </c>
      <c r="R7" s="1165"/>
      <c r="S7" s="1166"/>
    </row>
    <row r="8" spans="1:20" ht="12.6" customHeight="1">
      <c r="M8" s="632"/>
      <c r="N8" s="638" t="s">
        <v>576</v>
      </c>
      <c r="O8" s="633" t="s">
        <v>65</v>
      </c>
      <c r="P8" s="634" t="s">
        <v>575</v>
      </c>
      <c r="Q8" s="638" t="s">
        <v>576</v>
      </c>
      <c r="R8" s="633" t="s">
        <v>65</v>
      </c>
      <c r="S8" s="634" t="s">
        <v>575</v>
      </c>
    </row>
    <row r="9" spans="1:20" ht="12.6" customHeight="1">
      <c r="M9" s="635">
        <v>1990</v>
      </c>
      <c r="N9" s="575">
        <v>603.86199999999997</v>
      </c>
      <c r="O9" s="556">
        <v>571.08500000000004</v>
      </c>
      <c r="P9" s="572">
        <v>32.777000000000001</v>
      </c>
      <c r="Q9" s="639">
        <v>0.313197063</v>
      </c>
      <c r="R9" s="72">
        <v>0.28202970970000002</v>
      </c>
      <c r="S9" s="636">
        <v>3.1167353299999999E-2</v>
      </c>
    </row>
    <row r="10" spans="1:20" ht="12.6" customHeight="1">
      <c r="J10" s="27"/>
      <c r="K10" s="27"/>
      <c r="L10" s="27"/>
      <c r="M10" s="635">
        <v>1991</v>
      </c>
      <c r="N10" s="575">
        <v>618.11099999999999</v>
      </c>
      <c r="O10" s="556">
        <v>582.20600000000002</v>
      </c>
      <c r="P10" s="572">
        <v>35.905000000000001</v>
      </c>
      <c r="Q10" s="639">
        <v>0.32054385030000004</v>
      </c>
      <c r="R10" s="72">
        <v>0.28636874639999998</v>
      </c>
      <c r="S10" s="636">
        <v>3.4175103900000003E-2</v>
      </c>
    </row>
    <row r="11" spans="1:20" ht="12.6" customHeight="1">
      <c r="J11" s="27"/>
      <c r="K11" s="27"/>
      <c r="L11" s="24"/>
      <c r="M11" s="635">
        <v>1992</v>
      </c>
      <c r="N11" s="575">
        <v>631.83299999999997</v>
      </c>
      <c r="O11" s="556">
        <v>593.077</v>
      </c>
      <c r="P11" s="572">
        <v>38.756</v>
      </c>
      <c r="Q11" s="639">
        <v>0.32692162599999997</v>
      </c>
      <c r="R11" s="72">
        <v>0.2899739301</v>
      </c>
      <c r="S11" s="636">
        <v>3.6947695900000001E-2</v>
      </c>
    </row>
    <row r="12" spans="1:20" ht="12.6" customHeight="1">
      <c r="J12" s="27"/>
      <c r="K12" s="24"/>
      <c r="L12" s="24"/>
      <c r="M12" s="635">
        <v>1993</v>
      </c>
      <c r="N12" s="575">
        <v>642.26599999999996</v>
      </c>
      <c r="O12" s="556">
        <v>600.52</v>
      </c>
      <c r="P12" s="572">
        <v>41.746000000000002</v>
      </c>
      <c r="Q12" s="639">
        <v>0.33162351870000006</v>
      </c>
      <c r="R12" s="72">
        <v>0.29176971839999999</v>
      </c>
      <c r="S12" s="636">
        <v>3.9853800300000006E-2</v>
      </c>
    </row>
    <row r="13" spans="1:20" ht="12.6" customHeight="1">
      <c r="J13" s="27"/>
      <c r="K13" s="24"/>
      <c r="L13" s="24"/>
      <c r="M13" s="635">
        <v>1994</v>
      </c>
      <c r="N13" s="575">
        <v>649.57100000000003</v>
      </c>
      <c r="O13" s="556">
        <v>605.07600000000002</v>
      </c>
      <c r="P13" s="572">
        <v>44.494999999999997</v>
      </c>
      <c r="Q13" s="639">
        <v>0.33478024959999997</v>
      </c>
      <c r="R13" s="72">
        <v>0.29225375899999995</v>
      </c>
      <c r="S13" s="636">
        <v>4.2526490599999994E-2</v>
      </c>
    </row>
    <row r="14" spans="1:20" ht="12.6" customHeight="1">
      <c r="J14" s="27"/>
      <c r="K14" s="24"/>
      <c r="L14" s="24"/>
      <c r="M14" s="635">
        <v>1995</v>
      </c>
      <c r="N14" s="575">
        <v>644.43100000000004</v>
      </c>
      <c r="O14" s="556">
        <v>597.553</v>
      </c>
      <c r="P14" s="572">
        <v>46.878</v>
      </c>
      <c r="Q14" s="639">
        <v>0.3325954378</v>
      </c>
      <c r="R14" s="72">
        <v>0.28774073750000001</v>
      </c>
      <c r="S14" s="636">
        <v>4.4854700299999994E-2</v>
      </c>
    </row>
    <row r="15" spans="1:20" ht="12.6" customHeight="1">
      <c r="J15" s="27"/>
      <c r="K15" s="24"/>
      <c r="L15" s="24"/>
      <c r="M15" s="635">
        <v>1996</v>
      </c>
      <c r="N15" s="575">
        <v>636.66300000000001</v>
      </c>
      <c r="O15" s="556">
        <v>581.51400000000001</v>
      </c>
      <c r="P15" s="572">
        <v>55.149000000000001</v>
      </c>
      <c r="Q15" s="639">
        <v>0.33156060040000007</v>
      </c>
      <c r="R15" s="72">
        <v>0.27872318440000005</v>
      </c>
      <c r="S15" s="636">
        <v>5.2837416000000005E-2</v>
      </c>
    </row>
    <row r="16" spans="1:20" ht="12.6" customHeight="1">
      <c r="J16" s="27"/>
      <c r="K16" s="24"/>
      <c r="L16" s="24"/>
      <c r="M16" s="635">
        <v>1997</v>
      </c>
      <c r="N16" s="575">
        <v>635.92499999999995</v>
      </c>
      <c r="O16" s="556">
        <v>566.28800000000001</v>
      </c>
      <c r="P16" s="572">
        <v>69.637</v>
      </c>
      <c r="Q16" s="639">
        <v>0.33648904549999997</v>
      </c>
      <c r="R16" s="72">
        <v>0.26980355590000005</v>
      </c>
      <c r="S16" s="636">
        <v>6.6685489599999995E-2</v>
      </c>
    </row>
    <row r="17" spans="1:20" ht="12.6" customHeight="1">
      <c r="J17" s="27"/>
      <c r="K17" s="24"/>
      <c r="L17" s="24"/>
      <c r="M17" s="635">
        <v>1998</v>
      </c>
      <c r="N17" s="575">
        <v>628.18799999999999</v>
      </c>
      <c r="O17" s="556">
        <v>551.06299999999999</v>
      </c>
      <c r="P17" s="572">
        <v>77.125</v>
      </c>
      <c r="Q17" s="639">
        <v>0.33485270450000004</v>
      </c>
      <c r="R17" s="72">
        <v>0.2609847595</v>
      </c>
      <c r="S17" s="636">
        <v>7.3867945000000004E-2</v>
      </c>
    </row>
    <row r="18" spans="1:20" ht="12.6" customHeight="1">
      <c r="J18" s="27"/>
      <c r="K18" s="24"/>
      <c r="L18" s="24"/>
      <c r="M18" s="635">
        <v>1999</v>
      </c>
      <c r="N18" s="575">
        <v>625.12</v>
      </c>
      <c r="O18" s="556">
        <v>531.52</v>
      </c>
      <c r="P18" s="572">
        <v>93.6</v>
      </c>
      <c r="Q18" s="639">
        <v>0.33996060049999993</v>
      </c>
      <c r="R18" s="72">
        <v>0.25037017479999996</v>
      </c>
      <c r="S18" s="636">
        <v>8.9590425700000004E-2</v>
      </c>
    </row>
    <row r="19" spans="1:20" s="28" customFormat="1" ht="12.6" customHeight="1">
      <c r="J19" s="27"/>
      <c r="K19" s="24"/>
      <c r="L19" s="24"/>
      <c r="M19" s="635">
        <v>2000</v>
      </c>
      <c r="N19" s="575">
        <v>624.66700000000003</v>
      </c>
      <c r="O19" s="556">
        <v>512.74400000000003</v>
      </c>
      <c r="P19" s="572">
        <v>111.923</v>
      </c>
      <c r="Q19" s="639">
        <v>0.34777142480000001</v>
      </c>
      <c r="R19" s="72">
        <v>0.24061958280000001</v>
      </c>
      <c r="S19" s="636">
        <v>0.10715184200000001</v>
      </c>
      <c r="T19"/>
    </row>
    <row r="20" spans="1:20" s="140" customFormat="1" ht="12.6" customHeight="1">
      <c r="A20" s="28"/>
      <c r="F20" s="28"/>
      <c r="G20" s="28"/>
      <c r="J20" s="27"/>
      <c r="K20" s="24"/>
      <c r="L20" s="24"/>
      <c r="M20" s="635">
        <v>2001</v>
      </c>
      <c r="N20" s="575">
        <v>624.15800000000002</v>
      </c>
      <c r="O20" s="556">
        <v>499.16899999999998</v>
      </c>
      <c r="P20" s="572">
        <v>124.989</v>
      </c>
      <c r="Q20" s="639">
        <v>0.35407465220000001</v>
      </c>
      <c r="R20" s="72">
        <v>0.23449952790000003</v>
      </c>
      <c r="S20" s="636">
        <v>0.11957512430000002</v>
      </c>
      <c r="T20"/>
    </row>
    <row r="21" spans="1:20" ht="12.6" customHeight="1">
      <c r="J21" s="27"/>
      <c r="K21" s="24"/>
      <c r="L21" s="24"/>
      <c r="M21" s="635">
        <v>2002</v>
      </c>
      <c r="N21" s="575">
        <v>653.27700000000004</v>
      </c>
      <c r="O21" s="556">
        <v>493.48200000000003</v>
      </c>
      <c r="P21" s="572">
        <v>159.79499999999999</v>
      </c>
      <c r="Q21" s="639">
        <v>0.38655712590000002</v>
      </c>
      <c r="R21" s="72">
        <v>0.23389302340000001</v>
      </c>
      <c r="S21" s="636">
        <v>0.15266410249999998</v>
      </c>
    </row>
    <row r="22" spans="1:20" ht="12.6" customHeight="1">
      <c r="J22" s="27"/>
      <c r="K22" s="24"/>
      <c r="L22" s="24"/>
      <c r="M22" s="635">
        <v>2003</v>
      </c>
      <c r="N22" s="575">
        <v>710.02</v>
      </c>
      <c r="O22" s="556">
        <v>510.02100000000002</v>
      </c>
      <c r="P22" s="572">
        <v>199.999</v>
      </c>
      <c r="Q22" s="639">
        <v>0.43524414380000004</v>
      </c>
      <c r="R22" s="72">
        <v>0.24435316170000002</v>
      </c>
      <c r="S22" s="636">
        <v>0.1908909821</v>
      </c>
    </row>
    <row r="23" spans="1:20" ht="12.6" customHeight="1">
      <c r="I23" s="29"/>
      <c r="J23" s="27"/>
      <c r="K23" s="24"/>
      <c r="L23" s="24"/>
      <c r="M23" s="635">
        <v>2004</v>
      </c>
      <c r="N23" s="575">
        <v>773.62599999999998</v>
      </c>
      <c r="O23" s="556">
        <v>526.73800000000006</v>
      </c>
      <c r="P23" s="572">
        <v>246.88800000000001</v>
      </c>
      <c r="Q23" s="639">
        <v>0.49067202599999993</v>
      </c>
      <c r="R23" s="72">
        <v>0.25526710260000002</v>
      </c>
      <c r="S23" s="636">
        <v>0.23540492339999999</v>
      </c>
    </row>
    <row r="24" spans="1:20" ht="12.6" customHeight="1">
      <c r="J24" s="27"/>
      <c r="K24" s="24"/>
      <c r="L24" s="24"/>
      <c r="M24" s="635">
        <v>2005</v>
      </c>
      <c r="N24" s="575">
        <v>884.01199999999994</v>
      </c>
      <c r="O24" s="556">
        <v>583.34500000000003</v>
      </c>
      <c r="P24" s="572">
        <v>300.66699999999997</v>
      </c>
      <c r="Q24" s="639">
        <v>0.57336237270000001</v>
      </c>
      <c r="R24" s="72">
        <v>0.2869261723</v>
      </c>
      <c r="S24" s="636">
        <v>0.28643631670000003</v>
      </c>
    </row>
    <row r="25" spans="1:20" ht="15" customHeight="1">
      <c r="A25" s="1106"/>
      <c r="B25" s="1106"/>
      <c r="C25" s="1106"/>
      <c r="D25" s="1106"/>
      <c r="E25" s="1106"/>
      <c r="F25" s="1106"/>
      <c r="G25" s="1106"/>
      <c r="H25" s="1106"/>
      <c r="I25" s="1106"/>
      <c r="J25" s="27"/>
      <c r="K25" s="24"/>
      <c r="L25" s="24"/>
      <c r="M25" s="635">
        <v>2006</v>
      </c>
      <c r="N25" s="575">
        <v>1107.3820000000001</v>
      </c>
      <c r="O25" s="556">
        <v>744.15</v>
      </c>
      <c r="P25" s="572">
        <v>363.23200000000003</v>
      </c>
      <c r="Q25" s="639">
        <v>0.71765869020000006</v>
      </c>
      <c r="R25" s="72">
        <v>0.37188704389999999</v>
      </c>
      <c r="S25" s="636">
        <v>0.34577164630000001</v>
      </c>
    </row>
    <row r="26" spans="1:20" ht="16.5" customHeight="1">
      <c r="J26" s="27"/>
      <c r="K26" s="24"/>
      <c r="L26" s="24"/>
      <c r="M26" s="635">
        <v>2007</v>
      </c>
      <c r="N26" s="575">
        <v>1336.3320000000001</v>
      </c>
      <c r="O26" s="556">
        <v>917.37800000000004</v>
      </c>
      <c r="P26" s="572">
        <v>418.95400000000001</v>
      </c>
      <c r="Q26" s="639">
        <v>0.86278015620000004</v>
      </c>
      <c r="R26" s="72">
        <v>0.46403467399999998</v>
      </c>
      <c r="S26" s="636">
        <v>0.3987454822</v>
      </c>
    </row>
    <row r="27" spans="1:20" ht="12.6" customHeight="1">
      <c r="A27" s="61" t="s">
        <v>297</v>
      </c>
      <c r="J27" s="27"/>
      <c r="K27" s="24"/>
      <c r="L27" s="24"/>
      <c r="M27" s="635">
        <v>2008</v>
      </c>
      <c r="N27" s="575">
        <v>1609.4090000000001</v>
      </c>
      <c r="O27" s="556">
        <v>1138.8150000000001</v>
      </c>
      <c r="P27" s="572">
        <v>470.59399999999999</v>
      </c>
      <c r="Q27" s="639">
        <v>1.0285091681</v>
      </c>
      <c r="R27" s="72">
        <v>0.5807389328</v>
      </c>
      <c r="S27" s="636">
        <v>0.44777011900000002</v>
      </c>
    </row>
    <row r="28" spans="1:20" ht="12.6" customHeight="1">
      <c r="J28" s="27"/>
      <c r="K28" s="24"/>
      <c r="L28" s="24"/>
      <c r="M28" s="635">
        <v>2009</v>
      </c>
      <c r="N28" s="575">
        <v>1815.3920000000001</v>
      </c>
      <c r="O28" s="556">
        <v>1302.431</v>
      </c>
      <c r="P28" s="572">
        <v>512.96100000000001</v>
      </c>
      <c r="Q28" s="639">
        <v>1.1576210087000001</v>
      </c>
      <c r="R28" s="72">
        <v>0.66961609060000016</v>
      </c>
      <c r="S28" s="636">
        <v>0.48800491810000002</v>
      </c>
    </row>
    <row r="29" spans="1:20" ht="12.6" customHeight="1">
      <c r="I29" s="53"/>
      <c r="J29" s="27"/>
      <c r="K29" s="24"/>
      <c r="L29" s="24"/>
      <c r="M29" s="635">
        <v>2010</v>
      </c>
      <c r="N29" s="575">
        <v>2008.63</v>
      </c>
      <c r="O29" s="556">
        <v>1446.9259999999999</v>
      </c>
      <c r="P29" s="572">
        <v>561.70399999999995</v>
      </c>
      <c r="Q29" s="639">
        <v>1.2821879616</v>
      </c>
      <c r="R29" s="72">
        <v>0.74814254839999994</v>
      </c>
      <c r="S29" s="636">
        <v>0.53404552950000006</v>
      </c>
    </row>
    <row r="30" spans="1:20" ht="12.6" customHeight="1">
      <c r="I30" s="148"/>
      <c r="J30" s="27"/>
      <c r="K30" s="24"/>
      <c r="L30" s="24"/>
      <c r="M30" s="635">
        <v>2011</v>
      </c>
      <c r="N30" s="575">
        <v>2204.0509999999999</v>
      </c>
      <c r="O30" s="556">
        <v>1594.8389999999999</v>
      </c>
      <c r="P30" s="572">
        <v>609.21199999999999</v>
      </c>
      <c r="Q30" s="639">
        <v>1.4085259308999998</v>
      </c>
      <c r="R30" s="72">
        <v>0.82951347159999989</v>
      </c>
      <c r="S30" s="636">
        <v>0.5790124593</v>
      </c>
    </row>
    <row r="31" spans="1:20" ht="12.6" customHeight="1">
      <c r="I31" s="148"/>
      <c r="J31" s="27"/>
      <c r="K31" s="24"/>
      <c r="L31" s="24"/>
      <c r="M31" s="276">
        <v>2012</v>
      </c>
      <c r="N31" s="575">
        <v>2461.0610000000001</v>
      </c>
      <c r="O31" s="556">
        <v>1809.931</v>
      </c>
      <c r="P31" s="572">
        <v>651.13</v>
      </c>
      <c r="Q31" s="639">
        <v>1.5685461318771057</v>
      </c>
      <c r="R31" s="72">
        <v>0.94976601259538651</v>
      </c>
      <c r="S31" s="636">
        <v>0.61878011928171905</v>
      </c>
    </row>
    <row r="32" spans="1:20" ht="12.6" customHeight="1">
      <c r="I32" s="148"/>
      <c r="J32" s="25"/>
      <c r="K32" s="24"/>
      <c r="L32" s="24"/>
      <c r="M32" s="276">
        <v>2013</v>
      </c>
      <c r="N32" s="575">
        <v>2649.6309999999999</v>
      </c>
      <c r="O32" s="556">
        <v>1960.6869999999999</v>
      </c>
      <c r="P32" s="572">
        <v>688.94399999999996</v>
      </c>
      <c r="Q32" s="639">
        <v>1.6882688075031922</v>
      </c>
      <c r="R32" s="72">
        <v>1.0337559824231235</v>
      </c>
      <c r="S32" s="636">
        <v>0.65451282508006892</v>
      </c>
    </row>
    <row r="33" spans="11:20" ht="12.6" customHeight="1">
      <c r="K33" s="24"/>
      <c r="L33" s="24"/>
      <c r="M33" s="276">
        <v>2014</v>
      </c>
      <c r="N33" s="575">
        <v>2806.8670000000002</v>
      </c>
      <c r="O33" s="556">
        <v>2082.808</v>
      </c>
      <c r="P33" s="572">
        <v>724.05899999999997</v>
      </c>
      <c r="Q33" s="728">
        <v>1.7899155919400001</v>
      </c>
      <c r="R33" s="729">
        <v>1.1023168464399999</v>
      </c>
      <c r="S33" s="730">
        <v>0.6875987455</v>
      </c>
    </row>
    <row r="34" spans="11:20" ht="12.6" customHeight="1">
      <c r="M34" s="276">
        <v>2015</v>
      </c>
      <c r="N34" s="575">
        <v>2917.4929999999999</v>
      </c>
      <c r="O34" s="556">
        <v>2158.5720000000001</v>
      </c>
      <c r="P34" s="572">
        <v>758.92100000000005</v>
      </c>
      <c r="Q34" s="728">
        <v>1.8654466269400001</v>
      </c>
      <c r="R34" s="729">
        <v>1.1448379407199998</v>
      </c>
      <c r="S34" s="730">
        <v>0.72060868622000007</v>
      </c>
    </row>
    <row r="35" spans="11:20" ht="12.6" customHeight="1">
      <c r="K35" s="19"/>
      <c r="L35" s="19"/>
      <c r="M35" s="276">
        <f>M34+1</f>
        <v>2016</v>
      </c>
      <c r="N35" s="575">
        <v>3005.9470000000001</v>
      </c>
      <c r="O35" s="556">
        <v>2206.5529999999999</v>
      </c>
      <c r="P35" s="572">
        <v>799.39400000000001</v>
      </c>
      <c r="Q35" s="728">
        <v>1.9301523183799998</v>
      </c>
      <c r="R35" s="729">
        <v>1.1714197710999998</v>
      </c>
      <c r="S35" s="730">
        <v>0.75873254727999995</v>
      </c>
    </row>
    <row r="36" spans="11:20" ht="12.6" customHeight="1">
      <c r="K36" s="53"/>
      <c r="L36" s="53"/>
      <c r="M36" s="276">
        <f t="shared" ref="M36:M40" si="0">M35+1</f>
        <v>2017</v>
      </c>
      <c r="N36" s="575">
        <v>3094.442</v>
      </c>
      <c r="O36" s="556">
        <v>2240.1770000000001</v>
      </c>
      <c r="P36" s="572">
        <v>854.26499999999999</v>
      </c>
      <c r="Q36" s="731">
        <v>2.00203811596</v>
      </c>
      <c r="R36" s="732">
        <v>1.19126406336</v>
      </c>
      <c r="S36" s="733">
        <v>0.81077405259999979</v>
      </c>
    </row>
    <row r="37" spans="11:20" ht="12.6" customHeight="1">
      <c r="K37" s="148"/>
      <c r="L37" s="145"/>
      <c r="M37" s="276">
        <f t="shared" si="0"/>
        <v>2018</v>
      </c>
      <c r="N37" s="575">
        <v>3218.3009999999999</v>
      </c>
      <c r="O37" s="556">
        <v>2279.4720000000002</v>
      </c>
      <c r="P37" s="572">
        <v>938.82899999999995</v>
      </c>
      <c r="Q37" s="731">
        <v>2.10638068494</v>
      </c>
      <c r="R37" s="732">
        <v>1.2143961566200001</v>
      </c>
      <c r="S37" s="733">
        <v>0.89198452832000008</v>
      </c>
      <c r="T37" s="282"/>
    </row>
    <row r="38" spans="11:20" ht="12.6" customHeight="1">
      <c r="K38" s="148"/>
      <c r="L38" s="148"/>
      <c r="M38" s="635">
        <f t="shared" si="0"/>
        <v>2019</v>
      </c>
      <c r="N38" s="575">
        <v>3302.1909999999998</v>
      </c>
      <c r="O38" s="556">
        <v>2301.7330000000002</v>
      </c>
      <c r="P38" s="572">
        <v>1000.458</v>
      </c>
      <c r="Q38" s="731">
        <v>2.1786490862600001</v>
      </c>
      <c r="R38" s="732">
        <v>1.22764993722</v>
      </c>
      <c r="S38" s="733">
        <v>0.95099914904000005</v>
      </c>
    </row>
    <row r="39" spans="11:20" ht="12.6" customHeight="1">
      <c r="M39" s="635">
        <f t="shared" si="0"/>
        <v>2020</v>
      </c>
      <c r="N39" s="575">
        <v>3397.7310000000002</v>
      </c>
      <c r="O39" s="556">
        <v>2323.0169999999998</v>
      </c>
      <c r="P39" s="572">
        <v>1074.7139999999999</v>
      </c>
      <c r="Q39" s="731">
        <v>2.2626161976200003</v>
      </c>
      <c r="R39" s="732">
        <v>1.2398351301599997</v>
      </c>
      <c r="S39" s="733">
        <v>1.02278106746</v>
      </c>
    </row>
    <row r="40" spans="11:20" ht="12.6" customHeight="1">
      <c r="M40" s="637">
        <f t="shared" si="0"/>
        <v>2021</v>
      </c>
      <c r="N40" s="576">
        <v>3508.8654498579808</v>
      </c>
      <c r="O40" s="573">
        <v>2354.2068837317693</v>
      </c>
      <c r="P40" s="574">
        <v>1154.6585661262113</v>
      </c>
      <c r="Q40" s="864">
        <v>2.3553442284524397</v>
      </c>
      <c r="R40" s="865">
        <v>1.2564817210184627</v>
      </c>
      <c r="S40" s="866">
        <v>1.0988625074339773</v>
      </c>
    </row>
    <row r="41" spans="11:20" ht="12.75" customHeight="1">
      <c r="Q41" s="249"/>
    </row>
    <row r="42" spans="11:20" ht="12.75" customHeight="1"/>
    <row r="43" spans="11:20" ht="12.75" customHeight="1">
      <c r="Q43" s="249"/>
    </row>
    <row r="44" spans="11:20" ht="12.75" customHeight="1">
      <c r="Q44" s="249"/>
    </row>
    <row r="45" spans="11:20" ht="12.75" customHeight="1"/>
    <row r="46" spans="11:20" ht="12.75" customHeight="1"/>
    <row r="47" spans="11:20" ht="12.75" customHeight="1"/>
    <row r="48" spans="11:2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sheetData>
  <sheetProtection selectLockedCells="1" selectUnlockedCells="1"/>
  <mergeCells count="4">
    <mergeCell ref="A4:I4"/>
    <mergeCell ref="A25:I25"/>
    <mergeCell ref="N7:P7"/>
    <mergeCell ref="Q7:S7"/>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A107"/>
  <sheetViews>
    <sheetView showGridLines="0" zoomScaleNormal="100" workbookViewId="0">
      <selection activeCell="D27" sqref="D27"/>
    </sheetView>
  </sheetViews>
  <sheetFormatPr baseColWidth="10" defaultColWidth="11.42578125" defaultRowHeight="12.75"/>
  <cols>
    <col min="1" max="1" width="33.42578125" style="19" customWidth="1"/>
    <col min="2" max="7" width="8.7109375" style="19" customWidth="1"/>
    <col min="8" max="11" width="13.5703125" style="19" customWidth="1"/>
    <col min="12" max="12" width="31.7109375" style="19" customWidth="1"/>
    <col min="13" max="13" width="17.28515625" style="19" customWidth="1"/>
    <col min="14" max="14" width="13.5703125" style="19" customWidth="1"/>
    <col min="15" max="15" width="14.5703125" style="19" customWidth="1"/>
    <col min="16" max="16" width="5.42578125" style="19" customWidth="1"/>
    <col min="17" max="17" width="8.5703125" style="19" customWidth="1"/>
    <col min="18" max="19" width="18.28515625" style="19" customWidth="1"/>
    <col min="20" max="21" width="11.7109375" style="19" customWidth="1"/>
    <col min="22" max="16384" width="11.42578125" style="19"/>
  </cols>
  <sheetData>
    <row r="1" spans="1:25">
      <c r="A1" s="544" t="s">
        <v>409</v>
      </c>
    </row>
    <row r="2" spans="1:25" ht="18.75">
      <c r="A2" s="545" t="s">
        <v>175</v>
      </c>
      <c r="K2" s="546"/>
      <c r="L2" s="546"/>
      <c r="M2" s="546"/>
      <c r="N2" s="547"/>
    </row>
    <row r="4" spans="1:25" ht="15">
      <c r="A4" s="548" t="s">
        <v>587</v>
      </c>
      <c r="B4" s="549"/>
      <c r="C4" s="549"/>
      <c r="D4" s="549"/>
      <c r="E4" s="549"/>
      <c r="F4" s="549"/>
      <c r="G4" s="549"/>
    </row>
    <row r="5" spans="1:25" ht="15">
      <c r="A5" s="548" t="s">
        <v>751</v>
      </c>
      <c r="B5" s="549"/>
      <c r="C5" s="549"/>
      <c r="D5" s="549"/>
      <c r="E5" s="549"/>
      <c r="F5" s="549"/>
      <c r="G5" s="549"/>
      <c r="L5" s="546"/>
    </row>
    <row r="6" spans="1:25" ht="14.25">
      <c r="A6" s="549" t="s">
        <v>1</v>
      </c>
      <c r="B6" s="549"/>
      <c r="C6" s="549"/>
      <c r="D6" s="549"/>
      <c r="E6" s="549"/>
      <c r="F6" s="549"/>
      <c r="G6" s="549"/>
      <c r="I6" s="18"/>
      <c r="J6" s="18"/>
      <c r="K6" s="18"/>
      <c r="L6" s="550"/>
      <c r="M6" s="18"/>
      <c r="N6" s="18"/>
      <c r="O6" s="18"/>
    </row>
    <row r="7" spans="1:25" ht="12.75" customHeight="1">
      <c r="L7" s="20"/>
      <c r="M7" s="566" t="s">
        <v>366</v>
      </c>
      <c r="N7" s="20"/>
      <c r="O7" s="20"/>
    </row>
    <row r="8" spans="1:25">
      <c r="A8" s="551"/>
      <c r="B8" s="551"/>
      <c r="C8" s="551"/>
      <c r="D8" s="551"/>
      <c r="E8" s="551"/>
      <c r="F8" s="551"/>
      <c r="G8" s="551"/>
      <c r="H8" s="551"/>
      <c r="L8" s="22"/>
      <c r="M8" s="567"/>
      <c r="O8" s="19" t="s">
        <v>9</v>
      </c>
    </row>
    <row r="9" spans="1:25">
      <c r="L9" s="563" t="s">
        <v>10</v>
      </c>
      <c r="M9" s="568">
        <v>124.91813027777778</v>
      </c>
      <c r="N9" s="23">
        <v>36.201654829644276</v>
      </c>
      <c r="O9" s="19" t="s">
        <v>732</v>
      </c>
      <c r="Q9" s="89"/>
      <c r="R9" s="89"/>
      <c r="S9" s="89"/>
      <c r="T9" s="509"/>
    </row>
    <row r="10" spans="1:25" ht="12.75" customHeight="1">
      <c r="L10" s="276" t="s">
        <v>11</v>
      </c>
      <c r="M10" s="569">
        <v>58.856656132884424</v>
      </c>
      <c r="N10" s="23">
        <v>17.056838306911391</v>
      </c>
      <c r="O10" s="19" t="s">
        <v>733</v>
      </c>
      <c r="Q10" s="89"/>
      <c r="R10" s="89"/>
      <c r="S10" s="89"/>
      <c r="T10" s="509"/>
    </row>
    <row r="11" spans="1:25" ht="12.75" customHeight="1">
      <c r="I11" s="551"/>
      <c r="L11" s="276" t="s">
        <v>13</v>
      </c>
      <c r="M11" s="569">
        <v>42.792918055555553</v>
      </c>
      <c r="N11" s="23">
        <v>12.401518059513124</v>
      </c>
      <c r="O11" s="19" t="s">
        <v>734</v>
      </c>
      <c r="Q11" s="89"/>
      <c r="R11" s="89"/>
      <c r="S11"/>
      <c r="T11" s="509"/>
      <c r="V11" s="169"/>
      <c r="W11" s="169"/>
      <c r="X11" s="169"/>
      <c r="Y11" s="169"/>
    </row>
    <row r="12" spans="1:25" ht="12.75" customHeight="1">
      <c r="L12" s="276" t="s">
        <v>14</v>
      </c>
      <c r="M12" s="569">
        <v>37.014584000000006</v>
      </c>
      <c r="N12" s="23">
        <v>10.726939241334854</v>
      </c>
      <c r="O12" s="19" t="s">
        <v>735</v>
      </c>
      <c r="P12" s="26"/>
      <c r="Q12" s="89"/>
      <c r="R12" s="89"/>
      <c r="S12" s="89"/>
      <c r="T12" s="509"/>
      <c r="V12" s="169"/>
      <c r="W12" s="169"/>
      <c r="X12" s="169"/>
      <c r="Y12" s="169"/>
    </row>
    <row r="13" spans="1:25" ht="12.75" customHeight="1">
      <c r="L13" s="276" t="s">
        <v>12</v>
      </c>
      <c r="M13" s="569">
        <v>22.114808801465255</v>
      </c>
      <c r="N13" s="23">
        <v>6.4089389832681896</v>
      </c>
      <c r="O13" s="19" t="s">
        <v>736</v>
      </c>
      <c r="P13" s="26"/>
      <c r="Q13" s="509"/>
      <c r="R13" s="509"/>
      <c r="S13" s="509"/>
      <c r="T13" s="509"/>
      <c r="V13" s="169"/>
      <c r="W13" s="169"/>
      <c r="X13" s="169"/>
      <c r="Y13" s="169"/>
    </row>
    <row r="14" spans="1:25" ht="12.75" customHeight="1">
      <c r="L14" s="276" t="s">
        <v>16</v>
      </c>
      <c r="M14" s="569">
        <v>15.817609722222223</v>
      </c>
      <c r="N14" s="23">
        <v>4.5839915000375324</v>
      </c>
      <c r="O14" s="19" t="s">
        <v>737</v>
      </c>
      <c r="P14" s="26"/>
      <c r="Q14" s="89"/>
      <c r="R14" s="89"/>
      <c r="S14" s="89"/>
      <c r="T14" s="509"/>
      <c r="V14" s="169"/>
      <c r="W14" s="169"/>
      <c r="X14" s="169"/>
      <c r="Y14" s="169"/>
    </row>
    <row r="15" spans="1:25" ht="12.75" customHeight="1">
      <c r="L15" s="276" t="s">
        <v>17</v>
      </c>
      <c r="M15" s="569">
        <v>15.092167824927426</v>
      </c>
      <c r="N15" s="23">
        <v>4.3737562274919872</v>
      </c>
      <c r="O15" s="19" t="s">
        <v>738</v>
      </c>
      <c r="P15" s="26"/>
      <c r="Q15" s="509"/>
      <c r="R15" s="509"/>
      <c r="S15" s="509"/>
      <c r="T15" s="509"/>
      <c r="V15" s="169"/>
      <c r="W15" s="169"/>
      <c r="X15" s="169"/>
      <c r="Y15" s="169"/>
    </row>
    <row r="16" spans="1:25" ht="12.75" customHeight="1">
      <c r="L16" s="276" t="s">
        <v>15</v>
      </c>
      <c r="M16" s="569">
        <v>14.610188888888889</v>
      </c>
      <c r="N16" s="23">
        <v>4.2340772630468209</v>
      </c>
      <c r="O16" s="19" t="s">
        <v>739</v>
      </c>
      <c r="P16" s="26"/>
      <c r="Q16" s="509"/>
      <c r="R16" s="509"/>
      <c r="S16" s="509"/>
      <c r="T16" s="509"/>
      <c r="V16" s="169"/>
      <c r="W16" s="169"/>
      <c r="X16" s="169"/>
      <c r="Y16" s="169"/>
    </row>
    <row r="17" spans="1:25" ht="12.75" customHeight="1">
      <c r="L17" s="276" t="s">
        <v>19</v>
      </c>
      <c r="M17" s="569">
        <v>5.549536388888888</v>
      </c>
      <c r="N17" s="23">
        <v>1.6082725571409346</v>
      </c>
      <c r="O17" s="19" t="s">
        <v>740</v>
      </c>
      <c r="P17" s="26"/>
      <c r="Q17" s="89"/>
      <c r="R17" s="89"/>
      <c r="S17" s="89"/>
      <c r="T17" s="509"/>
      <c r="V17" s="169"/>
      <c r="W17" s="169"/>
      <c r="X17" s="169"/>
      <c r="Y17" s="169"/>
    </row>
    <row r="18" spans="1:25" ht="12.75" customHeight="1">
      <c r="L18" s="564" t="s">
        <v>18</v>
      </c>
      <c r="M18" s="569">
        <v>5.4561986111110912</v>
      </c>
      <c r="N18" s="23">
        <v>1.5812229847036583</v>
      </c>
      <c r="O18" s="19" t="s">
        <v>741</v>
      </c>
      <c r="P18" s="26"/>
      <c r="Q18" s="89"/>
      <c r="R18" s="89"/>
      <c r="S18" s="89"/>
      <c r="T18" s="509"/>
      <c r="V18" s="169"/>
      <c r="W18" s="169"/>
      <c r="X18" s="169"/>
      <c r="Y18" s="169"/>
    </row>
    <row r="19" spans="1:25" ht="12.75" customHeight="1">
      <c r="L19" s="276" t="s">
        <v>20</v>
      </c>
      <c r="M19" s="569">
        <v>2.3553447222222221</v>
      </c>
      <c r="N19" s="23">
        <v>0.68258607817060679</v>
      </c>
      <c r="O19" s="19" t="s">
        <v>742</v>
      </c>
      <c r="P19" s="26"/>
      <c r="Q19" s="89"/>
      <c r="R19" s="89"/>
      <c r="S19" s="89"/>
      <c r="T19" s="509"/>
      <c r="V19" s="169"/>
      <c r="W19" s="169"/>
      <c r="X19" s="169"/>
      <c r="Y19" s="169"/>
    </row>
    <row r="20" spans="1:25" ht="12.75" customHeight="1">
      <c r="L20" s="565" t="s">
        <v>21</v>
      </c>
      <c r="M20" s="570">
        <v>0.48379052600000005</v>
      </c>
      <c r="N20" s="23">
        <v>0.14020396873663174</v>
      </c>
      <c r="O20" s="19" t="s">
        <v>743</v>
      </c>
      <c r="Q20" s="89"/>
      <c r="R20" s="89"/>
      <c r="S20" s="89"/>
      <c r="T20" s="509"/>
      <c r="V20" s="169"/>
      <c r="W20" s="169"/>
      <c r="X20" s="169"/>
      <c r="Y20" s="169"/>
    </row>
    <row r="21" spans="1:25" ht="12.75" customHeight="1">
      <c r="L21" s="278" t="s">
        <v>7</v>
      </c>
      <c r="M21" s="571">
        <v>345.06193395194373</v>
      </c>
      <c r="N21" s="23"/>
      <c r="Q21" s="89"/>
      <c r="R21" s="89"/>
      <c r="S21" s="89"/>
      <c r="T21" s="509"/>
      <c r="V21" s="169"/>
      <c r="W21" s="169"/>
      <c r="X21" s="169"/>
      <c r="Y21" s="169"/>
    </row>
    <row r="22" spans="1:25" ht="12.75" customHeight="1">
      <c r="A22" s="539"/>
      <c r="B22" s="539"/>
      <c r="C22" s="539"/>
      <c r="D22" s="539"/>
      <c r="E22" s="539"/>
      <c r="F22" s="539"/>
      <c r="G22" s="539"/>
      <c r="H22" s="539"/>
      <c r="M22" s="23"/>
      <c r="Q22" s="89"/>
      <c r="R22" s="89"/>
      <c r="S22" s="89"/>
      <c r="T22" s="546"/>
      <c r="V22" s="169"/>
      <c r="W22" s="169"/>
      <c r="X22" s="169"/>
      <c r="Y22" s="169"/>
    </row>
    <row r="23" spans="1:25" ht="12.75" customHeight="1">
      <c r="B23" s="539"/>
      <c r="C23" s="539"/>
      <c r="D23" s="539"/>
      <c r="E23" s="539"/>
      <c r="F23" s="539"/>
      <c r="G23" s="539"/>
      <c r="H23" s="539"/>
      <c r="V23" s="169"/>
      <c r="W23" s="169"/>
      <c r="X23" s="169"/>
      <c r="Y23" s="169"/>
    </row>
    <row r="24" spans="1:25" ht="17.25" customHeight="1">
      <c r="A24" s="544"/>
      <c r="B24" s="141"/>
      <c r="C24" s="141"/>
      <c r="D24" s="141"/>
      <c r="E24" s="141"/>
      <c r="F24" s="141"/>
      <c r="G24" s="141"/>
      <c r="L24" s="539"/>
      <c r="M24" s="539"/>
      <c r="P24" s="141"/>
      <c r="Q24" s="89"/>
      <c r="R24" s="89"/>
      <c r="S24" s="89"/>
      <c r="V24" s="169"/>
      <c r="W24" s="169"/>
      <c r="X24" s="169"/>
      <c r="Y24" s="169"/>
    </row>
    <row r="25" spans="1:25">
      <c r="A25" s="312" t="s">
        <v>320</v>
      </c>
      <c r="L25" s="539"/>
      <c r="M25" s="539"/>
      <c r="Q25" s="89"/>
      <c r="R25" s="89"/>
      <c r="S25" s="89"/>
    </row>
    <row r="26" spans="1:25" s="141" customFormat="1" ht="14.25" customHeight="1">
      <c r="A26" s="1105" t="s">
        <v>387</v>
      </c>
      <c r="B26" s="1105"/>
      <c r="C26" s="1105"/>
      <c r="D26" s="1105"/>
      <c r="E26" s="1105"/>
      <c r="F26" s="1105"/>
      <c r="G26" s="1105"/>
      <c r="H26" s="1105"/>
      <c r="I26" s="1105"/>
      <c r="J26" s="539"/>
      <c r="K26" s="539"/>
      <c r="L26" s="539"/>
      <c r="M26" s="539"/>
      <c r="N26" s="539"/>
      <c r="O26" s="539"/>
      <c r="V26" s="169"/>
      <c r="W26" s="169"/>
      <c r="X26" s="169"/>
      <c r="Y26" s="169"/>
    </row>
    <row r="27" spans="1:25" s="141" customFormat="1" ht="14.25" customHeight="1">
      <c r="A27" s="537"/>
      <c r="B27" s="537"/>
      <c r="C27" s="537"/>
      <c r="D27" s="537"/>
      <c r="E27" s="537"/>
      <c r="F27" s="537"/>
      <c r="G27" s="537"/>
      <c r="H27" s="537"/>
      <c r="I27" s="537"/>
      <c r="J27" s="539"/>
      <c r="K27" s="539"/>
      <c r="L27" s="539"/>
      <c r="M27" s="539"/>
      <c r="N27" s="539"/>
      <c r="O27" s="539"/>
      <c r="Q27" s="552"/>
      <c r="R27" s="552"/>
      <c r="S27" s="552"/>
      <c r="V27" s="169"/>
      <c r="W27" s="169"/>
      <c r="X27" s="169"/>
      <c r="Y27" s="169"/>
    </row>
    <row r="28" spans="1:25" s="141" customFormat="1" ht="17.25" customHeight="1">
      <c r="A28" s="170" t="s">
        <v>23</v>
      </c>
      <c r="B28" s="19"/>
      <c r="C28" s="19"/>
      <c r="D28" s="19"/>
      <c r="E28" s="19"/>
      <c r="F28" s="19"/>
      <c r="G28" s="19"/>
      <c r="H28" s="19"/>
      <c r="I28" s="37"/>
      <c r="J28" s="19"/>
      <c r="K28" s="553"/>
      <c r="L28" s="539"/>
      <c r="M28" s="539"/>
      <c r="N28" s="37"/>
      <c r="O28" s="553"/>
      <c r="V28" s="169"/>
      <c r="W28" s="169"/>
      <c r="X28" s="169"/>
      <c r="Y28" s="169"/>
    </row>
    <row r="29" spans="1:25" s="141" customFormat="1" ht="17.25" customHeight="1">
      <c r="A29" s="549" t="s">
        <v>60</v>
      </c>
      <c r="B29" s="19"/>
      <c r="C29" s="19"/>
      <c r="D29" s="19"/>
      <c r="E29" s="19"/>
      <c r="F29" s="19"/>
      <c r="G29" s="19"/>
      <c r="H29" s="19"/>
      <c r="I29" s="37"/>
      <c r="J29" s="19"/>
      <c r="K29" s="553"/>
      <c r="L29" s="37"/>
      <c r="M29" s="37"/>
      <c r="N29" s="37"/>
      <c r="O29" s="37"/>
      <c r="V29" s="169"/>
      <c r="W29" s="169"/>
      <c r="X29" s="169"/>
      <c r="Y29" s="169"/>
    </row>
    <row r="30" spans="1:25" s="141" customFormat="1" ht="14.25">
      <c r="B30" s="19"/>
      <c r="C30" s="19"/>
      <c r="D30" s="19"/>
      <c r="E30" s="19"/>
      <c r="F30" s="19"/>
      <c r="G30" s="19"/>
      <c r="H30" s="19"/>
      <c r="I30" s="538"/>
      <c r="J30" s="19"/>
      <c r="K30" s="553"/>
      <c r="L30" s="538"/>
      <c r="M30" s="538"/>
      <c r="N30" s="538"/>
      <c r="O30" s="554"/>
      <c r="V30" s="169"/>
      <c r="W30" s="169"/>
      <c r="X30" s="169"/>
      <c r="Y30" s="169"/>
    </row>
    <row r="31" spans="1:25" s="141" customFormat="1" ht="15.75">
      <c r="A31" s="555"/>
      <c r="B31" s="19"/>
      <c r="C31" s="19"/>
      <c r="D31" s="19"/>
      <c r="E31" s="19"/>
      <c r="F31" s="19"/>
      <c r="G31" s="19"/>
      <c r="H31" s="19"/>
      <c r="I31" s="538"/>
      <c r="J31" s="19"/>
      <c r="K31" s="553"/>
      <c r="L31" s="538"/>
      <c r="M31" s="538"/>
      <c r="N31" s="538"/>
      <c r="O31" s="538"/>
      <c r="V31" s="169"/>
      <c r="W31" s="169"/>
      <c r="X31" s="169"/>
      <c r="Y31" s="169"/>
    </row>
    <row r="32" spans="1:25" s="141" customFormat="1">
      <c r="A32" s="19"/>
      <c r="B32" s="19"/>
      <c r="C32" s="19"/>
      <c r="D32" s="19"/>
      <c r="E32" s="19"/>
      <c r="F32" s="19"/>
      <c r="G32" s="19"/>
      <c r="H32" s="19"/>
      <c r="I32" s="19"/>
      <c r="J32" s="19"/>
      <c r="L32" s="432"/>
      <c r="M32" s="432" t="s">
        <v>11</v>
      </c>
      <c r="N32" s="275" t="s">
        <v>14</v>
      </c>
      <c r="O32" s="275" t="s">
        <v>24</v>
      </c>
      <c r="P32" s="275" t="s">
        <v>15</v>
      </c>
      <c r="Q32" s="275" t="s">
        <v>12</v>
      </c>
      <c r="R32" s="275" t="s">
        <v>13</v>
      </c>
      <c r="S32" s="275" t="s">
        <v>96</v>
      </c>
      <c r="T32" s="275" t="s">
        <v>25</v>
      </c>
      <c r="U32" s="431" t="s">
        <v>7</v>
      </c>
      <c r="V32" s="169"/>
      <c r="W32" s="169"/>
      <c r="X32" s="169"/>
      <c r="Y32" s="169"/>
    </row>
    <row r="33" spans="12:25">
      <c r="L33" s="432">
        <v>1990</v>
      </c>
      <c r="M33" s="577">
        <v>53.866642000000013</v>
      </c>
      <c r="N33" s="578">
        <v>2.72E-4</v>
      </c>
      <c r="O33" s="578">
        <v>112.5752777777778</v>
      </c>
      <c r="P33" s="578">
        <v>6.6641666666666604</v>
      </c>
      <c r="Q33" s="578">
        <v>0</v>
      </c>
      <c r="R33" s="578">
        <v>0</v>
      </c>
      <c r="S33" s="578">
        <v>0</v>
      </c>
      <c r="T33" s="578">
        <v>3.9523952222222363</v>
      </c>
      <c r="U33" s="579">
        <v>177.05875366666672</v>
      </c>
      <c r="V33" s="169"/>
      <c r="W33" s="169"/>
      <c r="X33" s="169"/>
      <c r="Y33" s="169"/>
    </row>
    <row r="34" spans="12:25" ht="12.75" customHeight="1">
      <c r="L34" s="276">
        <v>1991</v>
      </c>
      <c r="M34" s="575">
        <v>57.60193900000003</v>
      </c>
      <c r="N34" s="556">
        <v>4.900000000000002E-4</v>
      </c>
      <c r="O34" s="556">
        <v>130.4063888888889</v>
      </c>
      <c r="P34" s="556">
        <v>7.2880555555555553</v>
      </c>
      <c r="Q34" s="556">
        <v>0</v>
      </c>
      <c r="R34" s="556">
        <v>0</v>
      </c>
      <c r="S34" s="556">
        <v>0</v>
      </c>
      <c r="T34" s="556">
        <v>4.0986838888883881</v>
      </c>
      <c r="U34" s="572">
        <v>199.39555733333287</v>
      </c>
      <c r="V34" s="169"/>
      <c r="W34" s="169"/>
      <c r="X34" s="169"/>
      <c r="Y34" s="169"/>
    </row>
    <row r="35" spans="12:25" ht="12.75" customHeight="1">
      <c r="L35" s="276">
        <v>1992</v>
      </c>
      <c r="M35" s="575">
        <v>68.955817999999979</v>
      </c>
      <c r="N35" s="556">
        <v>4.900000000000002E-4</v>
      </c>
      <c r="O35" s="556">
        <v>126.61000000000001</v>
      </c>
      <c r="P35" s="556">
        <v>7.2972222222222243</v>
      </c>
      <c r="Q35" s="556">
        <v>3.3331388888888869E-2</v>
      </c>
      <c r="R35" s="556">
        <v>0</v>
      </c>
      <c r="S35" s="556">
        <v>3.0600000000000001E-4</v>
      </c>
      <c r="T35" s="556">
        <v>4.2551168888890629</v>
      </c>
      <c r="U35" s="572">
        <v>207.15228450000015</v>
      </c>
      <c r="V35" s="169"/>
      <c r="W35" s="169"/>
      <c r="X35" s="169"/>
      <c r="Y35" s="169"/>
    </row>
    <row r="36" spans="12:25" ht="12.75" customHeight="1">
      <c r="L36" s="276">
        <v>1993</v>
      </c>
      <c r="M36" s="575">
        <v>64.894800000000018</v>
      </c>
      <c r="N36" s="556">
        <v>2.4019999999999966E-3</v>
      </c>
      <c r="O36" s="556">
        <v>121.46111111111111</v>
      </c>
      <c r="P36" s="556">
        <v>7.3066666666666622</v>
      </c>
      <c r="Q36" s="556">
        <v>0.29238583333333296</v>
      </c>
      <c r="R36" s="556">
        <v>0</v>
      </c>
      <c r="S36" s="556">
        <v>4.55E-4</v>
      </c>
      <c r="T36" s="556">
        <v>4.2997995555559214</v>
      </c>
      <c r="U36" s="572">
        <v>198.25762016666704</v>
      </c>
      <c r="V36" s="169"/>
      <c r="W36" s="169"/>
      <c r="X36" s="169"/>
      <c r="Y36" s="169"/>
    </row>
    <row r="37" spans="12:25" ht="12.75" customHeight="1">
      <c r="L37" s="276">
        <v>1994</v>
      </c>
      <c r="M37" s="575">
        <v>78.793180000000078</v>
      </c>
      <c r="N37" s="556">
        <v>4.7040000000000033E-3</v>
      </c>
      <c r="O37" s="556">
        <v>108.8786111111111</v>
      </c>
      <c r="P37" s="556">
        <v>7.3613888888888903</v>
      </c>
      <c r="Q37" s="556">
        <v>0.94942611111111153</v>
      </c>
      <c r="R37" s="556">
        <v>0</v>
      </c>
      <c r="S37" s="556">
        <v>6.0800000000000003E-4</v>
      </c>
      <c r="T37" s="556">
        <v>4.331661777777839</v>
      </c>
      <c r="U37" s="572">
        <v>200.31957988888902</v>
      </c>
      <c r="V37" s="169"/>
      <c r="W37" s="169"/>
      <c r="X37" s="169"/>
      <c r="Y37" s="169"/>
    </row>
    <row r="38" spans="12:25" ht="12.75" customHeight="1">
      <c r="L38" s="276">
        <v>1995</v>
      </c>
      <c r="M38" s="575">
        <v>73.118887000000001</v>
      </c>
      <c r="N38" s="556">
        <v>4.7140000000000038E-3</v>
      </c>
      <c r="O38" s="556">
        <v>110.33166666666666</v>
      </c>
      <c r="P38" s="556">
        <v>8.3847222222222175</v>
      </c>
      <c r="Q38" s="556">
        <v>1.8613747222222199</v>
      </c>
      <c r="R38" s="556">
        <v>0</v>
      </c>
      <c r="S38" s="556">
        <v>7.5699999999999997E-4</v>
      </c>
      <c r="T38" s="556">
        <v>4.4729715555554037</v>
      </c>
      <c r="U38" s="572">
        <v>198.1750931666665</v>
      </c>
      <c r="V38" s="169"/>
      <c r="W38" s="169"/>
      <c r="X38" s="169"/>
      <c r="Y38" s="169"/>
    </row>
    <row r="39" spans="12:25" ht="12.75" customHeight="1">
      <c r="L39" s="276">
        <v>1996</v>
      </c>
      <c r="M39" s="575">
        <v>66.043679000000026</v>
      </c>
      <c r="N39" s="556">
        <v>7.4299999999999982E-3</v>
      </c>
      <c r="O39" s="556">
        <v>118.47944444444444</v>
      </c>
      <c r="P39" s="556">
        <v>8.6588888888888853</v>
      </c>
      <c r="Q39" s="556">
        <v>2.6785502777777754</v>
      </c>
      <c r="R39" s="556">
        <v>0</v>
      </c>
      <c r="S39" s="556">
        <v>1.189E-3</v>
      </c>
      <c r="T39" s="556">
        <v>4.4917621111115977</v>
      </c>
      <c r="U39" s="572">
        <v>200.36094372222277</v>
      </c>
      <c r="V39" s="169"/>
      <c r="W39" s="169"/>
      <c r="X39" s="169"/>
      <c r="Y39" s="169"/>
    </row>
    <row r="40" spans="12:25" ht="12.75" customHeight="1">
      <c r="L40" s="276">
        <v>1997</v>
      </c>
      <c r="M40" s="575">
        <v>63.764164999999963</v>
      </c>
      <c r="N40" s="556">
        <v>1.1128000000000001E-2</v>
      </c>
      <c r="O40" s="556">
        <v>107.49777777777778</v>
      </c>
      <c r="P40" s="556">
        <v>8.8063888888888862</v>
      </c>
      <c r="Q40" s="556">
        <v>3.206609722222217</v>
      </c>
      <c r="R40" s="556">
        <v>0</v>
      </c>
      <c r="S40" s="556">
        <v>1.7250000000000002E-3</v>
      </c>
      <c r="T40" s="556">
        <v>4.4600695555560605</v>
      </c>
      <c r="U40" s="572">
        <v>187.7478639444449</v>
      </c>
      <c r="V40" s="169"/>
      <c r="W40" s="169"/>
      <c r="X40" s="169"/>
      <c r="Y40" s="169"/>
    </row>
    <row r="41" spans="12:25" ht="12.75" customHeight="1">
      <c r="L41" s="276">
        <v>1998</v>
      </c>
      <c r="M41" s="575">
        <v>62.092914000000015</v>
      </c>
      <c r="N41" s="556">
        <v>1.9496999999999955E-2</v>
      </c>
      <c r="O41" s="556">
        <v>107.54833333333335</v>
      </c>
      <c r="P41" s="556">
        <v>9.0741666666666667</v>
      </c>
      <c r="Q41" s="556">
        <v>2.99767361111111</v>
      </c>
      <c r="R41" s="556">
        <v>0</v>
      </c>
      <c r="S41" s="556">
        <v>2.1379999999999997E-3</v>
      </c>
      <c r="T41" s="556">
        <v>4.488081888889127</v>
      </c>
      <c r="U41" s="572">
        <v>186.22280450000025</v>
      </c>
      <c r="V41" s="169"/>
      <c r="W41" s="169"/>
      <c r="X41" s="169"/>
      <c r="Y41" s="169"/>
    </row>
    <row r="42" spans="12:25" ht="12.75" customHeight="1">
      <c r="L42" s="276">
        <v>1999</v>
      </c>
      <c r="M42" s="575">
        <v>72.514323000000047</v>
      </c>
      <c r="N42" s="556">
        <v>3.6944000000000053E-2</v>
      </c>
      <c r="O42" s="556">
        <v>101.66277777777779</v>
      </c>
      <c r="P42" s="556">
        <v>10.148888888888887</v>
      </c>
      <c r="Q42" s="556">
        <v>3.1512533333333366</v>
      </c>
      <c r="R42" s="556">
        <v>0</v>
      </c>
      <c r="S42" s="556">
        <v>2.4260000000000002E-3</v>
      </c>
      <c r="T42" s="556">
        <v>4.6605485555558346</v>
      </c>
      <c r="U42" s="572">
        <v>192.1771615555559</v>
      </c>
      <c r="V42" s="169"/>
      <c r="W42" s="169"/>
      <c r="X42" s="169"/>
      <c r="Y42" s="169"/>
    </row>
    <row r="43" spans="12:25" ht="12.75" customHeight="1">
      <c r="L43" s="276">
        <v>2000</v>
      </c>
      <c r="M43" s="575">
        <v>66.363672000000051</v>
      </c>
      <c r="N43" s="556">
        <v>4.8159999999999953E-2</v>
      </c>
      <c r="O43" s="556">
        <v>96.914166666666659</v>
      </c>
      <c r="P43" s="556">
        <v>10.799166666666666</v>
      </c>
      <c r="Q43" s="556">
        <v>3.7758602777777717</v>
      </c>
      <c r="R43" s="556">
        <v>0.13512340700618319</v>
      </c>
      <c r="S43" s="556">
        <v>5.2230000000000002E-3</v>
      </c>
      <c r="T43" s="556">
        <v>5.1153625555550093</v>
      </c>
      <c r="U43" s="572">
        <v>183.15673457367234</v>
      </c>
      <c r="V43" s="169"/>
      <c r="W43" s="169"/>
      <c r="X43" s="169"/>
      <c r="Y43" s="169"/>
    </row>
    <row r="44" spans="12:25" ht="12.75" customHeight="1">
      <c r="L44" s="276">
        <v>2001</v>
      </c>
      <c r="M44" s="575">
        <v>74.26788300000004</v>
      </c>
      <c r="N44" s="556">
        <v>0.13123999999999972</v>
      </c>
      <c r="O44" s="556">
        <v>98.147222222222226</v>
      </c>
      <c r="P44" s="556">
        <v>11.231111111111103</v>
      </c>
      <c r="Q44" s="556">
        <v>3.7669036111111134</v>
      </c>
      <c r="R44" s="556">
        <v>0.30346328039641429</v>
      </c>
      <c r="S44" s="556">
        <v>6.1609999999999998E-3</v>
      </c>
      <c r="T44" s="556">
        <v>5.307988555555454</v>
      </c>
      <c r="U44" s="572">
        <v>193.16197278039633</v>
      </c>
      <c r="V44" s="169"/>
      <c r="W44" s="169"/>
      <c r="X44" s="169"/>
      <c r="Y44" s="169"/>
    </row>
    <row r="45" spans="12:25" ht="12.75" customHeight="1">
      <c r="L45" s="276">
        <v>2002</v>
      </c>
      <c r="M45" s="575">
        <v>60.396140000000024</v>
      </c>
      <c r="N45" s="556">
        <v>0.2655900000000001</v>
      </c>
      <c r="O45" s="556">
        <v>92.358888888888899</v>
      </c>
      <c r="P45" s="556">
        <v>11.879722222222201</v>
      </c>
      <c r="Q45" s="556">
        <v>4.0347733333333355</v>
      </c>
      <c r="R45" s="556">
        <v>0.53812792828791844</v>
      </c>
      <c r="S45" s="556">
        <v>7.1040000000000001E-3</v>
      </c>
      <c r="T45" s="556">
        <v>5.7322107777779081</v>
      </c>
      <c r="U45" s="572">
        <v>175.21255715051026</v>
      </c>
      <c r="V45" s="169"/>
      <c r="W45" s="169"/>
      <c r="X45" s="169"/>
      <c r="Y45" s="169"/>
    </row>
    <row r="46" spans="12:25" ht="12.75" customHeight="1">
      <c r="L46" s="276">
        <v>2003</v>
      </c>
      <c r="M46" s="575">
        <v>58.943457999999964</v>
      </c>
      <c r="N46" s="556">
        <v>0.38775000000000054</v>
      </c>
      <c r="O46" s="556">
        <v>98.357777777777784</v>
      </c>
      <c r="P46" s="556">
        <v>12.453333333333337</v>
      </c>
      <c r="Q46" s="556">
        <v>4.4300833333333296</v>
      </c>
      <c r="R46" s="556">
        <v>0.90454369024274772</v>
      </c>
      <c r="S46" s="556">
        <v>7.7670000000000005E-3</v>
      </c>
      <c r="T46" s="556">
        <v>5.9459235555560497</v>
      </c>
      <c r="U46" s="572">
        <v>181.43063669024323</v>
      </c>
      <c r="V46" s="169"/>
      <c r="W46" s="169"/>
      <c r="X46" s="169"/>
      <c r="Y46" s="169"/>
    </row>
    <row r="47" spans="12:25" ht="12.75" customHeight="1">
      <c r="L47" s="276">
        <v>2004</v>
      </c>
      <c r="M47" s="575">
        <v>59.555033000000009</v>
      </c>
      <c r="N47" s="556">
        <v>0.59484999999999943</v>
      </c>
      <c r="O47" s="556">
        <v>99.035277777777793</v>
      </c>
      <c r="P47" s="556">
        <v>13.398333333333291</v>
      </c>
      <c r="Q47" s="556">
        <v>4.6438611111111179</v>
      </c>
      <c r="R47" s="556">
        <v>1.2922810835030192</v>
      </c>
      <c r="S47" s="556">
        <v>8.4480000000000006E-3</v>
      </c>
      <c r="T47" s="556">
        <v>6.1782315555559535</v>
      </c>
      <c r="U47" s="572">
        <v>184.70631586128115</v>
      </c>
      <c r="V47" s="169"/>
      <c r="W47" s="169"/>
      <c r="X47" s="169"/>
      <c r="Y47" s="169"/>
    </row>
    <row r="48" spans="12:25" ht="12.75" customHeight="1">
      <c r="L48" s="276">
        <v>2005</v>
      </c>
      <c r="M48" s="575">
        <v>51.479487000000027</v>
      </c>
      <c r="N48" s="556">
        <v>0.96256999999999937</v>
      </c>
      <c r="O48" s="556">
        <v>102.29527777777777</v>
      </c>
      <c r="P48" s="556">
        <v>12.303611111111138</v>
      </c>
      <c r="Q48" s="556">
        <v>7.5017019444444477</v>
      </c>
      <c r="R48" s="556">
        <v>2.4317691033071656</v>
      </c>
      <c r="S48" s="556">
        <v>1.0501E-2</v>
      </c>
      <c r="T48" s="556">
        <v>9.0870061111112932</v>
      </c>
      <c r="U48" s="572">
        <v>186.07192404775185</v>
      </c>
      <c r="V48" s="677">
        <f>SUM(N48,Q48:R48)</f>
        <v>10.896041047751613</v>
      </c>
      <c r="W48" s="561">
        <f>V48/U48</f>
        <v>5.8558222061246321E-2</v>
      </c>
      <c r="X48" s="169">
        <f>SUM(M48,O48)</f>
        <v>153.77476477777779</v>
      </c>
      <c r="Y48" s="561">
        <f>X48/U48</f>
        <v>0.82642647763621979</v>
      </c>
    </row>
    <row r="49" spans="1:27" ht="12.75" customHeight="1">
      <c r="A49" s="557" t="s">
        <v>8</v>
      </c>
      <c r="B49" s="558"/>
      <c r="C49" s="558"/>
      <c r="D49" s="558"/>
      <c r="E49" s="558"/>
      <c r="F49" s="558"/>
      <c r="G49" s="558"/>
      <c r="I49" s="37" t="s">
        <v>22</v>
      </c>
      <c r="L49" s="276">
        <v>2006</v>
      </c>
      <c r="M49" s="575">
        <v>56.304060000000021</v>
      </c>
      <c r="N49" s="556">
        <v>2.1825799999999953</v>
      </c>
      <c r="O49" s="556">
        <v>91.616944444444457</v>
      </c>
      <c r="P49" s="556">
        <v>11.883333333333361</v>
      </c>
      <c r="Q49" s="556">
        <v>7.8661133333333302</v>
      </c>
      <c r="R49" s="556">
        <v>4.1470841997765433</v>
      </c>
      <c r="S49" s="556">
        <v>1.2102999999999999E-2</v>
      </c>
      <c r="T49" s="556">
        <v>8.605653888888952</v>
      </c>
      <c r="U49" s="572">
        <v>182.61787219977663</v>
      </c>
      <c r="V49" s="169"/>
      <c r="W49" s="169"/>
      <c r="X49" s="169"/>
      <c r="Y49" s="169"/>
    </row>
    <row r="50" spans="1:27">
      <c r="L50" s="276">
        <v>2007</v>
      </c>
      <c r="M50" s="575">
        <v>57.604628000000012</v>
      </c>
      <c r="N50" s="556">
        <v>4.0701099999999935</v>
      </c>
      <c r="O50" s="556">
        <v>93.776111111111121</v>
      </c>
      <c r="P50" s="556">
        <v>12.540584444444466</v>
      </c>
      <c r="Q50" s="556">
        <v>13.113834722222176</v>
      </c>
      <c r="R50" s="556">
        <v>6.1562338786473889</v>
      </c>
      <c r="S50" s="556">
        <v>1.7572000000000001E-2</v>
      </c>
      <c r="T50" s="556">
        <v>9.0458475555560938</v>
      </c>
      <c r="U50" s="572">
        <v>196.32492171198126</v>
      </c>
      <c r="V50" s="169"/>
      <c r="W50" s="169"/>
      <c r="X50" s="169"/>
      <c r="Y50" s="169"/>
    </row>
    <row r="51" spans="1:27" ht="14.25" customHeight="1">
      <c r="A51" s="1106"/>
      <c r="B51" s="1106"/>
      <c r="C51" s="1106"/>
      <c r="D51" s="1106"/>
      <c r="E51" s="1106"/>
      <c r="F51" s="1106"/>
      <c r="G51" s="1106"/>
      <c r="H51" s="1106"/>
      <c r="I51" s="1106"/>
      <c r="L51" s="276">
        <v>2008</v>
      </c>
      <c r="M51" s="575">
        <v>63.65362599999996</v>
      </c>
      <c r="N51" s="556">
        <v>5.6942099999999964</v>
      </c>
      <c r="O51" s="556">
        <v>98.936666666666667</v>
      </c>
      <c r="P51" s="556">
        <v>13.104860833333341</v>
      </c>
      <c r="Q51" s="556">
        <v>24.1789305555555</v>
      </c>
      <c r="R51" s="556">
        <v>9.1805688319359309</v>
      </c>
      <c r="S51" s="556">
        <v>4.1692000000000007E-2</v>
      </c>
      <c r="T51" s="556">
        <v>9.7020634444448604</v>
      </c>
      <c r="U51" s="572">
        <v>224.49261833193628</v>
      </c>
      <c r="V51" s="169"/>
      <c r="W51" s="169"/>
      <c r="X51" s="169"/>
      <c r="Y51" s="169"/>
    </row>
    <row r="52" spans="1:27" ht="12.75" customHeight="1">
      <c r="E52" s="559"/>
      <c r="I52" s="37"/>
      <c r="J52" s="37"/>
      <c r="L52" s="276">
        <v>2009</v>
      </c>
      <c r="M52" s="575">
        <v>56.997580000000063</v>
      </c>
      <c r="N52" s="556">
        <v>7.9115699999999967</v>
      </c>
      <c r="O52" s="556">
        <v>101.23777777777779</v>
      </c>
      <c r="P52" s="556">
        <v>13.995112777777743</v>
      </c>
      <c r="Q52" s="556">
        <v>27.055711666666657</v>
      </c>
      <c r="R52" s="556">
        <v>11.807853807769552</v>
      </c>
      <c r="S52" s="556">
        <v>0.17397100000000001</v>
      </c>
      <c r="T52" s="556">
        <v>10.794413388889382</v>
      </c>
      <c r="U52" s="572">
        <v>229.97399041888119</v>
      </c>
      <c r="V52" s="169"/>
      <c r="W52" s="169"/>
      <c r="X52" s="169"/>
      <c r="Y52" s="169"/>
    </row>
    <row r="53" spans="1:27" ht="14.25">
      <c r="A53" s="141"/>
      <c r="B53" s="141"/>
      <c r="C53" s="141"/>
      <c r="D53" s="141"/>
      <c r="E53" s="141"/>
      <c r="F53" s="141"/>
      <c r="I53" s="18"/>
      <c r="J53" s="18"/>
      <c r="L53" s="276">
        <v>2010</v>
      </c>
      <c r="M53" s="575">
        <v>62.713558999999975</v>
      </c>
      <c r="N53" s="556">
        <v>9.9449899999999989</v>
      </c>
      <c r="O53" s="556">
        <v>117.83388888888888</v>
      </c>
      <c r="P53" s="556">
        <v>14.187878611111159</v>
      </c>
      <c r="Q53" s="556">
        <v>26.374879706666633</v>
      </c>
      <c r="R53" s="556">
        <v>15.350304605422334</v>
      </c>
      <c r="S53" s="556">
        <v>0.62</v>
      </c>
      <c r="T53" s="556">
        <v>10.760464777778338</v>
      </c>
      <c r="U53" s="572">
        <v>257.78596558986732</v>
      </c>
      <c r="V53" s="169"/>
      <c r="W53" s="169"/>
      <c r="X53" s="169"/>
      <c r="Y53" s="169"/>
    </row>
    <row r="54" spans="1:27" s="141" customFormat="1" ht="12.75" customHeight="1">
      <c r="G54" s="19"/>
      <c r="H54" s="19"/>
      <c r="I54" s="19"/>
      <c r="J54" s="19"/>
      <c r="L54" s="276">
        <v>2011</v>
      </c>
      <c r="M54" s="575">
        <v>45.744622000000007</v>
      </c>
      <c r="N54" s="556">
        <v>12.371620999999999</v>
      </c>
      <c r="O54" s="556">
        <v>95.529488888888892</v>
      </c>
      <c r="P54" s="556">
        <v>13.396262222222223</v>
      </c>
      <c r="Q54" s="556">
        <v>26.265197312777779</v>
      </c>
      <c r="R54" s="556">
        <v>13.446451111111111</v>
      </c>
      <c r="S54" s="556">
        <v>2.3338040000000002</v>
      </c>
      <c r="T54" s="556">
        <v>13.934752444444413</v>
      </c>
      <c r="U54" s="572">
        <v>223.0221989794444</v>
      </c>
      <c r="V54" s="169"/>
      <c r="W54" s="169"/>
      <c r="X54" s="169"/>
      <c r="Y54" s="169"/>
    </row>
    <row r="55" spans="1:27" s="141" customFormat="1">
      <c r="A55" s="1107" t="s">
        <v>583</v>
      </c>
      <c r="B55" s="1108"/>
      <c r="C55" s="1108"/>
      <c r="D55" s="1108"/>
      <c r="E55" s="1108"/>
      <c r="F55" s="1108"/>
      <c r="G55" s="1108"/>
      <c r="H55" s="1108"/>
      <c r="I55" s="1108"/>
      <c r="J55" s="1108"/>
      <c r="L55" s="276">
        <v>2012</v>
      </c>
      <c r="M55" s="575">
        <v>59.831829999999982</v>
      </c>
      <c r="N55" s="556">
        <v>15.1784</v>
      </c>
      <c r="O55" s="556">
        <v>107.32250111111112</v>
      </c>
      <c r="P55" s="556">
        <v>14.129113055555555</v>
      </c>
      <c r="Q55" s="556">
        <v>30.639245228333337</v>
      </c>
      <c r="R55" s="556">
        <v>16.913875555555556</v>
      </c>
      <c r="S55" s="556">
        <v>4.427935999999999</v>
      </c>
      <c r="T55" s="556">
        <v>15.758087111111109</v>
      </c>
      <c r="U55" s="572">
        <v>264.20098806166669</v>
      </c>
      <c r="V55" s="678"/>
    </row>
    <row r="56" spans="1:27" s="141" customFormat="1" ht="12.75" customHeight="1">
      <c r="A56" s="312" t="s">
        <v>387</v>
      </c>
      <c r="B56" s="19"/>
      <c r="C56" s="19"/>
      <c r="D56" s="19"/>
      <c r="E56" s="19"/>
      <c r="F56" s="19"/>
      <c r="G56" s="19"/>
      <c r="H56" s="19"/>
      <c r="I56" s="19"/>
      <c r="J56" s="19"/>
      <c r="L56" s="276">
        <v>2013</v>
      </c>
      <c r="M56" s="575">
        <v>71.92217500000001</v>
      </c>
      <c r="N56" s="556">
        <v>16.126736000000001</v>
      </c>
      <c r="O56" s="556">
        <v>118.96844055555556</v>
      </c>
      <c r="P56" s="556">
        <v>14.667534444444447</v>
      </c>
      <c r="Q56" s="556">
        <v>28.552995931944444</v>
      </c>
      <c r="R56" s="556">
        <v>19.900219166666666</v>
      </c>
      <c r="S56" s="556">
        <v>5.1935959999999994</v>
      </c>
      <c r="T56" s="556">
        <v>17.446544499999987</v>
      </c>
      <c r="U56" s="572">
        <v>292.77824159861109</v>
      </c>
      <c r="V56" s="678"/>
    </row>
    <row r="57" spans="1:27" s="141" customFormat="1" ht="12.75" customHeight="1">
      <c r="A57" s="19"/>
      <c r="B57" s="19"/>
      <c r="C57" s="19"/>
      <c r="D57" s="19"/>
      <c r="E57" s="19"/>
      <c r="F57" s="19"/>
      <c r="G57" s="19"/>
      <c r="H57" s="19"/>
      <c r="I57" s="19"/>
      <c r="J57" s="19"/>
      <c r="L57" s="276">
        <v>2014</v>
      </c>
      <c r="M57" s="575">
        <v>63.773409000000015</v>
      </c>
      <c r="N57" s="556">
        <v>17.323779000000002</v>
      </c>
      <c r="O57" s="556">
        <v>102.57636749999999</v>
      </c>
      <c r="P57" s="556">
        <v>14.805131111111109</v>
      </c>
      <c r="Q57" s="556">
        <v>29.263281712548537</v>
      </c>
      <c r="R57" s="556">
        <v>17.832611666666665</v>
      </c>
      <c r="S57" s="556">
        <v>6.391572</v>
      </c>
      <c r="T57" s="556">
        <v>16.71565116666666</v>
      </c>
      <c r="U57" s="572">
        <v>268.681803156993</v>
      </c>
      <c r="V57" s="678"/>
    </row>
    <row r="58" spans="1:27" ht="12.75" customHeight="1">
      <c r="L58" s="276">
        <v>2015</v>
      </c>
      <c r="M58" s="575">
        <v>55.556272</v>
      </c>
      <c r="N58" s="556">
        <v>21.420601999999999</v>
      </c>
      <c r="O58" s="556">
        <v>111.11476611111109</v>
      </c>
      <c r="P58" s="556">
        <v>14.267844444444442</v>
      </c>
      <c r="Q58" s="556">
        <v>30.810689026444443</v>
      </c>
      <c r="R58" s="556">
        <v>20.878345277777775</v>
      </c>
      <c r="S58" s="556">
        <v>7.7537369999999992</v>
      </c>
      <c r="T58" s="556">
        <v>18.261042444444456</v>
      </c>
      <c r="U58" s="572">
        <v>280.0632983042222</v>
      </c>
      <c r="V58" s="169"/>
    </row>
    <row r="59" spans="1:27" ht="12.75" customHeight="1">
      <c r="L59" s="276">
        <v>2016</v>
      </c>
      <c r="M59" s="575">
        <v>60.839209999999994</v>
      </c>
      <c r="N59" s="556">
        <v>21.380984000000002</v>
      </c>
      <c r="O59" s="556">
        <v>120.64103666666668</v>
      </c>
      <c r="P59" s="556">
        <v>14.56538888888889</v>
      </c>
      <c r="Q59" s="556">
        <v>28.294759180693998</v>
      </c>
      <c r="R59" s="556">
        <v>24.702207777777776</v>
      </c>
      <c r="S59" s="556">
        <v>8.6597649999999984</v>
      </c>
      <c r="T59" s="556">
        <v>19.048269722222216</v>
      </c>
      <c r="U59" s="572">
        <v>298.13162123624954</v>
      </c>
      <c r="V59" s="169"/>
    </row>
    <row r="60" spans="1:27" ht="12.75" customHeight="1">
      <c r="L60" s="276">
        <v>2017</v>
      </c>
      <c r="M60" s="575">
        <v>50.001256999999995</v>
      </c>
      <c r="N60" s="556">
        <v>24.609436999999996</v>
      </c>
      <c r="O60" s="556">
        <v>116.89155583333333</v>
      </c>
      <c r="P60" s="556">
        <v>14.81823111111111</v>
      </c>
      <c r="Q60" s="556">
        <v>27.597073624529767</v>
      </c>
      <c r="R60" s="556">
        <v>26.045644999999993</v>
      </c>
      <c r="S60" s="556">
        <v>9.5863160000000001</v>
      </c>
      <c r="T60" s="556">
        <v>20.805963777777791</v>
      </c>
      <c r="U60" s="572">
        <v>290.35547934675202</v>
      </c>
      <c r="V60" s="169"/>
    </row>
    <row r="61" spans="1:27" ht="12.75" customHeight="1">
      <c r="L61" s="276">
        <f>L60+1</f>
        <v>2018</v>
      </c>
      <c r="M61" s="575">
        <v>65.111425999999994</v>
      </c>
      <c r="N61" s="556">
        <v>28.598595</v>
      </c>
      <c r="O61" s="556">
        <v>116.11924333333333</v>
      </c>
      <c r="P61" s="556">
        <v>14.685430833333335</v>
      </c>
      <c r="Q61" s="556">
        <v>31.232619869157752</v>
      </c>
      <c r="R61" s="556">
        <v>27.77494888888889</v>
      </c>
      <c r="S61" s="556">
        <v>10.89113</v>
      </c>
      <c r="T61" s="556">
        <v>21.991486388888902</v>
      </c>
      <c r="U61" s="572">
        <v>316.40488031360218</v>
      </c>
      <c r="V61" s="169"/>
    </row>
    <row r="62" spans="1:27" ht="12.75" customHeight="1">
      <c r="L62" s="276">
        <v>2019</v>
      </c>
      <c r="M62" s="575">
        <v>56.913890999999992</v>
      </c>
      <c r="N62" s="556">
        <v>34.787352999999989</v>
      </c>
      <c r="O62" s="556">
        <v>116.26979083333333</v>
      </c>
      <c r="P62" s="556">
        <v>14.65198638888889</v>
      </c>
      <c r="Q62" s="556">
        <v>29.345290968545527</v>
      </c>
      <c r="R62" s="556">
        <v>31.698274999999999</v>
      </c>
      <c r="S62" s="556">
        <v>12.227496999999998</v>
      </c>
      <c r="T62" s="556">
        <v>23.732683444444433</v>
      </c>
      <c r="U62" s="572">
        <v>319.62676763521216</v>
      </c>
      <c r="V62" s="169"/>
    </row>
    <row r="63" spans="1:27" ht="12.75" customHeight="1">
      <c r="L63" s="276">
        <v>2020</v>
      </c>
      <c r="M63" s="575">
        <v>62.061910000000005</v>
      </c>
      <c r="N63" s="556">
        <v>39.791900999999996</v>
      </c>
      <c r="O63" s="556">
        <v>109.86358083333333</v>
      </c>
      <c r="P63" s="556">
        <v>14.471015000000001</v>
      </c>
      <c r="Q63" s="556">
        <v>27.31624937979873</v>
      </c>
      <c r="R63" s="556">
        <v>32.908596666666668</v>
      </c>
      <c r="S63" s="556">
        <v>13.398391999999998</v>
      </c>
      <c r="T63" s="556">
        <v>26.27851566666665</v>
      </c>
      <c r="U63" s="572">
        <v>326.09016054646537</v>
      </c>
      <c r="V63" s="677">
        <f>SUM(N63,Q63:R63)</f>
        <v>100.0167470464654</v>
      </c>
      <c r="W63" s="561">
        <f>V63/U63</f>
        <v>0.30671501059356182</v>
      </c>
      <c r="X63" s="169">
        <f>SUM(M63,O63)</f>
        <v>171.92549083333333</v>
      </c>
      <c r="Y63" s="561">
        <f>X63/U63</f>
        <v>0.52723299146842928</v>
      </c>
    </row>
    <row r="64" spans="1:27" ht="12.75" customHeight="1">
      <c r="L64" s="277">
        <v>2021</v>
      </c>
      <c r="M64" s="576">
        <v>58.856656132884424</v>
      </c>
      <c r="N64" s="573">
        <v>37.014584000000006</v>
      </c>
      <c r="O64" s="573">
        <v>124.91813027777778</v>
      </c>
      <c r="P64" s="573">
        <v>14.610188888888889</v>
      </c>
      <c r="Q64" s="573">
        <v>22.114808801465255</v>
      </c>
      <c r="R64" s="573">
        <v>42.792918055555553</v>
      </c>
      <c r="S64" s="573">
        <v>15.092167824927426</v>
      </c>
      <c r="T64" s="573">
        <v>29.662479970444423</v>
      </c>
      <c r="U64" s="574">
        <v>345.06193395194373</v>
      </c>
      <c r="Z64" s="89">
        <f>M64+N64+S64</f>
        <v>110.96340795781185</v>
      </c>
      <c r="AA64" s="89">
        <f>O64+P64+T64+R64</f>
        <v>211.98371719266666</v>
      </c>
    </row>
    <row r="65" spans="9:21" ht="12.75" customHeight="1">
      <c r="L65" s="169"/>
      <c r="M65" s="560"/>
      <c r="R65" s="89"/>
      <c r="S65" s="89"/>
      <c r="T65" s="561"/>
    </row>
    <row r="66" spans="9:21">
      <c r="I66" s="37"/>
    </row>
    <row r="67" spans="9:21" ht="12.75" customHeight="1">
      <c r="I67" s="18"/>
    </row>
    <row r="68" spans="9:21">
      <c r="U68" s="561"/>
    </row>
    <row r="78" spans="9:21">
      <c r="I78" s="546"/>
      <c r="J78" s="546"/>
    </row>
    <row r="79" spans="9:21">
      <c r="I79" s="546"/>
      <c r="J79" s="546"/>
    </row>
    <row r="80" spans="9:21">
      <c r="I80" s="546"/>
      <c r="J80" s="546"/>
    </row>
    <row r="81" spans="9:21">
      <c r="I81" s="546"/>
      <c r="J81" s="546"/>
    </row>
    <row r="82" spans="9:21">
      <c r="I82" s="546"/>
      <c r="J82" s="546"/>
    </row>
    <row r="83" spans="9:21">
      <c r="I83" s="546"/>
      <c r="J83" s="546"/>
    </row>
    <row r="84" spans="9:21">
      <c r="I84" s="546"/>
      <c r="J84" s="546"/>
    </row>
    <row r="85" spans="9:21">
      <c r="I85" s="546"/>
      <c r="J85" s="546"/>
    </row>
    <row r="86" spans="9:21">
      <c r="I86" s="546"/>
      <c r="J86" s="546"/>
    </row>
    <row r="87" spans="9:21">
      <c r="I87" s="546"/>
      <c r="J87" s="546"/>
    </row>
    <row r="88" spans="9:21">
      <c r="I88" s="546"/>
      <c r="J88" s="546"/>
    </row>
    <row r="89" spans="9:21">
      <c r="U89" s="562"/>
    </row>
    <row r="90" spans="9:21">
      <c r="K90" s="550"/>
    </row>
    <row r="91" spans="9:21">
      <c r="T91" s="561"/>
    </row>
    <row r="104" ht="64.5" customHeight="1"/>
    <row r="107" ht="60.75" customHeight="1"/>
  </sheetData>
  <sheetProtection selectLockedCells="1" selectUnlockedCells="1"/>
  <mergeCells count="3">
    <mergeCell ref="A26:I26"/>
    <mergeCell ref="A51:I51"/>
    <mergeCell ref="A55:J55"/>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rgb="FF92D050"/>
    <pageSetUpPr fitToPage="1"/>
  </sheetPr>
  <dimension ref="A1:AF76"/>
  <sheetViews>
    <sheetView showGridLines="0" zoomScaleNormal="100" workbookViewId="0">
      <selection activeCell="D27" sqref="D27"/>
    </sheetView>
  </sheetViews>
  <sheetFormatPr baseColWidth="10" defaultColWidth="11.42578125" defaultRowHeight="12.6" customHeight="1"/>
  <cols>
    <col min="1" max="1" width="33.42578125" style="735" customWidth="1"/>
    <col min="2" max="9" width="7.28515625" style="735" customWidth="1"/>
    <col min="10" max="10" width="8.42578125" style="735" customWidth="1"/>
    <col min="11" max="12" width="7.7109375" style="735" customWidth="1"/>
    <col min="13" max="13" width="32.7109375" style="735" customWidth="1"/>
    <col min="14" max="15" width="10.28515625" style="735" customWidth="1"/>
    <col min="16" max="22" width="11.42578125" style="735"/>
    <col min="23" max="23" width="12.5703125" style="735" customWidth="1"/>
    <col min="24" max="16384" width="11.42578125" style="735"/>
  </cols>
  <sheetData>
    <row r="1" spans="1:32" ht="12.6" customHeight="1">
      <c r="A1" s="734" t="s">
        <v>411</v>
      </c>
    </row>
    <row r="2" spans="1:32" ht="16.5" customHeight="1">
      <c r="A2" s="736" t="s">
        <v>20</v>
      </c>
    </row>
    <row r="4" spans="1:32" ht="12.6" customHeight="1">
      <c r="A4" s="737" t="s">
        <v>101</v>
      </c>
      <c r="B4" s="738"/>
      <c r="C4" s="738"/>
      <c r="D4" s="738"/>
      <c r="E4" s="738"/>
      <c r="I4" s="739"/>
      <c r="M4" s="740" t="s">
        <v>102</v>
      </c>
    </row>
    <row r="5" spans="1:32" ht="12.75" customHeight="1">
      <c r="A5" s="735" t="s">
        <v>103</v>
      </c>
      <c r="M5" s="735" t="s">
        <v>577</v>
      </c>
    </row>
    <row r="6" spans="1:32" ht="14.25" customHeight="1">
      <c r="M6" s="735" t="s">
        <v>104</v>
      </c>
    </row>
    <row r="7" spans="1:32" ht="13.5" customHeight="1" thickBot="1"/>
    <row r="8" spans="1:32" ht="13.5" customHeight="1" thickBot="1">
      <c r="M8" s="255"/>
      <c r="N8" s="256">
        <v>2004</v>
      </c>
      <c r="O8" s="256">
        <v>2005</v>
      </c>
      <c r="P8" s="256">
        <v>2006</v>
      </c>
      <c r="Q8" s="256">
        <v>2007</v>
      </c>
      <c r="R8" s="257">
        <v>2008</v>
      </c>
      <c r="S8" s="257">
        <v>2009</v>
      </c>
      <c r="T8" s="257">
        <v>2010</v>
      </c>
      <c r="U8" s="257">
        <v>2011</v>
      </c>
      <c r="V8" s="257">
        <v>2012</v>
      </c>
      <c r="W8" s="258">
        <v>2013</v>
      </c>
      <c r="X8" s="258">
        <v>2014</v>
      </c>
      <c r="Y8" s="258">
        <v>2015</v>
      </c>
      <c r="Z8" s="258">
        <v>2016</v>
      </c>
      <c r="AA8" s="258">
        <v>2017</v>
      </c>
      <c r="AB8" s="258">
        <v>2018</v>
      </c>
      <c r="AC8" s="258">
        <v>2019</v>
      </c>
      <c r="AD8" s="259">
        <v>2020</v>
      </c>
    </row>
    <row r="9" spans="1:32" ht="12.75" customHeight="1">
      <c r="M9" s="260" t="s">
        <v>105</v>
      </c>
      <c r="N9" s="53">
        <v>82.4</v>
      </c>
      <c r="O9" s="53">
        <v>109.35</v>
      </c>
      <c r="P9" s="53">
        <v>192.35300000000001</v>
      </c>
      <c r="Q9" s="53">
        <v>173.876</v>
      </c>
      <c r="R9" s="53">
        <v>182.411</v>
      </c>
      <c r="S9" s="53">
        <v>148.239</v>
      </c>
      <c r="T9" s="53">
        <v>132.88399999999999</v>
      </c>
      <c r="U9" s="53">
        <v>125.34</v>
      </c>
      <c r="V9" s="53">
        <v>134.34</v>
      </c>
      <c r="W9" s="53">
        <v>120.99</v>
      </c>
      <c r="X9" s="53">
        <v>98.525750000000002</v>
      </c>
      <c r="Y9" s="53">
        <v>81.25</v>
      </c>
      <c r="Z9" s="53">
        <v>72.02</v>
      </c>
      <c r="AA9" s="53">
        <v>82.68</v>
      </c>
      <c r="AB9" s="53">
        <v>109.16496249999999</v>
      </c>
      <c r="AC9" s="53">
        <v>90.424999999999997</v>
      </c>
      <c r="AD9" s="751">
        <v>109.03</v>
      </c>
    </row>
    <row r="10" spans="1:32" ht="12.75" customHeight="1">
      <c r="M10" s="260" t="s">
        <v>106</v>
      </c>
      <c r="N10" s="53">
        <v>8.4359999999999999</v>
      </c>
      <c r="O10" s="53">
        <v>17.771999999999998</v>
      </c>
      <c r="P10" s="53">
        <v>50.344000000000001</v>
      </c>
      <c r="Q10" s="53">
        <v>46.895000000000003</v>
      </c>
      <c r="R10" s="53">
        <v>60.59</v>
      </c>
      <c r="S10" s="53">
        <v>30.478000000000002</v>
      </c>
      <c r="T10" s="53">
        <v>24.571000000000002</v>
      </c>
      <c r="U10" s="53">
        <v>20.135000000000002</v>
      </c>
      <c r="V10" s="53">
        <v>15.21</v>
      </c>
      <c r="W10" s="53">
        <v>12.904999999999999</v>
      </c>
      <c r="X10" s="53">
        <v>8.3596000000000004</v>
      </c>
      <c r="Y10" s="53">
        <v>4.7</v>
      </c>
      <c r="Z10" s="53">
        <v>3.66</v>
      </c>
      <c r="AA10" s="53">
        <v>3.7149999999999999</v>
      </c>
      <c r="AB10" s="53">
        <v>3.9646500000000002</v>
      </c>
      <c r="AC10" s="53">
        <v>3.9950000000000001</v>
      </c>
      <c r="AD10" s="280">
        <v>4.0449999999999999</v>
      </c>
    </row>
    <row r="11" spans="1:32" ht="12.75" customHeight="1">
      <c r="M11" s="260" t="s">
        <v>107</v>
      </c>
      <c r="N11" s="53">
        <v>15.34</v>
      </c>
      <c r="O11" s="53">
        <v>21.315000000000001</v>
      </c>
      <c r="P11" s="53">
        <v>24.75</v>
      </c>
      <c r="Q11" s="53">
        <v>43.615000000000002</v>
      </c>
      <c r="R11" s="53">
        <v>65</v>
      </c>
      <c r="S11" s="53">
        <v>59.39</v>
      </c>
      <c r="T11" s="53">
        <v>65.581999999999994</v>
      </c>
      <c r="U11" s="53">
        <v>79.5</v>
      </c>
      <c r="V11" s="53">
        <v>134.46</v>
      </c>
      <c r="W11" s="53">
        <v>95.27</v>
      </c>
      <c r="X11" s="53">
        <v>75.268000000000001</v>
      </c>
      <c r="Y11" s="53">
        <v>51.43</v>
      </c>
      <c r="Z11" s="53">
        <v>41.48</v>
      </c>
      <c r="AA11" s="53">
        <v>34.825000000000003</v>
      </c>
      <c r="AB11" s="53">
        <v>39.784999999999997</v>
      </c>
      <c r="AC11" s="53">
        <v>26.094999999999999</v>
      </c>
      <c r="AD11" s="280">
        <v>25.087</v>
      </c>
    </row>
    <row r="12" spans="1:32" ht="12.75" customHeight="1" thickBot="1">
      <c r="M12" s="261" t="s">
        <v>7</v>
      </c>
      <c r="N12" s="262">
        <v>106.176</v>
      </c>
      <c r="O12" s="262">
        <v>148.43700000000001</v>
      </c>
      <c r="P12" s="262">
        <v>267.447</v>
      </c>
      <c r="Q12" s="262">
        <v>264.38600000000002</v>
      </c>
      <c r="R12" s="262">
        <v>308.00099999999998</v>
      </c>
      <c r="S12" s="262">
        <v>238.107</v>
      </c>
      <c r="T12" s="262">
        <v>223.03700000000001</v>
      </c>
      <c r="U12" s="262">
        <v>224.97499999999999</v>
      </c>
      <c r="V12" s="262">
        <v>284.01</v>
      </c>
      <c r="W12" s="263">
        <v>229.16499999999996</v>
      </c>
      <c r="X12" s="263">
        <v>182.15334999999999</v>
      </c>
      <c r="Y12" s="264">
        <v>137.38</v>
      </c>
      <c r="Z12" s="264">
        <v>117.16</v>
      </c>
      <c r="AA12" s="263">
        <v>121.22000000000001</v>
      </c>
      <c r="AB12" s="263">
        <v>152.91461249999998</v>
      </c>
      <c r="AC12" s="263">
        <v>120.515</v>
      </c>
      <c r="AD12" s="281">
        <v>138.16200000000001</v>
      </c>
      <c r="AF12"/>
    </row>
    <row r="13" spans="1:32" ht="12.75" customHeight="1">
      <c r="M13" s="741"/>
      <c r="X13" s="742"/>
      <c r="Y13" s="742"/>
    </row>
    <row r="14" spans="1:32" ht="12.75" customHeight="1">
      <c r="M14" s="741"/>
    </row>
    <row r="15" spans="1:32" ht="12.75" customHeight="1"/>
    <row r="16" spans="1:32" ht="12.75" customHeight="1">
      <c r="T16" s="743"/>
      <c r="U16" s="743"/>
      <c r="V16" s="743"/>
      <c r="W16" s="743"/>
    </row>
    <row r="17" spans="1:30" ht="12.6" customHeight="1">
      <c r="B17" s="738"/>
      <c r="C17" s="738"/>
      <c r="D17" s="738"/>
      <c r="E17" s="738"/>
      <c r="F17" s="744"/>
      <c r="T17" s="743"/>
      <c r="U17" s="743"/>
      <c r="V17" s="743"/>
      <c r="W17" s="743"/>
    </row>
    <row r="18" spans="1:30" ht="12.75" customHeight="1">
      <c r="M18" s="745"/>
      <c r="T18" s="743"/>
      <c r="U18" s="743"/>
      <c r="V18" s="743"/>
      <c r="W18" s="743"/>
    </row>
    <row r="19" spans="1:30" ht="12.75" customHeight="1">
      <c r="I19" s="739"/>
    </row>
    <row r="20" spans="1:30" ht="14.25" customHeight="1">
      <c r="A20" s="746"/>
      <c r="I20" s="739"/>
    </row>
    <row r="21" spans="1:30" ht="12.75" customHeight="1">
      <c r="A21" s="739" t="s">
        <v>297</v>
      </c>
      <c r="I21" s="739"/>
    </row>
    <row r="22" spans="1:30" ht="12.75" customHeight="1">
      <c r="I22" s="739"/>
    </row>
    <row r="23" spans="1:30" ht="15" customHeight="1">
      <c r="A23" s="1167"/>
      <c r="B23" s="1167"/>
      <c r="C23" s="1167"/>
      <c r="D23" s="1167"/>
      <c r="E23" s="1167"/>
      <c r="F23" s="1167"/>
      <c r="G23" s="1167"/>
      <c r="H23" s="1167"/>
      <c r="I23" s="1167"/>
      <c r="M23" s="737" t="s">
        <v>108</v>
      </c>
    </row>
    <row r="24" spans="1:30" ht="15" customHeight="1">
      <c r="A24" s="737" t="s">
        <v>108</v>
      </c>
      <c r="I24" s="739"/>
      <c r="M24" s="735" t="s">
        <v>577</v>
      </c>
    </row>
    <row r="25" spans="1:30" ht="14.25" customHeight="1">
      <c r="A25" s="735" t="s">
        <v>103</v>
      </c>
      <c r="I25" s="739"/>
      <c r="M25" s="735" t="s">
        <v>166</v>
      </c>
    </row>
    <row r="26" spans="1:30" ht="15" customHeight="1">
      <c r="M26" s="645"/>
      <c r="N26" s="640">
        <v>2004</v>
      </c>
      <c r="O26" s="640">
        <v>2005</v>
      </c>
      <c r="P26" s="640">
        <v>2006</v>
      </c>
      <c r="Q26" s="640">
        <v>2007</v>
      </c>
      <c r="R26" s="640">
        <v>2008</v>
      </c>
      <c r="S26" s="640">
        <v>2009</v>
      </c>
      <c r="T26" s="640">
        <v>2010</v>
      </c>
      <c r="U26" s="640">
        <v>2011</v>
      </c>
      <c r="V26" s="640">
        <v>2012</v>
      </c>
      <c r="W26" s="640">
        <v>2013</v>
      </c>
      <c r="X26" s="640">
        <v>2014</v>
      </c>
      <c r="Y26" s="640">
        <v>2015</v>
      </c>
      <c r="Z26" s="640">
        <v>2016</v>
      </c>
      <c r="AA26" s="640">
        <v>2017</v>
      </c>
      <c r="AB26" s="640">
        <v>2018</v>
      </c>
      <c r="AC26" s="640">
        <v>2019</v>
      </c>
      <c r="AD26" s="641">
        <v>2020</v>
      </c>
    </row>
    <row r="27" spans="1:30" ht="14.25" customHeight="1">
      <c r="M27" s="649" t="s">
        <v>109</v>
      </c>
      <c r="N27" s="650">
        <v>100.691</v>
      </c>
      <c r="O27" s="650">
        <v>140.822</v>
      </c>
      <c r="P27" s="650">
        <v>250.48699999999999</v>
      </c>
      <c r="Q27" s="650">
        <v>246.46600000000001</v>
      </c>
      <c r="R27" s="650">
        <v>279.921077101413</v>
      </c>
      <c r="S27" s="650">
        <v>214.077</v>
      </c>
      <c r="T27" s="650">
        <v>198.43525</v>
      </c>
      <c r="U27" s="650">
        <v>202.91300000000001</v>
      </c>
      <c r="V27" s="650">
        <v>216</v>
      </c>
      <c r="W27" s="650">
        <v>176.16475</v>
      </c>
      <c r="X27" s="650">
        <v>162.4954515</v>
      </c>
      <c r="Y27" s="650">
        <v>129.875</v>
      </c>
      <c r="Z27" s="650">
        <v>108.715</v>
      </c>
      <c r="AA27" s="650">
        <v>111.37</v>
      </c>
      <c r="AB27" s="650">
        <v>149.87461249999998</v>
      </c>
      <c r="AC27" s="650">
        <v>117.25</v>
      </c>
      <c r="AD27" s="651">
        <v>137.232</v>
      </c>
    </row>
    <row r="28" spans="1:30" ht="14.25" customHeight="1">
      <c r="M28" s="646" t="s">
        <v>110</v>
      </c>
      <c r="N28" s="131">
        <v>2.6549999999999998</v>
      </c>
      <c r="O28" s="131">
        <v>2.7759999999999998</v>
      </c>
      <c r="P28" s="131">
        <v>11</v>
      </c>
      <c r="Q28" s="131">
        <v>12</v>
      </c>
      <c r="R28" s="131">
        <v>12.03</v>
      </c>
      <c r="S28" s="131">
        <v>12.03</v>
      </c>
      <c r="T28" s="131">
        <v>6.0750000000000002</v>
      </c>
      <c r="U28" s="131">
        <v>6.625</v>
      </c>
      <c r="V28" s="131">
        <v>5.95</v>
      </c>
      <c r="W28" s="131">
        <v>5.95</v>
      </c>
      <c r="X28" s="131">
        <v>1.97</v>
      </c>
      <c r="Y28" s="131">
        <v>2</v>
      </c>
      <c r="Z28" s="131">
        <v>1.97</v>
      </c>
      <c r="AA28" s="131">
        <v>1.6</v>
      </c>
      <c r="AB28" s="131">
        <v>1.2</v>
      </c>
      <c r="AC28" s="131">
        <v>1</v>
      </c>
      <c r="AD28" s="642">
        <v>0.6</v>
      </c>
    </row>
    <row r="29" spans="1:30" ht="14.25" customHeight="1">
      <c r="M29" s="647" t="s">
        <v>111</v>
      </c>
      <c r="N29" s="131">
        <v>2.83</v>
      </c>
      <c r="O29" s="131">
        <v>4.84</v>
      </c>
      <c r="P29" s="131">
        <v>5.96</v>
      </c>
      <c r="Q29" s="131">
        <v>5.92</v>
      </c>
      <c r="R29" s="131">
        <v>16.0500495652539</v>
      </c>
      <c r="S29" s="131">
        <v>12</v>
      </c>
      <c r="T29" s="131">
        <v>18.52675</v>
      </c>
      <c r="U29" s="131">
        <v>15.436999999999999</v>
      </c>
      <c r="V29" s="131">
        <v>61.86</v>
      </c>
      <c r="W29" s="131">
        <v>47.050249999999998</v>
      </c>
      <c r="X29" s="131">
        <v>17.687898499999999</v>
      </c>
      <c r="Y29" s="131">
        <v>5.5049999999999999</v>
      </c>
      <c r="Z29" s="131">
        <v>6.4749999999999996</v>
      </c>
      <c r="AA29" s="131">
        <v>8.25</v>
      </c>
      <c r="AB29" s="131">
        <v>1.84</v>
      </c>
      <c r="AC29" s="131">
        <v>2.2650000000000001</v>
      </c>
      <c r="AD29" s="642">
        <v>0.33</v>
      </c>
    </row>
    <row r="30" spans="1:30" ht="15" customHeight="1">
      <c r="M30" s="648" t="s">
        <v>7</v>
      </c>
      <c r="N30" s="643">
        <v>106.176</v>
      </c>
      <c r="O30" s="643">
        <v>148.43700000000001</v>
      </c>
      <c r="P30" s="643">
        <v>267.447</v>
      </c>
      <c r="Q30" s="643">
        <v>264.38600000000002</v>
      </c>
      <c r="R30" s="643">
        <v>308.00099999999998</v>
      </c>
      <c r="S30" s="643">
        <v>238.107</v>
      </c>
      <c r="T30" s="643">
        <v>223.03700000000001</v>
      </c>
      <c r="U30" s="643">
        <v>224.97499999999999</v>
      </c>
      <c r="V30" s="643">
        <v>283.81</v>
      </c>
      <c r="W30" s="643">
        <v>229.16499999999999</v>
      </c>
      <c r="X30" s="643">
        <v>182.15334999999999</v>
      </c>
      <c r="Y30" s="643">
        <v>137.38</v>
      </c>
      <c r="Z30" s="643">
        <v>117.16</v>
      </c>
      <c r="AA30" s="643">
        <v>121.22</v>
      </c>
      <c r="AB30" s="643">
        <v>152.91461249999998</v>
      </c>
      <c r="AC30" s="643">
        <v>120.515</v>
      </c>
      <c r="AD30" s="644">
        <v>138.16200000000001</v>
      </c>
    </row>
    <row r="31" spans="1:30" ht="12.75" customHeight="1"/>
    <row r="32" spans="1:30" ht="12.75" customHeight="1"/>
    <row r="33" spans="1:27" ht="12.75" customHeight="1">
      <c r="Z33" s="747"/>
      <c r="AA33" s="747"/>
    </row>
    <row r="34" spans="1:27" ht="12.75" customHeight="1">
      <c r="Z34" s="747"/>
      <c r="AA34" s="747"/>
    </row>
    <row r="35" spans="1:27" ht="12.75" customHeight="1">
      <c r="Z35" s="747"/>
      <c r="AA35" s="747"/>
    </row>
    <row r="36" spans="1:27" ht="12.75" customHeight="1">
      <c r="Z36" s="747"/>
      <c r="AA36" s="747"/>
    </row>
    <row r="37" spans="1:27" ht="12.75" customHeight="1">
      <c r="A37" s="748"/>
      <c r="B37" s="738"/>
      <c r="C37" s="738"/>
      <c r="D37" s="738"/>
      <c r="E37" s="738"/>
      <c r="F37" s="744"/>
    </row>
    <row r="38" spans="1:27" ht="12.75" customHeight="1"/>
    <row r="39" spans="1:27" ht="15.75" customHeight="1">
      <c r="L39" s="740"/>
    </row>
    <row r="40" spans="1:27" ht="12.75" customHeight="1">
      <c r="A40" s="739" t="s">
        <v>297</v>
      </c>
      <c r="R40" s="743"/>
      <c r="S40" s="743"/>
      <c r="T40" s="743"/>
      <c r="U40" s="743"/>
    </row>
    <row r="41" spans="1:27" ht="12.75" customHeight="1">
      <c r="R41" s="743"/>
      <c r="S41" s="743"/>
      <c r="T41" s="743"/>
      <c r="U41" s="743"/>
      <c r="AA41" s="749"/>
    </row>
    <row r="42" spans="1:27" ht="14.25" customHeight="1">
      <c r="A42" s="1168"/>
      <c r="B42" s="1168"/>
      <c r="C42" s="1168"/>
      <c r="D42" s="1168"/>
      <c r="E42" s="1168"/>
      <c r="F42" s="1168"/>
      <c r="G42" s="1168"/>
      <c r="H42" s="1168"/>
      <c r="I42" s="1168"/>
      <c r="R42" s="743"/>
      <c r="S42" s="743"/>
      <c r="T42" s="743"/>
      <c r="U42" s="743"/>
    </row>
    <row r="43" spans="1:27" ht="12.75" customHeight="1">
      <c r="R43" s="750"/>
      <c r="S43" s="750"/>
      <c r="T43" s="750"/>
      <c r="U43" s="750"/>
    </row>
    <row r="44" spans="1:27" ht="12.6" customHeight="1">
      <c r="R44" s="750"/>
      <c r="S44" s="750"/>
      <c r="T44" s="750"/>
      <c r="U44" s="750"/>
    </row>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sheetData>
  <sheetProtection selectLockedCells="1" selectUnlockedCells="1"/>
  <mergeCells count="2">
    <mergeCell ref="A23:I23"/>
    <mergeCell ref="A42:I42"/>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92D050"/>
    <pageSetUpPr fitToPage="1"/>
  </sheetPr>
  <dimension ref="A1:L84"/>
  <sheetViews>
    <sheetView showGridLines="0" zoomScaleNormal="100" workbookViewId="0">
      <selection activeCell="D27" sqref="D27"/>
    </sheetView>
  </sheetViews>
  <sheetFormatPr baseColWidth="10" defaultColWidth="11.42578125" defaultRowHeight="12.75"/>
  <cols>
    <col min="1" max="3" width="11.42578125" style="14"/>
    <col min="4" max="4" width="15.28515625" style="14" bestFit="1" customWidth="1"/>
    <col min="5" max="6" width="11.42578125" style="14"/>
    <col min="7" max="7" width="13.42578125" style="14" customWidth="1"/>
    <col min="8" max="9" width="11.42578125" style="14"/>
    <col min="10" max="10" width="36.42578125" style="14" customWidth="1"/>
    <col min="11" max="12" width="16.42578125" style="14" customWidth="1"/>
    <col min="13" max="16384" width="11.42578125" style="14"/>
  </cols>
  <sheetData>
    <row r="1" spans="1:12">
      <c r="A1" s="69" t="s">
        <v>411</v>
      </c>
      <c r="G1" s="316"/>
    </row>
    <row r="2" spans="1:12" ht="18.75">
      <c r="A2" s="2" t="s">
        <v>20</v>
      </c>
    </row>
    <row r="4" spans="1:12" ht="34.5" customHeight="1">
      <c r="A4" s="1169" t="s">
        <v>794</v>
      </c>
      <c r="B4" s="1169"/>
      <c r="C4" s="1169"/>
      <c r="D4" s="1169"/>
      <c r="E4" s="1169"/>
      <c r="F4" s="1169"/>
      <c r="G4" s="1169"/>
      <c r="I4" s="31"/>
    </row>
    <row r="8" spans="1:12" ht="38.25">
      <c r="J8" s="432"/>
      <c r="K8" s="711" t="s">
        <v>610</v>
      </c>
      <c r="L8" s="712" t="s">
        <v>112</v>
      </c>
    </row>
    <row r="9" spans="1:12">
      <c r="J9" s="276"/>
      <c r="K9" s="19"/>
      <c r="L9" s="713"/>
    </row>
    <row r="10" spans="1:12">
      <c r="J10" s="432" t="s">
        <v>456</v>
      </c>
      <c r="K10" s="714">
        <v>279.50900000000001</v>
      </c>
      <c r="L10" s="715">
        <v>50.393280294986809</v>
      </c>
    </row>
    <row r="11" spans="1:12">
      <c r="J11" s="276" t="s">
        <v>393</v>
      </c>
      <c r="K11" s="53">
        <v>277.55</v>
      </c>
      <c r="L11" s="636">
        <v>45.81214593797047</v>
      </c>
    </row>
    <row r="12" spans="1:12">
      <c r="J12" s="276" t="s">
        <v>98</v>
      </c>
      <c r="K12" s="53">
        <v>448.82100000000003</v>
      </c>
      <c r="L12" s="636">
        <v>55.315724250213066</v>
      </c>
    </row>
    <row r="13" spans="1:12">
      <c r="J13" s="276" t="s">
        <v>43</v>
      </c>
      <c r="K13" s="53">
        <v>124.246</v>
      </c>
      <c r="L13" s="636">
        <v>44.503760823179519</v>
      </c>
    </row>
    <row r="14" spans="1:12">
      <c r="J14" s="276" t="s">
        <v>44</v>
      </c>
      <c r="K14" s="53">
        <v>74.551000000000002</v>
      </c>
      <c r="L14" s="636">
        <v>22.014726488041187</v>
      </c>
    </row>
    <row r="15" spans="1:12">
      <c r="J15" s="276" t="s">
        <v>389</v>
      </c>
      <c r="K15" s="53">
        <v>47.951999999999998</v>
      </c>
      <c r="L15" s="636">
        <v>18.674584308239684</v>
      </c>
    </row>
    <row r="16" spans="1:12">
      <c r="J16" s="276" t="s">
        <v>45</v>
      </c>
      <c r="K16" s="53">
        <v>36.9</v>
      </c>
      <c r="L16" s="636">
        <v>106.45970976024927</v>
      </c>
    </row>
    <row r="17" spans="10:12">
      <c r="J17" s="276" t="s">
        <v>457</v>
      </c>
      <c r="K17" s="53">
        <v>85.114000000000004</v>
      </c>
      <c r="L17" s="636">
        <v>6.8926004192376391</v>
      </c>
    </row>
    <row r="18" spans="10:12">
      <c r="J18" s="276" t="s">
        <v>394</v>
      </c>
      <c r="K18" s="53">
        <v>388.70299999999997</v>
      </c>
      <c r="L18" s="636">
        <v>64.640665033727799</v>
      </c>
    </row>
    <row r="19" spans="10:12">
      <c r="J19" s="276" t="s">
        <v>391</v>
      </c>
      <c r="K19" s="53">
        <v>96.13</v>
      </c>
      <c r="L19" s="636">
        <v>16.036559284722411</v>
      </c>
    </row>
    <row r="20" spans="10:12">
      <c r="J20" s="276" t="s">
        <v>46</v>
      </c>
      <c r="K20" s="53">
        <v>72.929000000000002</v>
      </c>
      <c r="L20" s="636">
        <v>22.010335009558162</v>
      </c>
    </row>
    <row r="21" spans="10:12">
      <c r="J21" s="276" t="s">
        <v>47</v>
      </c>
      <c r="K21" s="53">
        <v>117.78100000000001</v>
      </c>
      <c r="L21" s="636">
        <v>30.592650293755003</v>
      </c>
    </row>
    <row r="22" spans="10:12">
      <c r="J22" s="276" t="s">
        <v>48</v>
      </c>
      <c r="K22" s="53">
        <v>272.83100000000002</v>
      </c>
      <c r="L22" s="636">
        <v>53.325215582953504</v>
      </c>
    </row>
    <row r="23" spans="10:12">
      <c r="J23" s="276" t="s">
        <v>55</v>
      </c>
      <c r="K23" s="53">
        <v>10.242000000000001</v>
      </c>
      <c r="L23" s="636">
        <v>35.519580506887515</v>
      </c>
    </row>
    <row r="24" spans="10:12">
      <c r="J24" s="276" t="s">
        <v>51</v>
      </c>
      <c r="K24" s="53">
        <v>223.36699999999999</v>
      </c>
      <c r="L24" s="636">
        <v>591.14318682249325</v>
      </c>
    </row>
    <row r="25" spans="10:12">
      <c r="J25" s="276" t="s">
        <v>53</v>
      </c>
      <c r="K25" s="53">
        <v>29.731999999999999</v>
      </c>
      <c r="L25" s="636">
        <v>102.3378125344201</v>
      </c>
    </row>
    <row r="26" spans="10:12">
      <c r="J26" s="276" t="s">
        <v>49</v>
      </c>
      <c r="K26" s="53">
        <v>696.56200000000001</v>
      </c>
      <c r="L26" s="636">
        <v>804.17603249205411</v>
      </c>
    </row>
    <row r="27" spans="10:12">
      <c r="J27" s="277" t="s">
        <v>57</v>
      </c>
      <c r="K27" s="716">
        <v>114.81100000000001</v>
      </c>
      <c r="L27" s="717">
        <v>322.47653983242935</v>
      </c>
    </row>
    <row r="43" spans="1:1">
      <c r="A43" s="14" t="s">
        <v>611</v>
      </c>
    </row>
    <row r="53" spans="1:1">
      <c r="A53" s="19"/>
    </row>
    <row r="54" spans="1:1">
      <c r="A54" s="19"/>
    </row>
    <row r="55" spans="1:1">
      <c r="A55" s="19"/>
    </row>
    <row r="56" spans="1:1">
      <c r="A56" s="19"/>
    </row>
    <row r="57" spans="1:1">
      <c r="A57" s="19"/>
    </row>
    <row r="58" spans="1:1">
      <c r="A58" s="19"/>
    </row>
    <row r="59" spans="1:1">
      <c r="A59" s="19"/>
    </row>
    <row r="60" spans="1:1">
      <c r="A60" s="19"/>
    </row>
    <row r="61" spans="1:1">
      <c r="A61" s="19"/>
    </row>
    <row r="62" spans="1:1">
      <c r="A62" s="19"/>
    </row>
    <row r="63" spans="1:1">
      <c r="A63" s="19"/>
    </row>
    <row r="64" spans="1:1">
      <c r="A64" s="19"/>
    </row>
    <row r="65" spans="1:1">
      <c r="A65" s="19"/>
    </row>
    <row r="66" spans="1:1">
      <c r="A66" s="19"/>
    </row>
    <row r="67" spans="1:1">
      <c r="A67" s="19"/>
    </row>
    <row r="68" spans="1:1">
      <c r="A68" s="19"/>
    </row>
    <row r="69" spans="1:1">
      <c r="A69" s="19"/>
    </row>
    <row r="70" spans="1:1">
      <c r="A70" s="19"/>
    </row>
    <row r="71" spans="1:1">
      <c r="A71" s="19"/>
    </row>
    <row r="72" spans="1:1">
      <c r="A72" s="19"/>
    </row>
    <row r="73" spans="1:1">
      <c r="A73" s="19"/>
    </row>
    <row r="74" spans="1:1">
      <c r="A74" s="19"/>
    </row>
    <row r="75" spans="1:1">
      <c r="A75" s="19"/>
    </row>
    <row r="76" spans="1:1">
      <c r="A76" s="19"/>
    </row>
    <row r="77" spans="1:1">
      <c r="A77" s="19"/>
    </row>
    <row r="78" spans="1:1">
      <c r="A78" s="19"/>
    </row>
    <row r="79" spans="1:1">
      <c r="A79" s="19"/>
    </row>
    <row r="80" spans="1:1">
      <c r="A80" s="19"/>
    </row>
    <row r="81" spans="1:4">
      <c r="A81" s="19"/>
    </row>
    <row r="82" spans="1:4">
      <c r="A82" s="19"/>
    </row>
    <row r="83" spans="1:4" ht="15">
      <c r="A83" s="19"/>
      <c r="B83" s="227"/>
      <c r="C83" s="226"/>
      <c r="D83" s="226"/>
    </row>
    <row r="84" spans="1:4" ht="15">
      <c r="A84" s="19"/>
      <c r="B84" s="227"/>
      <c r="C84" s="226"/>
      <c r="D84" s="226"/>
    </row>
  </sheetData>
  <sheetProtection selectLockedCells="1" selectUnlockedCells="1"/>
  <mergeCells count="1">
    <mergeCell ref="A4:G4"/>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92D050"/>
  </sheetPr>
  <dimension ref="A1:L26"/>
  <sheetViews>
    <sheetView showGridLines="0" zoomScaleNormal="100" workbookViewId="0">
      <selection activeCell="D27" sqref="D27"/>
    </sheetView>
  </sheetViews>
  <sheetFormatPr baseColWidth="10" defaultRowHeight="12.75"/>
  <cols>
    <col min="11" max="12" width="21.5703125" customWidth="1"/>
  </cols>
  <sheetData>
    <row r="1" spans="1:12">
      <c r="A1" s="69" t="s">
        <v>411</v>
      </c>
    </row>
    <row r="2" spans="1:12" ht="18.75">
      <c r="A2" s="2" t="s">
        <v>19</v>
      </c>
    </row>
    <row r="3" spans="1:12">
      <c r="A3" s="546"/>
      <c r="B3" s="546"/>
      <c r="K3" s="1170" t="s">
        <v>272</v>
      </c>
      <c r="L3" s="1170"/>
    </row>
    <row r="4" spans="1:12" ht="15.75">
      <c r="A4" s="652" t="s">
        <v>169</v>
      </c>
      <c r="B4" s="132"/>
      <c r="J4" s="252"/>
      <c r="K4" s="540" t="s">
        <v>281</v>
      </c>
      <c r="L4" s="540" t="s">
        <v>280</v>
      </c>
    </row>
    <row r="5" spans="1:12" ht="15.75">
      <c r="A5" s="1057" t="s">
        <v>845</v>
      </c>
      <c r="B5" s="132"/>
      <c r="J5" s="252" t="s">
        <v>282</v>
      </c>
      <c r="K5" s="319" t="s">
        <v>87</v>
      </c>
      <c r="L5" s="319" t="s">
        <v>87</v>
      </c>
    </row>
    <row r="6" spans="1:12" ht="14.25">
      <c r="A6" s="163" t="s">
        <v>60</v>
      </c>
      <c r="B6" s="546"/>
      <c r="J6" s="318">
        <v>2005</v>
      </c>
      <c r="K6" s="408">
        <v>0.10576302000000001</v>
      </c>
      <c r="L6" s="408">
        <v>1.1020833333333333</v>
      </c>
    </row>
    <row r="7" spans="1:12">
      <c r="A7" s="546"/>
      <c r="B7" s="546"/>
      <c r="J7" s="318">
        <v>2006</v>
      </c>
      <c r="K7" s="408">
        <v>8.6674350000000011E-2</v>
      </c>
      <c r="L7" s="408">
        <v>0.96958333333333335</v>
      </c>
    </row>
    <row r="8" spans="1:12">
      <c r="A8" s="546"/>
      <c r="B8" s="546"/>
      <c r="J8" s="318">
        <v>2007</v>
      </c>
      <c r="K8" s="408">
        <v>0.10516362000000001</v>
      </c>
      <c r="L8" s="408">
        <v>0.92486111111111113</v>
      </c>
    </row>
    <row r="9" spans="1:12">
      <c r="A9" s="546"/>
      <c r="J9" s="318">
        <v>2008</v>
      </c>
      <c r="K9" s="408">
        <v>9.910635000000001E-2</v>
      </c>
      <c r="L9" s="408">
        <v>0.98624999999999996</v>
      </c>
    </row>
    <row r="10" spans="1:12">
      <c r="J10" s="318">
        <v>2009</v>
      </c>
      <c r="K10" s="408">
        <v>5.4977305440000006E-2</v>
      </c>
      <c r="L10" s="408">
        <v>0.91894138888888899</v>
      </c>
    </row>
    <row r="11" spans="1:12">
      <c r="J11" s="318">
        <v>2010</v>
      </c>
      <c r="K11" s="408">
        <v>1.6239382140000005E-2</v>
      </c>
      <c r="L11" s="408">
        <v>1.0150894444444445</v>
      </c>
    </row>
    <row r="12" spans="1:12">
      <c r="J12" s="318">
        <v>2011</v>
      </c>
      <c r="K12" s="408">
        <v>6.2237000000000001E-2</v>
      </c>
      <c r="L12" s="408">
        <v>1.0237540277777777</v>
      </c>
    </row>
    <row r="13" spans="1:12">
      <c r="J13" s="318">
        <v>2012</v>
      </c>
      <c r="K13" s="408">
        <v>5.6513000000000001E-2</v>
      </c>
      <c r="L13" s="408">
        <v>1.1238648611111111</v>
      </c>
    </row>
    <row r="14" spans="1:12">
      <c r="J14" s="318">
        <v>2013</v>
      </c>
      <c r="K14" s="408">
        <v>9.0150999999999995E-2</v>
      </c>
      <c r="L14" s="408">
        <v>1.3170859722222223</v>
      </c>
    </row>
    <row r="15" spans="1:12">
      <c r="J15" s="318">
        <v>2014</v>
      </c>
      <c r="K15" s="408">
        <v>8.3114000000000007E-2</v>
      </c>
      <c r="L15" s="408">
        <v>1.2861152777777778</v>
      </c>
    </row>
    <row r="16" spans="1:12">
      <c r="J16" s="318">
        <v>2015</v>
      </c>
      <c r="K16" s="408">
        <v>9.1938999999999993E-2</v>
      </c>
      <c r="L16" s="408">
        <v>1.3048441666666668</v>
      </c>
    </row>
    <row r="17" spans="1:12">
      <c r="J17" s="318">
        <v>2016</v>
      </c>
      <c r="K17" s="408">
        <v>9.7604999999999997E-2</v>
      </c>
      <c r="L17" s="408">
        <v>1.4549725</v>
      </c>
    </row>
    <row r="18" spans="1:12">
      <c r="J18" s="318">
        <v>2017</v>
      </c>
      <c r="K18" s="408">
        <v>0.13313</v>
      </c>
      <c r="L18" s="408">
        <v>1.792708611111111</v>
      </c>
    </row>
    <row r="19" spans="1:12">
      <c r="J19" s="318">
        <v>2018</v>
      </c>
      <c r="K19" s="408">
        <v>0.126975</v>
      </c>
      <c r="L19" s="408">
        <v>1.8961597222222222</v>
      </c>
    </row>
    <row r="20" spans="1:12">
      <c r="J20" s="318">
        <f>J19+1</f>
        <v>2019</v>
      </c>
      <c r="K20" s="408">
        <v>0.12848599999999999</v>
      </c>
      <c r="L20" s="408">
        <v>2.033756388888889</v>
      </c>
    </row>
    <row r="21" spans="1:12">
      <c r="J21" s="318">
        <f>J20+1</f>
        <v>2020</v>
      </c>
      <c r="K21" s="408">
        <v>0.13319900000000001</v>
      </c>
      <c r="L21" s="408">
        <v>2.1087738888888889</v>
      </c>
    </row>
    <row r="26" spans="1:12">
      <c r="A26" t="s">
        <v>386</v>
      </c>
    </row>
  </sheetData>
  <sheetProtection selectLockedCells="1" selectUnlockedCells="1"/>
  <mergeCells count="1">
    <mergeCell ref="K3:L3"/>
  </mergeCells>
  <phoneticPr fontId="40"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rgb="FF92D050"/>
    <pageSetUpPr fitToPage="1"/>
  </sheetPr>
  <dimension ref="A1:AD45"/>
  <sheetViews>
    <sheetView showGridLines="0" zoomScaleNormal="100" workbookViewId="0">
      <selection activeCell="D27" sqref="D27"/>
    </sheetView>
  </sheetViews>
  <sheetFormatPr baseColWidth="10" defaultColWidth="11.42578125" defaultRowHeight="12.75"/>
  <cols>
    <col min="1" max="1" width="36.7109375" style="149" customWidth="1"/>
    <col min="2" max="2" width="9.28515625" style="149" customWidth="1"/>
    <col min="3" max="9" width="6.7109375" style="149" customWidth="1"/>
    <col min="10" max="10" width="13.7109375" style="149" customWidth="1"/>
    <col min="11" max="11" width="38" style="149" bestFit="1" customWidth="1"/>
    <col min="12" max="28" width="11" style="149" bestFit="1" customWidth="1"/>
    <col min="29" max="242" width="11.42578125" style="149"/>
    <col min="243" max="243" width="36.28515625" style="149" customWidth="1"/>
    <col min="244" max="16384" width="11.42578125" style="149"/>
  </cols>
  <sheetData>
    <row r="1" spans="1:29">
      <c r="A1" s="69" t="s">
        <v>411</v>
      </c>
    </row>
    <row r="2" spans="1:29" ht="18.75">
      <c r="A2" s="2" t="s">
        <v>13</v>
      </c>
    </row>
    <row r="4" spans="1:29" ht="31.5" customHeight="1">
      <c r="A4" s="1171" t="s">
        <v>114</v>
      </c>
      <c r="B4" s="1171"/>
      <c r="C4" s="1171"/>
      <c r="D4" s="1171"/>
      <c r="E4" s="1171"/>
      <c r="F4" s="1171"/>
      <c r="G4" s="1171"/>
      <c r="H4" s="1171"/>
      <c r="I4" s="1171"/>
      <c r="J4" s="150"/>
    </row>
    <row r="5" spans="1:29" ht="15.75">
      <c r="A5" s="1057" t="s">
        <v>846</v>
      </c>
      <c r="B5" s="152"/>
      <c r="C5" s="152"/>
      <c r="D5" s="152"/>
      <c r="E5" s="152"/>
      <c r="F5" s="152"/>
      <c r="G5" s="152"/>
      <c r="H5" s="152"/>
      <c r="I5" s="152"/>
      <c r="J5" s="150"/>
    </row>
    <row r="6" spans="1:29" ht="14.25">
      <c r="A6" s="151" t="s">
        <v>60</v>
      </c>
    </row>
    <row r="10" spans="1:29">
      <c r="K10" s="14" t="s">
        <v>795</v>
      </c>
      <c r="L10" s="14"/>
      <c r="M10" s="14"/>
      <c r="N10" s="14"/>
      <c r="O10" s="14"/>
      <c r="P10" s="14"/>
      <c r="Q10" s="14"/>
      <c r="R10" s="14"/>
      <c r="S10" s="14"/>
      <c r="T10" s="14"/>
      <c r="U10" s="14"/>
      <c r="V10" s="14"/>
      <c r="W10" s="14"/>
      <c r="X10" s="14"/>
    </row>
    <row r="11" spans="1:29">
      <c r="K11" s="14"/>
      <c r="L11" s="14"/>
      <c r="M11" s="14"/>
      <c r="N11" s="14"/>
      <c r="O11" s="14"/>
      <c r="P11" s="14"/>
      <c r="Q11" s="14"/>
      <c r="R11" s="14"/>
      <c r="S11" s="14"/>
      <c r="T11" s="14"/>
      <c r="U11" s="14"/>
      <c r="V11" s="14"/>
      <c r="W11" s="14"/>
      <c r="X11" s="14"/>
    </row>
    <row r="12" spans="1:29">
      <c r="K12" s="14"/>
      <c r="L12" s="392">
        <v>2005</v>
      </c>
      <c r="M12" s="393">
        <v>2006</v>
      </c>
      <c r="N12" s="393">
        <v>2007</v>
      </c>
      <c r="O12" s="393">
        <v>2008</v>
      </c>
      <c r="P12" s="393">
        <v>2009</v>
      </c>
      <c r="Q12" s="393">
        <v>2010</v>
      </c>
      <c r="R12" s="393">
        <v>2011</v>
      </c>
      <c r="S12" s="393">
        <v>2012</v>
      </c>
      <c r="T12" s="393">
        <v>2013</v>
      </c>
      <c r="U12" s="393">
        <v>2014</v>
      </c>
      <c r="V12" s="393">
        <v>2015</v>
      </c>
      <c r="W12" s="279">
        <v>2016</v>
      </c>
      <c r="X12" s="279">
        <v>2017</v>
      </c>
      <c r="Y12" s="393">
        <f>X12+1</f>
        <v>2018</v>
      </c>
      <c r="Z12" s="393">
        <f>Y12+1</f>
        <v>2019</v>
      </c>
      <c r="AA12" s="393">
        <v>2020</v>
      </c>
      <c r="AB12" s="394">
        <v>2021</v>
      </c>
    </row>
    <row r="13" spans="1:29">
      <c r="J13" s="11"/>
      <c r="K13" s="330" t="s">
        <v>890</v>
      </c>
      <c r="L13" s="395">
        <v>2.3618417426330742</v>
      </c>
      <c r="M13" s="396">
        <v>4.174230980937212</v>
      </c>
      <c r="N13" s="396">
        <v>6.5595046919277635</v>
      </c>
      <c r="O13" s="396">
        <v>9.2690307777403707</v>
      </c>
      <c r="P13" s="396">
        <v>11.7619165340398</v>
      </c>
      <c r="Q13" s="396">
        <v>13.735020639229175</v>
      </c>
      <c r="R13" s="396">
        <v>14.956700785689954</v>
      </c>
      <c r="S13" s="396">
        <v>16.615799806667059</v>
      </c>
      <c r="T13" s="396">
        <v>18.349611961923422</v>
      </c>
      <c r="U13" s="396">
        <v>20.171144631639788</v>
      </c>
      <c r="V13" s="396">
        <v>22.146900061161478</v>
      </c>
      <c r="W13" s="396">
        <v>24.283703804671354</v>
      </c>
      <c r="X13" s="396">
        <v>26.612469995081163</v>
      </c>
      <c r="Y13" s="396">
        <v>29.349936291077878</v>
      </c>
      <c r="Z13" s="396">
        <v>33.305176476208771</v>
      </c>
      <c r="AA13" s="396">
        <v>37.286798173269709</v>
      </c>
      <c r="AB13" s="397">
        <v>42.096984796601475</v>
      </c>
      <c r="AC13" s="269"/>
    </row>
    <row r="14" spans="1:29">
      <c r="J14" s="11"/>
      <c r="K14" s="330" t="s">
        <v>573</v>
      </c>
      <c r="L14" s="395">
        <v>2.4317688888888891</v>
      </c>
      <c r="M14" s="396">
        <v>4.1470841666666667</v>
      </c>
      <c r="N14" s="396">
        <v>6.1562338888888899</v>
      </c>
      <c r="O14" s="396">
        <v>9.1805688888888888</v>
      </c>
      <c r="P14" s="396">
        <v>11.807853888888888</v>
      </c>
      <c r="Q14" s="396">
        <v>15.350304722222223</v>
      </c>
      <c r="R14" s="396">
        <v>13.44645093877674</v>
      </c>
      <c r="S14" s="396">
        <v>16.913875646915923</v>
      </c>
      <c r="T14" s="396">
        <v>19.900219088930939</v>
      </c>
      <c r="U14" s="396">
        <v>17.83261172400211</v>
      </c>
      <c r="V14" s="396">
        <v>20.878345064330048</v>
      </c>
      <c r="W14" s="396">
        <v>24.70220784357149</v>
      </c>
      <c r="X14" s="396">
        <v>26.045644925842609</v>
      </c>
      <c r="Y14" s="396">
        <v>27.774948751170268</v>
      </c>
      <c r="Z14" s="396">
        <v>31.698274823573374</v>
      </c>
      <c r="AA14" s="396">
        <v>32.908596785451614</v>
      </c>
      <c r="AB14" s="397">
        <v>42.792918359318811</v>
      </c>
    </row>
    <row r="20" spans="1:28">
      <c r="B20" s="154"/>
      <c r="C20" s="154"/>
      <c r="D20" s="154"/>
      <c r="F20" s="154"/>
      <c r="G20" s="154"/>
      <c r="H20" s="154"/>
    </row>
    <row r="21" spans="1:28">
      <c r="A21" s="149" t="s">
        <v>717</v>
      </c>
      <c r="B21" s="154"/>
      <c r="C21" s="154"/>
      <c r="D21" s="154"/>
      <c r="F21" s="154"/>
      <c r="G21" s="154"/>
      <c r="H21" s="154"/>
    </row>
    <row r="22" spans="1:28">
      <c r="A22" s="149" t="s">
        <v>718</v>
      </c>
      <c r="B22" s="154"/>
      <c r="C22" s="154"/>
      <c r="D22" s="154"/>
      <c r="E22" s="153"/>
      <c r="F22" s="154"/>
      <c r="G22" s="154"/>
      <c r="H22" s="154"/>
      <c r="I22" s="37"/>
    </row>
    <row r="23" spans="1:28" ht="27.75" customHeight="1">
      <c r="A23" s="155" t="s">
        <v>330</v>
      </c>
      <c r="B23" s="1055"/>
      <c r="C23" s="1055"/>
      <c r="D23" s="1055"/>
      <c r="E23" s="1055"/>
      <c r="F23" s="1055"/>
      <c r="G23" s="1055"/>
      <c r="H23" s="1055"/>
      <c r="I23" s="1055"/>
    </row>
    <row r="24" spans="1:28" ht="14.25">
      <c r="A24" s="1055"/>
      <c r="B24" s="156"/>
      <c r="C24" s="156"/>
      <c r="D24" s="156"/>
      <c r="E24" s="156"/>
      <c r="F24" s="156"/>
      <c r="G24" s="156"/>
      <c r="H24" s="156"/>
      <c r="I24" s="156"/>
    </row>
    <row r="25" spans="1:28">
      <c r="A25" s="156"/>
    </row>
    <row r="26" spans="1:28" ht="15">
      <c r="A26" s="157" t="s">
        <v>115</v>
      </c>
    </row>
    <row r="27" spans="1:28" ht="14.25">
      <c r="A27" s="158" t="s">
        <v>116</v>
      </c>
    </row>
    <row r="31" spans="1:28" ht="14.25">
      <c r="K31" s="160" t="s">
        <v>117</v>
      </c>
    </row>
    <row r="32" spans="1:28" ht="14.25">
      <c r="K32" s="324"/>
      <c r="L32" s="326">
        <v>2005</v>
      </c>
      <c r="M32" s="326">
        <v>2006</v>
      </c>
      <c r="N32" s="326">
        <v>2007</v>
      </c>
      <c r="O32" s="326">
        <v>2008</v>
      </c>
      <c r="P32" s="326">
        <v>2009</v>
      </c>
      <c r="Q32" s="326">
        <v>2010</v>
      </c>
      <c r="R32" s="326">
        <v>2011</v>
      </c>
      <c r="S32" s="326">
        <v>2012</v>
      </c>
      <c r="T32" s="326">
        <v>2013</v>
      </c>
      <c r="U32" s="326">
        <v>2014</v>
      </c>
      <c r="V32" s="326">
        <v>2015</v>
      </c>
      <c r="W32" s="326">
        <v>2016</v>
      </c>
      <c r="X32" s="326">
        <v>2017</v>
      </c>
      <c r="Y32" s="326">
        <v>2018</v>
      </c>
      <c r="Z32" s="326">
        <v>2019</v>
      </c>
      <c r="AA32" s="326">
        <v>2020</v>
      </c>
      <c r="AB32" s="326">
        <v>2021</v>
      </c>
    </row>
    <row r="33" spans="1:30" ht="14.25">
      <c r="K33" s="326" t="s">
        <v>118</v>
      </c>
      <c r="L33" s="327">
        <v>13.200000000000001</v>
      </c>
      <c r="M33" s="327">
        <v>18.45</v>
      </c>
      <c r="N33" s="327">
        <v>18.600000000000001</v>
      </c>
      <c r="O33" s="327">
        <v>19.43</v>
      </c>
      <c r="P33" s="327">
        <v>14.349</v>
      </c>
      <c r="Q33" s="327">
        <v>8.9570000000000007</v>
      </c>
      <c r="R33" s="327">
        <v>7.7620000000000005</v>
      </c>
      <c r="S33" s="327">
        <v>6.4480000000000004</v>
      </c>
      <c r="T33" s="327">
        <v>4.9240000000000004</v>
      </c>
      <c r="U33" s="327">
        <v>3.6219999999999999</v>
      </c>
      <c r="V33" s="327">
        <v>3.0790000000000002</v>
      </c>
      <c r="W33" s="327">
        <v>2.597</v>
      </c>
      <c r="X33" s="327">
        <v>2.4889999999999999</v>
      </c>
      <c r="Y33" s="327">
        <v>2.4969999999999999</v>
      </c>
      <c r="Z33" s="327">
        <v>2.5819999999999999</v>
      </c>
      <c r="AA33" s="327">
        <v>2.4660000000000002</v>
      </c>
      <c r="AB33" s="327">
        <v>2.7189999999999999</v>
      </c>
      <c r="AC33" s="269"/>
      <c r="AD33" s="269"/>
    </row>
    <row r="34" spans="1:30" ht="14.25">
      <c r="K34" s="326" t="s">
        <v>891</v>
      </c>
      <c r="L34" s="327">
        <v>12</v>
      </c>
      <c r="M34" s="327">
        <v>35.06</v>
      </c>
      <c r="N34" s="327">
        <v>51</v>
      </c>
      <c r="O34" s="327">
        <v>133.08000000000001</v>
      </c>
      <c r="P34" s="327">
        <v>106.54300000000001</v>
      </c>
      <c r="Q34" s="327">
        <v>53.853999999999999</v>
      </c>
      <c r="R34" s="327">
        <v>55.298999999999999</v>
      </c>
      <c r="S34" s="327">
        <v>52.779000000000003</v>
      </c>
      <c r="T34" s="327">
        <v>53.899000000000001</v>
      </c>
      <c r="U34" s="327">
        <v>69.671000000000006</v>
      </c>
      <c r="V34" s="327">
        <v>75.272999999999996</v>
      </c>
      <c r="W34" s="327">
        <v>74.594999999999999</v>
      </c>
      <c r="X34" s="327">
        <v>83.364000000000004</v>
      </c>
      <c r="Y34" s="327">
        <v>96.576000000000008</v>
      </c>
      <c r="Z34" s="327">
        <v>176.22</v>
      </c>
      <c r="AA34" s="327">
        <v>175.22200000000001</v>
      </c>
      <c r="AB34" s="327">
        <v>267.221</v>
      </c>
      <c r="AC34" s="269"/>
      <c r="AD34" s="269"/>
    </row>
    <row r="35" spans="1:30" ht="14.25">
      <c r="K35" s="326" t="s">
        <v>892</v>
      </c>
      <c r="L35" s="327">
        <v>303</v>
      </c>
      <c r="M35" s="327">
        <v>403</v>
      </c>
      <c r="N35" s="327">
        <v>505.09100000000001</v>
      </c>
      <c r="O35" s="327">
        <v>382.87700000000001</v>
      </c>
      <c r="P35" s="327">
        <v>331.78199999999998</v>
      </c>
      <c r="Q35" s="327">
        <v>378.71899999999999</v>
      </c>
      <c r="R35" s="327">
        <v>360.82900000000001</v>
      </c>
      <c r="S35" s="327">
        <v>333.77500000000003</v>
      </c>
      <c r="T35" s="327">
        <v>352.17400000000004</v>
      </c>
      <c r="U35" s="327">
        <v>346.03700000000003</v>
      </c>
      <c r="V35" s="327">
        <v>399.65699999999998</v>
      </c>
      <c r="W35" s="327">
        <v>447.452</v>
      </c>
      <c r="X35" s="327">
        <v>483.91200000000003</v>
      </c>
      <c r="Y35" s="327">
        <v>571.14</v>
      </c>
      <c r="Z35" s="327">
        <v>728.43299999999999</v>
      </c>
      <c r="AA35" s="327">
        <v>812.404</v>
      </c>
      <c r="AB35" s="327">
        <v>837.62900000000002</v>
      </c>
      <c r="AC35" s="269"/>
      <c r="AD35" s="269"/>
    </row>
    <row r="36" spans="1:30" ht="15">
      <c r="K36" s="328" t="s">
        <v>119</v>
      </c>
      <c r="L36" s="329">
        <f>SUM(L33:L35)</f>
        <v>328.2</v>
      </c>
      <c r="M36" s="329">
        <f t="shared" ref="M36:Z36" si="0">SUM(M33:M35)</f>
        <v>456.51</v>
      </c>
      <c r="N36" s="329">
        <f t="shared" si="0"/>
        <v>574.69100000000003</v>
      </c>
      <c r="O36" s="329">
        <f t="shared" si="0"/>
        <v>535.38700000000006</v>
      </c>
      <c r="P36" s="329">
        <f t="shared" si="0"/>
        <v>452.67399999999998</v>
      </c>
      <c r="Q36" s="329">
        <f t="shared" si="0"/>
        <v>441.53</v>
      </c>
      <c r="R36" s="329">
        <f t="shared" si="0"/>
        <v>423.89</v>
      </c>
      <c r="S36" s="329">
        <f t="shared" si="0"/>
        <v>393.00200000000007</v>
      </c>
      <c r="T36" s="329">
        <f t="shared" si="0"/>
        <v>410.99700000000001</v>
      </c>
      <c r="U36" s="329">
        <f t="shared" si="0"/>
        <v>419.33000000000004</v>
      </c>
      <c r="V36" s="329">
        <f t="shared" si="0"/>
        <v>478.00899999999996</v>
      </c>
      <c r="W36" s="329">
        <f t="shared" si="0"/>
        <v>524.64400000000001</v>
      </c>
      <c r="X36" s="329">
        <f t="shared" si="0"/>
        <v>569.7650000000001</v>
      </c>
      <c r="Y36" s="329">
        <f t="shared" si="0"/>
        <v>670.21299999999997</v>
      </c>
      <c r="Z36" s="329">
        <f t="shared" si="0"/>
        <v>907.23500000000001</v>
      </c>
      <c r="AA36" s="329">
        <f t="shared" ref="AA36:AB36" si="1">SUM(AA33:AA35)</f>
        <v>990.09199999999998</v>
      </c>
      <c r="AB36" s="329">
        <f t="shared" si="1"/>
        <v>1107.569</v>
      </c>
    </row>
    <row r="42" spans="1:30">
      <c r="I42" s="29"/>
    </row>
    <row r="43" spans="1:30">
      <c r="A43" s="159" t="s">
        <v>718</v>
      </c>
    </row>
    <row r="44" spans="1:30" ht="14.25">
      <c r="A44" s="155" t="s">
        <v>329</v>
      </c>
      <c r="B44" s="1056"/>
      <c r="C44" s="1056"/>
      <c r="D44" s="1056"/>
      <c r="E44" s="1056"/>
      <c r="F44" s="1056"/>
      <c r="G44" s="1056"/>
      <c r="H44" s="1056"/>
      <c r="I44" s="1056"/>
    </row>
    <row r="45" spans="1:30" ht="14.25">
      <c r="A45" s="1056"/>
      <c r="B45" s="216"/>
      <c r="C45" s="216"/>
      <c r="D45" s="216"/>
      <c r="E45" s="216"/>
      <c r="F45" s="216"/>
      <c r="G45" s="216"/>
      <c r="H45" s="216"/>
      <c r="I45" s="216"/>
      <c r="J45" s="216"/>
    </row>
  </sheetData>
  <sheetProtection selectLockedCells="1" selectUnlockedCells="1"/>
  <mergeCells count="1">
    <mergeCell ref="A4:I4"/>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92D050"/>
    <pageSetUpPr fitToPage="1"/>
  </sheetPr>
  <dimension ref="A1:Q44"/>
  <sheetViews>
    <sheetView showGridLines="0" zoomScaleNormal="100" workbookViewId="0">
      <selection activeCell="D27" sqref="D27"/>
    </sheetView>
  </sheetViews>
  <sheetFormatPr baseColWidth="10" defaultColWidth="11.42578125" defaultRowHeight="12.6" customHeight="1"/>
  <cols>
    <col min="1" max="1" width="60.7109375" style="735" customWidth="1"/>
    <col min="2" max="2" width="8.42578125" style="735" customWidth="1"/>
    <col min="3" max="9" width="7.7109375" style="735" customWidth="1"/>
    <col min="10" max="10" width="7.42578125" style="735" customWidth="1"/>
    <col min="11" max="11" width="7.28515625" style="735" customWidth="1"/>
    <col min="12" max="12" width="5.28515625" style="735" customWidth="1"/>
    <col min="13" max="13" width="18" style="735" customWidth="1"/>
    <col min="14" max="14" width="20.28515625" style="735" customWidth="1"/>
    <col min="15" max="16384" width="11.42578125" style="735"/>
  </cols>
  <sheetData>
    <row r="1" spans="1:17" ht="12.6" customHeight="1">
      <c r="A1" s="734" t="s">
        <v>411</v>
      </c>
    </row>
    <row r="2" spans="1:17" ht="16.5" customHeight="1">
      <c r="A2" s="736" t="s">
        <v>27</v>
      </c>
    </row>
    <row r="4" spans="1:17" ht="12.6" customHeight="1">
      <c r="A4" s="840" t="s">
        <v>796</v>
      </c>
      <c r="B4" s="776"/>
      <c r="C4" s="776"/>
      <c r="D4" s="776"/>
      <c r="E4" s="776"/>
      <c r="F4" s="776"/>
      <c r="G4" s="776"/>
      <c r="H4" s="776"/>
      <c r="I4" s="776"/>
      <c r="K4" s="777"/>
      <c r="N4" s="125"/>
      <c r="O4" s="125"/>
      <c r="P4" s="125"/>
      <c r="Q4" s="778"/>
    </row>
    <row r="5" spans="1:17" ht="12.6" customHeight="1">
      <c r="A5" s="1058" t="s">
        <v>847</v>
      </c>
      <c r="B5" s="776"/>
      <c r="C5" s="776"/>
      <c r="D5" s="776"/>
      <c r="E5" s="776"/>
      <c r="F5" s="776"/>
      <c r="G5" s="776"/>
      <c r="H5" s="776"/>
      <c r="I5" s="776"/>
      <c r="K5" s="777"/>
      <c r="N5" s="125"/>
      <c r="O5" s="125"/>
      <c r="P5" s="125"/>
      <c r="Q5" s="778"/>
    </row>
    <row r="6" spans="1:17" ht="12.6" customHeight="1">
      <c r="B6" s="779" t="s">
        <v>60</v>
      </c>
      <c r="C6" s="776"/>
      <c r="D6" s="776"/>
      <c r="E6" s="776"/>
      <c r="F6" s="776"/>
      <c r="G6" s="776"/>
      <c r="H6" s="776"/>
      <c r="I6" s="776"/>
      <c r="K6" s="777"/>
      <c r="N6" s="125"/>
      <c r="O6" s="125"/>
      <c r="P6" s="125"/>
      <c r="Q6" s="778"/>
    </row>
    <row r="7" spans="1:17" ht="12.6" customHeight="1">
      <c r="A7" s="780" t="s">
        <v>906</v>
      </c>
      <c r="B7" s="780">
        <v>120.92698405950929</v>
      </c>
      <c r="C7" s="749"/>
      <c r="D7" s="781"/>
      <c r="E7" s="781"/>
      <c r="F7" s="781"/>
      <c r="G7" s="782"/>
      <c r="H7" s="783"/>
      <c r="I7" s="781"/>
      <c r="K7" s="777"/>
      <c r="N7" s="125"/>
      <c r="O7" s="125"/>
      <c r="P7" s="125"/>
      <c r="Q7" s="778"/>
    </row>
    <row r="8" spans="1:17" ht="12.6" customHeight="1">
      <c r="A8" s="780" t="s">
        <v>907</v>
      </c>
      <c r="B8" s="780">
        <v>11.149715940490687</v>
      </c>
      <c r="C8" s="749"/>
      <c r="G8" s="784"/>
      <c r="H8" s="746"/>
      <c r="J8" s="777"/>
      <c r="M8" s="125"/>
      <c r="N8" s="125"/>
      <c r="O8" s="125"/>
      <c r="P8" s="778"/>
    </row>
    <row r="9" spans="1:17" ht="12.6" customHeight="1">
      <c r="A9" s="785" t="s">
        <v>7</v>
      </c>
      <c r="B9" s="786">
        <v>132.07669999999999</v>
      </c>
      <c r="C9" s="749"/>
      <c r="N9" s="125"/>
      <c r="O9" s="125"/>
      <c r="P9" s="125"/>
      <c r="Q9" s="778"/>
    </row>
    <row r="10" spans="1:17" ht="12.6" customHeight="1">
      <c r="N10" s="125"/>
      <c r="O10" s="125"/>
      <c r="P10" s="125"/>
      <c r="Q10" s="778"/>
    </row>
    <row r="11" spans="1:17" ht="12.6" customHeight="1">
      <c r="N11" s="125"/>
      <c r="O11" s="125"/>
      <c r="P11" s="125"/>
      <c r="Q11" s="778"/>
    </row>
    <row r="12" spans="1:17" ht="12.6" customHeight="1">
      <c r="N12" s="125"/>
      <c r="O12" s="125"/>
      <c r="P12" s="125"/>
      <c r="Q12" s="778"/>
    </row>
    <row r="13" spans="1:17" ht="12.6" customHeight="1">
      <c r="B13" s="787"/>
      <c r="C13" s="787"/>
      <c r="D13" s="787"/>
      <c r="E13" s="787"/>
      <c r="F13" s="787"/>
      <c r="G13" s="787"/>
      <c r="H13" s="787"/>
      <c r="I13" s="787"/>
      <c r="J13" s="787"/>
      <c r="K13" s="787"/>
      <c r="N13" s="125"/>
      <c r="O13" s="125"/>
      <c r="P13" s="125"/>
      <c r="Q13" s="778"/>
    </row>
    <row r="14" spans="1:17" ht="12.6" customHeight="1">
      <c r="K14" s="788"/>
      <c r="N14" s="125"/>
      <c r="O14" s="125"/>
      <c r="P14" s="125"/>
      <c r="Q14" s="778"/>
    </row>
    <row r="15" spans="1:17" ht="12.6" customHeight="1">
      <c r="K15" s="766"/>
      <c r="N15" s="125"/>
      <c r="O15" s="125"/>
      <c r="P15" s="125"/>
      <c r="Q15" s="778"/>
    </row>
    <row r="16" spans="1:17" ht="12.75" customHeight="1">
      <c r="I16" s="789"/>
      <c r="K16" s="790"/>
      <c r="N16" s="125"/>
      <c r="O16" s="125"/>
      <c r="P16" s="125"/>
      <c r="Q16" s="778"/>
    </row>
    <row r="17" spans="1:17" ht="17.25" customHeight="1">
      <c r="J17" s="791"/>
      <c r="K17" s="790"/>
      <c r="N17" s="125"/>
      <c r="O17" s="125"/>
      <c r="P17" s="125"/>
      <c r="Q17" s="778"/>
    </row>
    <row r="18" spans="1:17" ht="14.25" customHeight="1">
      <c r="A18" s="775"/>
      <c r="B18" s="775"/>
      <c r="C18" s="775"/>
      <c r="D18" s="775"/>
      <c r="E18" s="775"/>
      <c r="F18" s="775"/>
      <c r="G18" s="775"/>
      <c r="H18" s="775"/>
      <c r="I18" s="775"/>
      <c r="K18" s="790"/>
      <c r="N18" s="125"/>
      <c r="O18" s="125"/>
      <c r="P18" s="125"/>
      <c r="Q18" s="778"/>
    </row>
    <row r="19" spans="1:17" ht="12.75" customHeight="1">
      <c r="K19" s="790"/>
      <c r="N19" s="125"/>
      <c r="O19" s="125"/>
      <c r="P19" s="125"/>
      <c r="Q19" s="778"/>
    </row>
    <row r="20" spans="1:17" ht="12.75" customHeight="1">
      <c r="A20" s="787"/>
      <c r="K20" s="790"/>
      <c r="N20" s="125"/>
      <c r="O20" s="125"/>
      <c r="P20" s="125"/>
      <c r="Q20" s="778"/>
    </row>
    <row r="21" spans="1:17" ht="12.75" customHeight="1">
      <c r="K21" s="739"/>
      <c r="N21" s="125"/>
      <c r="O21" s="125"/>
      <c r="P21" s="125"/>
      <c r="Q21" s="778"/>
    </row>
    <row r="22" spans="1:17" ht="12.75" customHeight="1">
      <c r="N22" s="125"/>
      <c r="O22" s="125"/>
      <c r="P22" s="125"/>
      <c r="Q22" s="778"/>
    </row>
    <row r="23" spans="1:17" ht="12.75" customHeight="1">
      <c r="N23" s="125"/>
      <c r="O23" s="125"/>
      <c r="P23" s="125"/>
      <c r="Q23" s="778"/>
    </row>
    <row r="24" spans="1:17" ht="12.75" customHeight="1">
      <c r="K24" s="787"/>
      <c r="N24" s="125"/>
      <c r="O24" s="125"/>
      <c r="P24" s="125"/>
      <c r="Q24" s="778"/>
    </row>
    <row r="25" spans="1:17" ht="12.75" customHeight="1">
      <c r="K25" s="788"/>
      <c r="N25" s="125"/>
      <c r="O25" s="125"/>
      <c r="P25" s="125"/>
      <c r="Q25" s="778"/>
    </row>
    <row r="26" spans="1:17" ht="12.75" customHeight="1">
      <c r="A26" s="735" t="s">
        <v>387</v>
      </c>
      <c r="K26" s="776"/>
      <c r="N26" s="125"/>
      <c r="O26" s="125"/>
      <c r="P26" s="125"/>
      <c r="Q26" s="778"/>
    </row>
    <row r="27" spans="1:17" ht="12.75" customHeight="1">
      <c r="K27" s="792"/>
      <c r="N27" s="125"/>
      <c r="O27" s="125"/>
      <c r="P27" s="125"/>
      <c r="Q27" s="778"/>
    </row>
    <row r="31" spans="1:17" ht="16.5" customHeight="1"/>
    <row r="32" spans="1:17" ht="14.25" customHeight="1"/>
    <row r="33" ht="14.25" customHeight="1"/>
    <row r="34" ht="14.25" customHeight="1"/>
    <row r="35" ht="14.25" customHeight="1"/>
    <row r="36" ht="12.75" customHeight="1"/>
    <row r="38" ht="12.75" customHeight="1"/>
    <row r="39" ht="13.5" customHeight="1"/>
    <row r="40" ht="15.75" customHeight="1"/>
    <row r="41" ht="12.75" customHeight="1"/>
    <row r="42" ht="12.75" customHeight="1"/>
    <row r="43" ht="12.75" customHeight="1"/>
    <row r="44" ht="12.75" customHeight="1"/>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92D050"/>
  </sheetPr>
  <dimension ref="A1:AG72"/>
  <sheetViews>
    <sheetView showGridLines="0" topLeftCell="A15" zoomScaleNormal="100" workbookViewId="0">
      <selection activeCell="D27" sqref="D27"/>
    </sheetView>
  </sheetViews>
  <sheetFormatPr baseColWidth="10" defaultColWidth="11.42578125" defaultRowHeight="12.75"/>
  <cols>
    <col min="1" max="1" width="31.28515625" style="869" customWidth="1"/>
    <col min="2" max="11" width="7.28515625" style="869" customWidth="1"/>
    <col min="12" max="13" width="11.42578125" style="869"/>
    <col min="14" max="14" width="13" style="869" customWidth="1"/>
    <col min="15" max="16384" width="11.42578125" style="869"/>
  </cols>
  <sheetData>
    <row r="1" spans="1:21">
      <c r="A1" s="868" t="s">
        <v>411</v>
      </c>
    </row>
    <row r="2" spans="1:21" ht="18.75">
      <c r="A2" s="870" t="s">
        <v>27</v>
      </c>
    </row>
    <row r="4" spans="1:21" ht="18.75">
      <c r="A4" s="870" t="s">
        <v>298</v>
      </c>
    </row>
    <row r="5" spans="1:21">
      <c r="A5" s="1058" t="s">
        <v>848</v>
      </c>
    </row>
    <row r="6" spans="1:21" ht="80.25" customHeight="1">
      <c r="A6" s="869" t="s">
        <v>60</v>
      </c>
      <c r="L6" s="871"/>
      <c r="O6" s="871"/>
      <c r="P6" s="872" t="s">
        <v>60</v>
      </c>
      <c r="Q6" s="873" t="s">
        <v>617</v>
      </c>
      <c r="R6" s="874" t="s">
        <v>618</v>
      </c>
      <c r="S6" s="875" t="s">
        <v>619</v>
      </c>
      <c r="T6" s="876" t="s">
        <v>32</v>
      </c>
    </row>
    <row r="7" spans="1:21" ht="15">
      <c r="B7" s="871"/>
      <c r="C7" s="871"/>
      <c r="D7" s="871"/>
      <c r="E7" s="871"/>
      <c r="F7" s="871"/>
      <c r="G7" s="871"/>
      <c r="H7" s="871"/>
      <c r="I7" s="871"/>
      <c r="J7" s="871"/>
      <c r="K7" s="871"/>
      <c r="L7" s="871"/>
      <c r="M7" s="871"/>
      <c r="N7" s="871"/>
      <c r="O7" s="871"/>
      <c r="P7" s="878">
        <v>1990</v>
      </c>
      <c r="Q7" s="879">
        <v>103.80277777777778</v>
      </c>
      <c r="R7" s="880">
        <v>0</v>
      </c>
      <c r="S7" s="881">
        <v>8.7725000000000009</v>
      </c>
      <c r="T7" s="882">
        <v>1.0402777777777814</v>
      </c>
      <c r="U7" s="883"/>
    </row>
    <row r="8" spans="1:21" ht="15">
      <c r="A8" s="884"/>
      <c r="B8" s="871"/>
      <c r="C8" s="871"/>
      <c r="D8" s="871"/>
      <c r="E8" s="871"/>
      <c r="F8" s="871"/>
      <c r="G8" s="871"/>
      <c r="H8" s="871"/>
      <c r="I8" s="871"/>
      <c r="J8" s="871"/>
      <c r="K8" s="871"/>
      <c r="L8" s="871"/>
      <c r="M8" s="871"/>
      <c r="N8" s="885"/>
      <c r="O8" s="871"/>
      <c r="P8" s="886">
        <v>1991</v>
      </c>
      <c r="Q8" s="887">
        <v>121.19805555555556</v>
      </c>
      <c r="R8" s="888">
        <v>0</v>
      </c>
      <c r="S8" s="889">
        <v>9.2083333333333339</v>
      </c>
      <c r="T8" s="890">
        <v>1.1705555555555609</v>
      </c>
      <c r="U8" s="883"/>
    </row>
    <row r="9" spans="1:21" ht="15">
      <c r="A9" s="871"/>
      <c r="B9" s="871"/>
      <c r="C9" s="871"/>
      <c r="D9" s="871"/>
      <c r="E9" s="871"/>
      <c r="F9" s="871"/>
      <c r="G9" s="871"/>
      <c r="H9" s="871"/>
      <c r="I9" s="871"/>
      <c r="J9" s="871"/>
      <c r="K9" s="871"/>
      <c r="L9" s="871"/>
      <c r="O9" s="871"/>
      <c r="P9" s="886">
        <v>1992</v>
      </c>
      <c r="Q9" s="887">
        <v>117.03611111111111</v>
      </c>
      <c r="R9" s="888">
        <v>0</v>
      </c>
      <c r="S9" s="889">
        <v>9.573888888888888</v>
      </c>
      <c r="T9" s="890">
        <v>1.13333333333334</v>
      </c>
      <c r="U9" s="883"/>
    </row>
    <row r="10" spans="1:21" ht="15">
      <c r="A10" s="871"/>
      <c r="B10" s="871"/>
      <c r="C10" s="871"/>
      <c r="D10" s="871"/>
      <c r="E10" s="871"/>
      <c r="F10" s="871"/>
      <c r="G10" s="871"/>
      <c r="H10" s="871"/>
      <c r="I10" s="871"/>
      <c r="J10" s="871"/>
      <c r="K10" s="871"/>
      <c r="L10" s="871"/>
      <c r="O10" s="871"/>
      <c r="P10" s="886">
        <v>1993</v>
      </c>
      <c r="Q10" s="887">
        <v>112.7975</v>
      </c>
      <c r="R10" s="888">
        <v>0</v>
      </c>
      <c r="S10" s="889">
        <v>8.6636111111111109</v>
      </c>
      <c r="T10" s="890">
        <v>1.1813888888888879</v>
      </c>
      <c r="U10" s="883"/>
    </row>
    <row r="11" spans="1:21" ht="15">
      <c r="A11" s="871"/>
      <c r="B11" s="871"/>
      <c r="C11" s="871"/>
      <c r="D11" s="871"/>
      <c r="E11" s="871"/>
      <c r="F11" s="871"/>
      <c r="G11" s="871"/>
      <c r="H11" s="871"/>
      <c r="I11" s="871"/>
      <c r="J11" s="871"/>
      <c r="K11" s="871"/>
      <c r="L11" s="871"/>
      <c r="O11" s="871"/>
      <c r="P11" s="886">
        <v>1994</v>
      </c>
      <c r="Q11" s="887">
        <v>99.13055555555556</v>
      </c>
      <c r="R11" s="888">
        <v>0</v>
      </c>
      <c r="S11" s="889">
        <v>9.7480555555555561</v>
      </c>
      <c r="T11" s="890">
        <v>1.1305555555555564</v>
      </c>
      <c r="U11" s="883"/>
    </row>
    <row r="12" spans="1:21" ht="15">
      <c r="A12" s="871"/>
      <c r="B12" s="871"/>
      <c r="C12" s="871"/>
      <c r="D12" s="871"/>
      <c r="E12" s="871"/>
      <c r="F12" s="871"/>
      <c r="G12" s="871"/>
      <c r="H12" s="871"/>
      <c r="I12" s="871"/>
      <c r="J12" s="871"/>
      <c r="K12" s="871"/>
      <c r="L12" s="871"/>
      <c r="O12" s="871"/>
      <c r="P12" s="886">
        <v>1995</v>
      </c>
      <c r="Q12" s="887">
        <v>100.49916666666667</v>
      </c>
      <c r="R12" s="888">
        <v>0</v>
      </c>
      <c r="S12" s="889">
        <v>9.8324999999999996</v>
      </c>
      <c r="T12" s="890">
        <v>1.1905555555555587</v>
      </c>
      <c r="U12" s="883"/>
    </row>
    <row r="13" spans="1:21" ht="15">
      <c r="A13" s="871"/>
      <c r="B13" s="871"/>
      <c r="C13" s="871"/>
      <c r="D13" s="871"/>
      <c r="E13" s="871"/>
      <c r="F13" s="871"/>
      <c r="G13" s="871"/>
      <c r="H13" s="871"/>
      <c r="I13" s="871"/>
      <c r="J13" s="871"/>
      <c r="K13" s="871"/>
      <c r="L13" s="871"/>
      <c r="O13" s="871"/>
      <c r="P13" s="886">
        <v>1996</v>
      </c>
      <c r="Q13" s="887">
        <v>109.17833333333333</v>
      </c>
      <c r="R13" s="888">
        <v>0</v>
      </c>
      <c r="S13" s="889">
        <v>9.301111111111112</v>
      </c>
      <c r="T13" s="890">
        <v>1.2547222222222274</v>
      </c>
      <c r="U13" s="883"/>
    </row>
    <row r="14" spans="1:21" ht="15">
      <c r="A14" s="871"/>
      <c r="B14" s="871"/>
      <c r="C14" s="871"/>
      <c r="D14" s="871"/>
      <c r="E14" s="871"/>
      <c r="F14" s="871"/>
      <c r="G14" s="871"/>
      <c r="H14" s="871"/>
      <c r="I14" s="871"/>
      <c r="J14" s="871"/>
      <c r="K14" s="891"/>
      <c r="L14" s="871"/>
      <c r="O14" s="871"/>
      <c r="P14" s="886">
        <v>1997</v>
      </c>
      <c r="Q14" s="887">
        <v>97.123333333333335</v>
      </c>
      <c r="R14" s="888">
        <v>0</v>
      </c>
      <c r="S14" s="889">
        <v>10.374444444444444</v>
      </c>
      <c r="T14" s="890">
        <v>1.197222222222214</v>
      </c>
      <c r="U14" s="883"/>
    </row>
    <row r="15" spans="1:21" ht="15">
      <c r="A15" s="871"/>
      <c r="B15" s="871"/>
      <c r="C15" s="871"/>
      <c r="D15" s="871"/>
      <c r="E15" s="871"/>
      <c r="F15" s="871"/>
      <c r="G15" s="871"/>
      <c r="H15" s="871"/>
      <c r="I15" s="871"/>
      <c r="J15" s="871"/>
      <c r="K15" s="891"/>
      <c r="L15" s="871"/>
      <c r="O15" s="871"/>
      <c r="P15" s="886">
        <v>1998</v>
      </c>
      <c r="Q15" s="887">
        <v>97.644444444444446</v>
      </c>
      <c r="R15" s="888">
        <v>0</v>
      </c>
      <c r="S15" s="889">
        <v>9.9038888888888881</v>
      </c>
      <c r="T15" s="890">
        <v>1.2452777777777708</v>
      </c>
      <c r="U15" s="883"/>
    </row>
    <row r="16" spans="1:21" ht="15">
      <c r="A16" s="871"/>
      <c r="B16" s="871"/>
      <c r="C16" s="871"/>
      <c r="D16" s="871"/>
      <c r="E16" s="871"/>
      <c r="F16" s="871"/>
      <c r="G16" s="871"/>
      <c r="H16" s="871"/>
      <c r="I16" s="871"/>
      <c r="J16" s="871"/>
      <c r="K16" s="891"/>
      <c r="L16" s="871"/>
      <c r="O16" s="871"/>
      <c r="P16" s="886">
        <v>1999</v>
      </c>
      <c r="Q16" s="887">
        <v>92.257777777777775</v>
      </c>
      <c r="R16" s="888">
        <v>0</v>
      </c>
      <c r="S16" s="889">
        <v>9.4049999999999994</v>
      </c>
      <c r="T16" s="890">
        <v>1.2052777777777823</v>
      </c>
      <c r="U16" s="883"/>
    </row>
    <row r="17" spans="1:21" ht="15">
      <c r="A17" s="871"/>
      <c r="B17" s="871"/>
      <c r="C17" s="871"/>
      <c r="D17" s="871"/>
      <c r="E17" s="871"/>
      <c r="F17" s="871"/>
      <c r="G17" s="871"/>
      <c r="H17" s="871"/>
      <c r="I17" s="871"/>
      <c r="J17" s="871"/>
      <c r="K17" s="871"/>
      <c r="L17" s="871"/>
      <c r="O17" s="871"/>
      <c r="P17" s="886">
        <v>2000</v>
      </c>
      <c r="Q17" s="887">
        <v>87.518333333333331</v>
      </c>
      <c r="R17" s="888">
        <v>0</v>
      </c>
      <c r="S17" s="889">
        <v>9.3958333333333339</v>
      </c>
      <c r="T17" s="890">
        <v>1.1666666666666661</v>
      </c>
      <c r="U17" s="883"/>
    </row>
    <row r="18" spans="1:21" ht="15">
      <c r="A18" s="871"/>
      <c r="B18" s="871"/>
      <c r="C18" s="871"/>
      <c r="D18" s="871"/>
      <c r="E18" s="871"/>
      <c r="F18" s="871"/>
      <c r="G18" s="871"/>
      <c r="H18" s="871"/>
      <c r="I18" s="871"/>
      <c r="J18" s="871"/>
      <c r="K18" s="871"/>
      <c r="L18" s="871"/>
      <c r="O18" s="871"/>
      <c r="P18" s="886">
        <v>2001</v>
      </c>
      <c r="Q18" s="887">
        <v>89.580277777777781</v>
      </c>
      <c r="R18" s="888">
        <v>0</v>
      </c>
      <c r="S18" s="889">
        <v>8.5669444444444451</v>
      </c>
      <c r="T18" s="890">
        <v>1.1880555555555503</v>
      </c>
      <c r="U18" s="883"/>
    </row>
    <row r="19" spans="1:21" ht="15">
      <c r="A19" s="871"/>
      <c r="B19" s="871"/>
      <c r="C19" s="871"/>
      <c r="D19" s="871"/>
      <c r="E19" s="871"/>
      <c r="F19" s="871"/>
      <c r="G19" s="871"/>
      <c r="H19" s="871"/>
      <c r="I19" s="871"/>
      <c r="J19" s="871"/>
      <c r="K19" s="871"/>
      <c r="L19" s="871"/>
      <c r="O19" s="871"/>
      <c r="P19" s="886">
        <v>2002</v>
      </c>
      <c r="Q19" s="887">
        <v>83.449444444444438</v>
      </c>
      <c r="R19" s="888">
        <v>0</v>
      </c>
      <c r="S19" s="889">
        <v>8.9094444444444445</v>
      </c>
      <c r="T19" s="890">
        <v>1.1880555555555663</v>
      </c>
      <c r="U19" s="883"/>
    </row>
    <row r="20" spans="1:21" ht="15">
      <c r="A20" s="871"/>
      <c r="B20" s="871"/>
      <c r="C20" s="871"/>
      <c r="D20" s="871"/>
      <c r="E20" s="871"/>
      <c r="F20" s="871"/>
      <c r="G20" s="871"/>
      <c r="H20" s="871"/>
      <c r="I20" s="871"/>
      <c r="J20" s="871"/>
      <c r="K20" s="871"/>
      <c r="L20" s="871"/>
      <c r="O20" s="871"/>
      <c r="P20" s="886">
        <v>2003</v>
      </c>
      <c r="Q20" s="887">
        <v>89.180833333333339</v>
      </c>
      <c r="R20" s="888">
        <v>0</v>
      </c>
      <c r="S20" s="889">
        <v>9.1769444444444446</v>
      </c>
      <c r="T20" s="890">
        <v>1.3213888888888761</v>
      </c>
      <c r="U20" s="883"/>
    </row>
    <row r="21" spans="1:21" ht="15">
      <c r="A21" s="871"/>
      <c r="L21" s="871"/>
      <c r="O21" s="871"/>
      <c r="P21" s="886">
        <v>2004</v>
      </c>
      <c r="Q21" s="887">
        <v>89.8125</v>
      </c>
      <c r="R21" s="888">
        <v>0</v>
      </c>
      <c r="S21" s="889">
        <v>9.2227777777777771</v>
      </c>
      <c r="T21" s="890">
        <v>1.3880555555555549</v>
      </c>
      <c r="U21" s="883"/>
    </row>
    <row r="22" spans="1:21" ht="15">
      <c r="A22" s="871"/>
      <c r="B22" s="871"/>
      <c r="C22" s="871"/>
      <c r="D22" s="871"/>
      <c r="E22" s="871"/>
      <c r="F22" s="871"/>
      <c r="G22" s="871"/>
      <c r="H22" s="871"/>
      <c r="I22" s="871"/>
      <c r="J22" s="871"/>
      <c r="K22" s="892"/>
      <c r="L22" s="871"/>
      <c r="O22" s="893"/>
      <c r="P22" s="886">
        <v>2005</v>
      </c>
      <c r="Q22" s="887">
        <v>89.176944444444445</v>
      </c>
      <c r="R22" s="888">
        <v>0</v>
      </c>
      <c r="S22" s="889">
        <v>13.118333333333334</v>
      </c>
      <c r="T22" s="890">
        <v>3.292222222222227</v>
      </c>
      <c r="U22" s="883"/>
    </row>
    <row r="23" spans="1:21" ht="15">
      <c r="A23" s="871"/>
      <c r="B23" s="871"/>
      <c r="C23" s="871"/>
      <c r="D23" s="871"/>
      <c r="E23" s="871"/>
      <c r="F23" s="871"/>
      <c r="G23" s="871"/>
      <c r="H23" s="871"/>
      <c r="I23" s="871"/>
      <c r="J23" s="871"/>
      <c r="K23" s="894"/>
      <c r="L23" s="871"/>
      <c r="O23" s="893"/>
      <c r="P23" s="886">
        <v>2006</v>
      </c>
      <c r="Q23" s="887">
        <v>80.883055555555558</v>
      </c>
      <c r="R23" s="888">
        <v>0</v>
      </c>
      <c r="S23" s="889">
        <v>10.733888888888888</v>
      </c>
      <c r="T23" s="890">
        <v>2.6947222222222216</v>
      </c>
      <c r="U23" s="883"/>
    </row>
    <row r="24" spans="1:21" ht="15">
      <c r="A24" s="871"/>
      <c r="B24" s="871"/>
      <c r="C24" s="871"/>
      <c r="D24" s="871"/>
      <c r="E24" s="871"/>
      <c r="F24" s="871"/>
      <c r="G24" s="871"/>
      <c r="H24" s="871"/>
      <c r="J24" s="871"/>
      <c r="K24" s="895"/>
      <c r="L24" s="871"/>
      <c r="O24" s="893"/>
      <c r="P24" s="886">
        <v>2007</v>
      </c>
      <c r="Q24" s="887">
        <v>81.11944444444444</v>
      </c>
      <c r="R24" s="888">
        <v>0</v>
      </c>
      <c r="S24" s="889">
        <v>12.656666666666666</v>
      </c>
      <c r="T24" s="890">
        <v>2.9908333333333417</v>
      </c>
      <c r="U24" s="883"/>
    </row>
    <row r="25" spans="1:21" ht="15">
      <c r="A25" s="896"/>
      <c r="B25" s="871"/>
      <c r="C25" s="871"/>
      <c r="D25" s="871"/>
      <c r="E25" s="871"/>
      <c r="F25" s="871"/>
      <c r="G25" s="871"/>
      <c r="H25" s="871"/>
      <c r="I25" s="871"/>
      <c r="J25" s="897"/>
      <c r="K25" s="895"/>
      <c r="L25" s="871"/>
      <c r="O25" s="893"/>
      <c r="P25" s="886">
        <v>2008</v>
      </c>
      <c r="Q25" s="887">
        <v>86.299444444444447</v>
      </c>
      <c r="R25" s="888">
        <v>0</v>
      </c>
      <c r="S25" s="889">
        <v>12.637222222222222</v>
      </c>
      <c r="T25" s="890">
        <v>3.0880555555555542</v>
      </c>
      <c r="U25" s="883"/>
    </row>
    <row r="26" spans="1:21" ht="15">
      <c r="A26" s="884"/>
      <c r="B26" s="898"/>
      <c r="C26" s="898"/>
      <c r="D26" s="898"/>
      <c r="E26" s="898"/>
      <c r="F26" s="898"/>
      <c r="G26" s="898"/>
      <c r="H26" s="898"/>
      <c r="I26" s="898"/>
      <c r="J26" s="871"/>
      <c r="K26" s="895"/>
      <c r="L26" s="871"/>
      <c r="O26" s="893"/>
      <c r="P26" s="886">
        <v>2009</v>
      </c>
      <c r="Q26" s="887">
        <v>89.785277777777779</v>
      </c>
      <c r="R26" s="888">
        <v>0</v>
      </c>
      <c r="S26" s="889">
        <v>11.452500000000001</v>
      </c>
      <c r="T26" s="890">
        <v>3.329444444444448</v>
      </c>
      <c r="U26" s="883"/>
    </row>
    <row r="27" spans="1:21" ht="15">
      <c r="A27" s="938" t="s">
        <v>620</v>
      </c>
      <c r="B27" s="871"/>
      <c r="C27" s="871"/>
      <c r="D27" s="871"/>
      <c r="E27" s="871"/>
      <c r="F27" s="871"/>
      <c r="G27" s="871"/>
      <c r="H27" s="871"/>
      <c r="I27" s="871"/>
      <c r="J27" s="871"/>
      <c r="K27" s="895"/>
      <c r="L27" s="871"/>
      <c r="O27" s="893"/>
      <c r="P27" s="886">
        <v>2010</v>
      </c>
      <c r="Q27" s="887">
        <v>104.24833333333333</v>
      </c>
      <c r="R27" s="888">
        <v>0</v>
      </c>
      <c r="S27" s="889">
        <v>13.585555555555555</v>
      </c>
      <c r="T27" s="890">
        <v>2.3974999999999973</v>
      </c>
      <c r="U27" s="883"/>
    </row>
    <row r="28" spans="1:21" ht="15">
      <c r="B28" s="871"/>
      <c r="C28" s="871"/>
      <c r="D28" s="871"/>
      <c r="E28" s="871"/>
      <c r="F28" s="871"/>
      <c r="G28" s="871"/>
      <c r="H28" s="871"/>
      <c r="I28" s="871"/>
      <c r="J28" s="871"/>
      <c r="K28" s="895"/>
      <c r="L28" s="871"/>
      <c r="O28" s="893"/>
      <c r="P28" s="886">
        <v>2011</v>
      </c>
      <c r="Q28" s="887">
        <v>83.248815000000008</v>
      </c>
      <c r="R28" s="1016">
        <v>2.2999999999999998</v>
      </c>
      <c r="S28" s="889">
        <v>9.9806738888888891</v>
      </c>
      <c r="T28" s="890">
        <v>4.1891694444444294</v>
      </c>
      <c r="U28" s="883"/>
    </row>
    <row r="29" spans="1:21" ht="15">
      <c r="A29" s="899"/>
      <c r="B29" s="871"/>
      <c r="C29" s="871"/>
      <c r="D29" s="871"/>
      <c r="E29" s="871"/>
      <c r="F29" s="871"/>
      <c r="G29" s="871"/>
      <c r="H29" s="871"/>
      <c r="I29" s="871"/>
      <c r="J29" s="871"/>
      <c r="K29" s="900"/>
      <c r="L29" s="871"/>
      <c r="O29" s="893"/>
      <c r="P29" s="886">
        <v>2012</v>
      </c>
      <c r="Q29" s="887">
        <v>94.946110833333336</v>
      </c>
      <c r="R29" s="1016">
        <v>2.76</v>
      </c>
      <c r="S29" s="889">
        <v>9.6163902777777768</v>
      </c>
      <c r="T29" s="890">
        <v>5.0786588888888726</v>
      </c>
      <c r="U29" s="883"/>
    </row>
    <row r="30" spans="1:21" ht="15">
      <c r="A30" s="901"/>
      <c r="B30" s="902"/>
      <c r="C30" s="902"/>
      <c r="D30" s="902"/>
      <c r="E30" s="902"/>
      <c r="F30" s="902"/>
      <c r="G30" s="902"/>
      <c r="H30" s="902"/>
      <c r="I30" s="871"/>
      <c r="J30" s="871"/>
      <c r="K30" s="871"/>
      <c r="L30" s="871"/>
      <c r="O30" s="893"/>
      <c r="P30" s="886">
        <v>2013</v>
      </c>
      <c r="Q30" s="887">
        <v>105.73187750000001</v>
      </c>
      <c r="R30" s="1016">
        <v>3.91</v>
      </c>
      <c r="S30" s="889">
        <v>9.326563055555555</v>
      </c>
      <c r="T30" s="890">
        <v>5.1385766666666637</v>
      </c>
      <c r="U30" s="883"/>
    </row>
    <row r="31" spans="1:21" ht="15">
      <c r="A31" s="903"/>
      <c r="B31" s="904"/>
      <c r="C31" s="904"/>
      <c r="D31" s="904"/>
      <c r="E31" s="904"/>
      <c r="F31" s="905"/>
      <c r="G31" s="905"/>
      <c r="H31" s="905"/>
      <c r="I31" s="871"/>
      <c r="J31" s="871"/>
      <c r="K31" s="871"/>
      <c r="L31" s="871"/>
      <c r="O31" s="893"/>
      <c r="P31" s="886">
        <v>2014</v>
      </c>
      <c r="Q31" s="887">
        <v>89.525304166666658</v>
      </c>
      <c r="R31" s="1016">
        <v>3.91</v>
      </c>
      <c r="S31" s="889">
        <v>9.1410633333333333</v>
      </c>
      <c r="T31" s="890">
        <v>3.9777086111111277</v>
      </c>
      <c r="U31" s="883"/>
    </row>
    <row r="32" spans="1:21" ht="15">
      <c r="A32" s="906"/>
      <c r="B32" s="907"/>
      <c r="C32" s="907"/>
      <c r="D32" s="907"/>
      <c r="E32" s="907"/>
      <c r="F32" s="907"/>
      <c r="G32" s="907"/>
      <c r="H32" s="907"/>
      <c r="I32" s="871"/>
      <c r="J32" s="871"/>
      <c r="L32" s="871"/>
      <c r="O32" s="893"/>
      <c r="P32" s="886">
        <v>2015</v>
      </c>
      <c r="Q32" s="887">
        <v>96.747109722222206</v>
      </c>
      <c r="R32" s="1016">
        <v>4.37</v>
      </c>
      <c r="S32" s="889">
        <v>9.9976563888888901</v>
      </c>
      <c r="T32" s="890">
        <v>4.3763655555555747</v>
      </c>
      <c r="U32" s="883"/>
    </row>
    <row r="33" spans="1:21" ht="15">
      <c r="A33" s="908"/>
      <c r="B33" s="909"/>
      <c r="C33" s="909"/>
      <c r="D33" s="909"/>
      <c r="E33" s="909"/>
      <c r="F33" s="909"/>
      <c r="G33" s="909"/>
      <c r="H33" s="909"/>
      <c r="I33" s="910"/>
      <c r="J33" s="871"/>
      <c r="K33" s="892"/>
      <c r="L33" s="871"/>
      <c r="O33" s="893"/>
      <c r="P33" s="886">
        <v>2016</v>
      </c>
      <c r="Q33" s="887">
        <v>105.82257305555557</v>
      </c>
      <c r="R33" s="1016">
        <v>4.968</v>
      </c>
      <c r="S33" s="889">
        <v>9.8504636111111115</v>
      </c>
      <c r="T33" s="890">
        <v>3.9878094444444354</v>
      </c>
      <c r="U33" s="883"/>
    </row>
    <row r="34" spans="1:21" ht="15">
      <c r="A34" s="906"/>
      <c r="B34" s="907"/>
      <c r="C34" s="907"/>
      <c r="D34" s="907"/>
      <c r="E34" s="907"/>
      <c r="F34" s="909"/>
      <c r="G34" s="909"/>
      <c r="H34" s="909"/>
      <c r="I34" s="910"/>
      <c r="J34" s="871"/>
      <c r="K34" s="911"/>
      <c r="L34" s="871"/>
      <c r="P34" s="886">
        <v>2017</v>
      </c>
      <c r="Q34" s="887">
        <v>100.98185444444444</v>
      </c>
      <c r="R34" s="1016">
        <v>5.98</v>
      </c>
      <c r="S34" s="889">
        <v>9.9297013888888905</v>
      </c>
      <c r="T34" s="890">
        <v>3.9542819444444426</v>
      </c>
      <c r="U34" s="883"/>
    </row>
    <row r="35" spans="1:21" ht="15">
      <c r="A35" s="908"/>
      <c r="B35" s="909"/>
      <c r="C35" s="909"/>
      <c r="D35" s="909"/>
      <c r="E35" s="909"/>
      <c r="F35" s="909"/>
      <c r="G35" s="909"/>
      <c r="H35" s="909"/>
      <c r="I35" s="871"/>
      <c r="J35" s="871"/>
      <c r="K35" s="912"/>
      <c r="L35" s="871"/>
      <c r="P35" s="886">
        <v>2018</v>
      </c>
      <c r="Q35" s="887">
        <v>100.33941166666666</v>
      </c>
      <c r="R35" s="1016">
        <v>6.9</v>
      </c>
      <c r="S35" s="889">
        <v>8.8798316666666661</v>
      </c>
      <c r="T35" s="890">
        <v>4.1639874999999993</v>
      </c>
      <c r="U35" s="883"/>
    </row>
    <row r="36" spans="1:21" ht="15">
      <c r="A36" s="906"/>
      <c r="B36" s="907"/>
      <c r="C36" s="907"/>
      <c r="D36" s="907"/>
      <c r="E36" s="907"/>
      <c r="F36" s="913"/>
      <c r="G36" s="914"/>
      <c r="H36" s="894"/>
      <c r="I36" s="894"/>
      <c r="J36" s="894"/>
      <c r="K36" s="894"/>
      <c r="P36" s="915">
        <v>2019</v>
      </c>
      <c r="Q36" s="887">
        <v>99.473981388888888</v>
      </c>
      <c r="R36" s="1016">
        <v>7.36</v>
      </c>
      <c r="S36" s="889">
        <v>9.4358094444444429</v>
      </c>
      <c r="T36" s="890">
        <v>4.4031430555555477</v>
      </c>
      <c r="U36" s="883"/>
    </row>
    <row r="37" spans="1:21" ht="15">
      <c r="A37" s="906"/>
      <c r="B37" s="907"/>
      <c r="C37" s="907"/>
      <c r="D37" s="907"/>
      <c r="E37" s="907"/>
      <c r="F37" s="913"/>
      <c r="G37" s="914"/>
      <c r="H37" s="894"/>
      <c r="I37" s="894"/>
      <c r="J37" s="894"/>
      <c r="K37" s="894"/>
      <c r="P37" s="915">
        <v>2020</v>
      </c>
      <c r="Q37" s="887">
        <v>93.055408333333332</v>
      </c>
      <c r="R37" s="1016">
        <v>7.82</v>
      </c>
      <c r="S37" s="889">
        <v>8.9881724999999992</v>
      </c>
      <c r="T37" s="890">
        <v>4.7986430555555639</v>
      </c>
      <c r="U37" s="883"/>
    </row>
    <row r="38" spans="1:21" ht="15">
      <c r="A38" s="908"/>
      <c r="B38" s="909"/>
      <c r="C38" s="909"/>
      <c r="D38" s="909"/>
      <c r="E38" s="909"/>
      <c r="F38" s="913"/>
      <c r="G38" s="914"/>
      <c r="H38" s="894"/>
      <c r="I38" s="894"/>
      <c r="J38" s="894"/>
      <c r="K38" s="894"/>
      <c r="P38" s="916">
        <v>2021</v>
      </c>
      <c r="Q38" s="917">
        <v>105.8067425</v>
      </c>
      <c r="R38" s="1017">
        <v>8.8915705555555551</v>
      </c>
      <c r="S38" s="918">
        <v>10.219817222222222</v>
      </c>
      <c r="T38" s="919">
        <v>5.4561986111110876</v>
      </c>
    </row>
    <row r="39" spans="1:21" ht="15">
      <c r="A39" s="908"/>
      <c r="B39" s="909"/>
      <c r="C39" s="909"/>
      <c r="D39" s="909"/>
      <c r="E39" s="909"/>
      <c r="F39" s="913"/>
      <c r="G39" s="914"/>
      <c r="H39" s="894"/>
      <c r="I39" s="894"/>
      <c r="J39" s="894"/>
      <c r="K39" s="894"/>
      <c r="O39" s="920"/>
      <c r="P39" s="877"/>
      <c r="Q39" s="877"/>
      <c r="R39" s="877"/>
    </row>
    <row r="40" spans="1:21" ht="15">
      <c r="A40" s="906"/>
      <c r="B40" s="907"/>
      <c r="C40" s="907"/>
      <c r="D40" s="907"/>
      <c r="E40" s="907"/>
      <c r="F40" s="913"/>
      <c r="G40" s="914"/>
      <c r="H40" s="894"/>
      <c r="I40" s="894"/>
      <c r="J40" s="894"/>
      <c r="K40" s="894"/>
      <c r="O40" s="920"/>
      <c r="P40" s="877"/>
      <c r="Q40" s="877"/>
      <c r="R40" s="877"/>
    </row>
    <row r="41" spans="1:21" ht="14.25">
      <c r="A41" s="908"/>
      <c r="B41" s="909"/>
      <c r="C41" s="909"/>
      <c r="D41" s="909"/>
      <c r="E41" s="909"/>
    </row>
    <row r="42" spans="1:21" ht="15">
      <c r="A42" s="906"/>
      <c r="B42" s="907"/>
      <c r="C42" s="907"/>
      <c r="D42" s="907"/>
      <c r="E42" s="907"/>
    </row>
    <row r="43" spans="1:21" ht="14.25">
      <c r="A43" s="908"/>
      <c r="B43" s="909"/>
      <c r="C43" s="909"/>
      <c r="D43" s="909"/>
      <c r="E43" s="909"/>
    </row>
    <row r="44" spans="1:21" ht="15">
      <c r="A44" s="906"/>
      <c r="B44" s="907"/>
      <c r="C44" s="907"/>
      <c r="D44" s="907"/>
      <c r="E44" s="907"/>
    </row>
    <row r="45" spans="1:21" ht="15">
      <c r="A45" s="906"/>
      <c r="B45" s="907"/>
      <c r="C45" s="907"/>
      <c r="D45" s="907"/>
      <c r="E45" s="907"/>
    </row>
    <row r="46" spans="1:21" ht="15">
      <c r="A46" s="906"/>
      <c r="B46" s="907"/>
      <c r="C46" s="907"/>
      <c r="D46" s="907"/>
      <c r="E46" s="907"/>
    </row>
    <row r="47" spans="1:21" ht="14.25">
      <c r="A47" s="908"/>
      <c r="B47" s="908"/>
      <c r="C47" s="908"/>
      <c r="D47" s="908"/>
      <c r="E47" s="908"/>
      <c r="F47" s="908"/>
      <c r="G47" s="908"/>
      <c r="H47" s="908"/>
      <c r="I47" s="908"/>
      <c r="J47" s="894"/>
      <c r="K47" s="894"/>
    </row>
    <row r="48" spans="1:21" ht="15">
      <c r="A48" s="899" t="s">
        <v>120</v>
      </c>
      <c r="B48" s="908"/>
      <c r="C48" s="908"/>
      <c r="D48" s="908"/>
      <c r="E48" s="908"/>
      <c r="F48" s="908"/>
      <c r="G48" s="908"/>
      <c r="H48" s="908"/>
      <c r="I48" s="908"/>
      <c r="K48" s="894"/>
    </row>
    <row r="49" spans="1:33" ht="14.25">
      <c r="A49" s="921" t="s">
        <v>116</v>
      </c>
      <c r="K49" s="894"/>
    </row>
    <row r="50" spans="1:33">
      <c r="A50" s="922"/>
      <c r="K50" s="894"/>
    </row>
    <row r="51" spans="1:33" ht="14.25">
      <c r="A51" s="922"/>
      <c r="K51" s="894"/>
      <c r="N51" s="901" t="s">
        <v>121</v>
      </c>
      <c r="O51" s="923"/>
      <c r="P51" s="923"/>
      <c r="Q51" s="923"/>
      <c r="R51" s="923"/>
      <c r="S51" s="923"/>
      <c r="T51" s="923"/>
      <c r="U51" s="923"/>
      <c r="V51" s="923"/>
      <c r="W51" s="923"/>
      <c r="Y51" s="923"/>
    </row>
    <row r="52" spans="1:33" ht="14.25">
      <c r="A52" s="922"/>
      <c r="K52" s="894"/>
      <c r="N52" s="924"/>
      <c r="O52" s="925">
        <v>2003</v>
      </c>
      <c r="P52" s="925">
        <v>2004</v>
      </c>
      <c r="Q52" s="925">
        <v>2005</v>
      </c>
      <c r="R52" s="925">
        <v>2006</v>
      </c>
      <c r="S52" s="925">
        <v>2007</v>
      </c>
      <c r="T52" s="925">
        <v>2008</v>
      </c>
      <c r="U52" s="925">
        <v>2009</v>
      </c>
      <c r="V52" s="925">
        <v>2010</v>
      </c>
      <c r="W52" s="925">
        <v>2011</v>
      </c>
      <c r="X52" s="925">
        <v>2012</v>
      </c>
      <c r="Y52" s="925">
        <v>2013</v>
      </c>
      <c r="Z52" s="925">
        <v>2014</v>
      </c>
      <c r="AA52" s="925">
        <v>2015</v>
      </c>
      <c r="AB52" s="925">
        <v>2016</v>
      </c>
      <c r="AC52" s="925">
        <v>2017</v>
      </c>
      <c r="AD52" s="925">
        <f>AC52+1</f>
        <v>2018</v>
      </c>
      <c r="AE52" s="925">
        <f>AD52+1</f>
        <v>2019</v>
      </c>
      <c r="AF52" s="925">
        <f>AE52+1</f>
        <v>2020</v>
      </c>
      <c r="AG52" s="925">
        <f>AF52+1</f>
        <v>2021</v>
      </c>
    </row>
    <row r="53" spans="1:33" ht="14.25">
      <c r="A53" s="922"/>
      <c r="K53" s="894"/>
      <c r="N53" s="926" t="s">
        <v>122</v>
      </c>
      <c r="O53" s="927">
        <v>10.63</v>
      </c>
      <c r="P53" s="927">
        <v>10.48</v>
      </c>
      <c r="Q53" s="927">
        <v>10.715</v>
      </c>
      <c r="R53" s="927">
        <v>13.657999999999999</v>
      </c>
      <c r="S53" s="927">
        <v>11.298999999999999</v>
      </c>
      <c r="T53" s="927">
        <v>11.2</v>
      </c>
      <c r="U53" s="927">
        <v>9.8699999999999992</v>
      </c>
      <c r="V53" s="927">
        <v>7.7</v>
      </c>
      <c r="W53" s="927">
        <v>7.35</v>
      </c>
      <c r="X53" s="927">
        <v>6.6150000000000002</v>
      </c>
      <c r="Y53" s="927">
        <v>6</v>
      </c>
      <c r="Z53" s="927">
        <v>4.8</v>
      </c>
      <c r="AA53" s="927">
        <v>4.82</v>
      </c>
      <c r="AB53" s="928">
        <v>4.2149999999999999</v>
      </c>
      <c r="AC53" s="928">
        <v>4.5599999999999996</v>
      </c>
      <c r="AD53" s="928">
        <v>4.415</v>
      </c>
      <c r="AE53" s="928">
        <v>4.34</v>
      </c>
      <c r="AF53" s="928">
        <v>3.2749999999999999</v>
      </c>
      <c r="AG53" s="928">
        <v>2.71</v>
      </c>
    </row>
    <row r="54" spans="1:33" ht="14.25">
      <c r="A54" s="922"/>
      <c r="N54" s="929" t="s">
        <v>123</v>
      </c>
      <c r="O54" s="928">
        <v>8.06</v>
      </c>
      <c r="P54" s="928">
        <v>8.8000000000000007</v>
      </c>
      <c r="Q54" s="928">
        <v>18.545000000000002</v>
      </c>
      <c r="R54" s="928">
        <v>28.414000000000001</v>
      </c>
      <c r="S54" s="928">
        <v>15.042999999999999</v>
      </c>
      <c r="T54" s="928">
        <v>27.07</v>
      </c>
      <c r="U54" s="928">
        <v>20.9</v>
      </c>
      <c r="V54" s="928">
        <v>17.34</v>
      </c>
      <c r="W54" s="928">
        <v>16.97</v>
      </c>
      <c r="X54" s="928">
        <v>19.36</v>
      </c>
      <c r="Y54" s="928">
        <v>20.95</v>
      </c>
      <c r="Z54" s="928">
        <v>14.234999999999999</v>
      </c>
      <c r="AA54" s="928">
        <v>11.46</v>
      </c>
      <c r="AB54" s="928">
        <v>9.8049999999999997</v>
      </c>
      <c r="AC54" s="928">
        <v>11.025</v>
      </c>
      <c r="AD54" s="928">
        <v>12.135</v>
      </c>
      <c r="AE54" s="928">
        <v>18.649999999999999</v>
      </c>
      <c r="AF54" s="928">
        <v>17.8</v>
      </c>
      <c r="AG54" s="928">
        <v>36.42</v>
      </c>
    </row>
    <row r="55" spans="1:33" ht="14.25">
      <c r="A55" s="922"/>
      <c r="N55" s="929" t="s">
        <v>124</v>
      </c>
      <c r="O55" s="928">
        <v>76.099999999999994</v>
      </c>
      <c r="P55" s="928">
        <v>83</v>
      </c>
      <c r="Q55" s="928">
        <v>127.075</v>
      </c>
      <c r="R55" s="928">
        <v>205.49199999999999</v>
      </c>
      <c r="S55" s="928">
        <v>188.40600000000001</v>
      </c>
      <c r="T55" s="928">
        <v>217.04</v>
      </c>
      <c r="U55" s="928">
        <v>254.67</v>
      </c>
      <c r="V55" s="928">
        <v>258.77</v>
      </c>
      <c r="W55" s="928">
        <v>263.28500000000003</v>
      </c>
      <c r="X55" s="928">
        <v>306.64999999999998</v>
      </c>
      <c r="Y55" s="928">
        <v>349.79500000000002</v>
      </c>
      <c r="Z55" s="928">
        <v>293.62</v>
      </c>
      <c r="AA55" s="928">
        <v>265.62</v>
      </c>
      <c r="AB55" s="928">
        <v>251.35</v>
      </c>
      <c r="AC55" s="928">
        <v>288.03500000000003</v>
      </c>
      <c r="AD55" s="928">
        <v>291.07</v>
      </c>
      <c r="AE55" s="928">
        <v>282.64</v>
      </c>
      <c r="AF55" s="928">
        <v>237.55</v>
      </c>
      <c r="AG55" s="928">
        <v>323.89999999999998</v>
      </c>
    </row>
    <row r="56" spans="1:33" ht="14.25">
      <c r="A56" s="922"/>
      <c r="N56" s="930" t="s">
        <v>125</v>
      </c>
      <c r="O56" s="931">
        <v>242.7</v>
      </c>
      <c r="P56" s="931">
        <v>221.8</v>
      </c>
      <c r="Q56" s="931">
        <v>253.4</v>
      </c>
      <c r="R56" s="931">
        <v>281.565</v>
      </c>
      <c r="S56" s="931">
        <v>217.50200000000001</v>
      </c>
      <c r="T56" s="931">
        <v>237.79</v>
      </c>
      <c r="U56" s="931">
        <v>194.2</v>
      </c>
      <c r="V56" s="931">
        <v>180</v>
      </c>
      <c r="W56" s="931">
        <v>179.75</v>
      </c>
      <c r="X56" s="931">
        <v>156.6</v>
      </c>
      <c r="Y56" s="931">
        <v>151.5</v>
      </c>
      <c r="Z56" s="931">
        <v>120.75</v>
      </c>
      <c r="AA56" s="931">
        <v>97.95</v>
      </c>
      <c r="AB56" s="928">
        <v>80.7</v>
      </c>
      <c r="AC56" s="928">
        <v>80.989999999999995</v>
      </c>
      <c r="AD56" s="928">
        <v>71.36</v>
      </c>
      <c r="AE56" s="928">
        <v>71.010000000000005</v>
      </c>
      <c r="AF56" s="928">
        <v>56.24</v>
      </c>
      <c r="AG56" s="928">
        <v>63.58</v>
      </c>
    </row>
    <row r="57" spans="1:33" ht="15">
      <c r="A57" s="922"/>
      <c r="N57" s="932" t="s">
        <v>7</v>
      </c>
      <c r="O57" s="933">
        <v>337.49</v>
      </c>
      <c r="P57" s="933">
        <v>324.08000000000004</v>
      </c>
      <c r="Q57" s="933">
        <v>409.73500000000001</v>
      </c>
      <c r="R57" s="933">
        <v>529.12900000000002</v>
      </c>
      <c r="S57" s="933">
        <v>432.25</v>
      </c>
      <c r="T57" s="933">
        <v>493.1</v>
      </c>
      <c r="U57" s="933">
        <v>479.64</v>
      </c>
      <c r="V57" s="933">
        <v>463.81</v>
      </c>
      <c r="W57" s="933">
        <v>467.35500000000002</v>
      </c>
      <c r="X57" s="933">
        <v>489.22500000000002</v>
      </c>
      <c r="Y57" s="933">
        <v>528.245</v>
      </c>
      <c r="Z57" s="933">
        <v>433.40500000000003</v>
      </c>
      <c r="AA57" s="933">
        <v>379.84999999999997</v>
      </c>
      <c r="AB57" s="933">
        <v>346.07</v>
      </c>
      <c r="AC57" s="933">
        <v>384.61</v>
      </c>
      <c r="AD57" s="933">
        <v>378.98</v>
      </c>
      <c r="AE57" s="933">
        <v>376.64</v>
      </c>
      <c r="AF57" s="933">
        <v>314.86500000000001</v>
      </c>
      <c r="AG57" s="933">
        <v>426.60999999999996</v>
      </c>
    </row>
    <row r="58" spans="1:33">
      <c r="A58" s="922"/>
      <c r="N58" s="871" t="s">
        <v>8</v>
      </c>
      <c r="W58" s="934"/>
    </row>
    <row r="59" spans="1:33">
      <c r="A59" s="922"/>
      <c r="J59" s="891"/>
    </row>
    <row r="60" spans="1:33">
      <c r="A60" s="922"/>
      <c r="J60" s="891"/>
    </row>
    <row r="61" spans="1:33">
      <c r="A61" s="922"/>
      <c r="J61" s="891"/>
    </row>
    <row r="62" spans="1:33">
      <c r="A62" s="922"/>
    </row>
    <row r="63" spans="1:33">
      <c r="A63" s="922"/>
    </row>
    <row r="65" spans="1:25">
      <c r="A65" s="871" t="s">
        <v>8</v>
      </c>
      <c r="Q65" s="935"/>
      <c r="R65" s="935"/>
      <c r="S65" s="935"/>
      <c r="T65" s="935"/>
      <c r="U65" s="935"/>
      <c r="V65" s="935"/>
      <c r="W65" s="935"/>
      <c r="X65" s="935"/>
      <c r="Y65" s="935"/>
    </row>
    <row r="67" spans="1:25" ht="14.25">
      <c r="A67" s="937"/>
      <c r="B67" s="937"/>
      <c r="C67" s="937"/>
      <c r="D67" s="937"/>
      <c r="E67" s="937"/>
      <c r="F67" s="937"/>
      <c r="G67" s="937"/>
      <c r="H67" s="937"/>
      <c r="I67" s="937"/>
    </row>
    <row r="71" spans="1:25">
      <c r="A71" s="869" t="s">
        <v>718</v>
      </c>
    </row>
    <row r="72" spans="1:25">
      <c r="A72" s="936" t="s">
        <v>126</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tabColor rgb="FF92D050"/>
    <pageSetUpPr fitToPage="1"/>
  </sheetPr>
  <dimension ref="A1:T41"/>
  <sheetViews>
    <sheetView showGridLines="0" zoomScaleNormal="100" workbookViewId="0">
      <selection activeCell="D27" sqref="D27"/>
    </sheetView>
  </sheetViews>
  <sheetFormatPr baseColWidth="10" defaultColWidth="11.42578125" defaultRowHeight="12.75"/>
  <cols>
    <col min="1" max="1" width="21" style="36" customWidth="1"/>
    <col min="2" max="10" width="7.7109375" style="36" customWidth="1"/>
    <col min="11" max="11" width="8.7109375" style="36" customWidth="1"/>
    <col min="12" max="13" width="11.42578125" style="36"/>
    <col min="14" max="14" width="27.28515625" style="36" customWidth="1"/>
    <col min="15" max="16384" width="11.42578125" style="36"/>
  </cols>
  <sheetData>
    <row r="1" spans="1:20">
      <c r="A1" s="69" t="s">
        <v>411</v>
      </c>
    </row>
    <row r="2" spans="1:20" ht="18.75">
      <c r="A2" s="2" t="s">
        <v>27</v>
      </c>
    </row>
    <row r="4" spans="1:20" ht="15">
      <c r="A4" s="30" t="s">
        <v>127</v>
      </c>
      <c r="J4" s="58"/>
    </row>
    <row r="5" spans="1:20" ht="14.25">
      <c r="A5" s="13" t="s">
        <v>335</v>
      </c>
    </row>
    <row r="6" spans="1:20">
      <c r="M6" s="36" t="s">
        <v>128</v>
      </c>
    </row>
    <row r="8" spans="1:20" ht="14.25">
      <c r="M8" s="42" t="s">
        <v>129</v>
      </c>
      <c r="T8" s="38"/>
    </row>
    <row r="9" spans="1:20" ht="14.25">
      <c r="N9" s="161"/>
      <c r="O9" s="161">
        <v>1992</v>
      </c>
      <c r="P9" s="161">
        <v>1996</v>
      </c>
      <c r="Q9" s="161">
        <v>2001</v>
      </c>
      <c r="R9" s="161">
        <v>2006</v>
      </c>
      <c r="S9" s="161">
        <v>2013</v>
      </c>
      <c r="T9" s="42"/>
    </row>
    <row r="10" spans="1:20" ht="15">
      <c r="M10" s="43" t="s">
        <v>309</v>
      </c>
      <c r="N10" s="165"/>
      <c r="O10" s="165">
        <v>7.1660000000000004</v>
      </c>
      <c r="P10" s="165">
        <v>6.8079999999999998</v>
      </c>
      <c r="Q10" s="165">
        <v>5.6269999999999998</v>
      </c>
      <c r="R10" s="165">
        <v>5.5919999999999996</v>
      </c>
      <c r="S10" s="165">
        <v>6.9586959999999998</v>
      </c>
      <c r="T10" s="166"/>
    </row>
    <row r="11" spans="1:20" ht="14.25">
      <c r="M11" s="163"/>
      <c r="N11" s="167"/>
      <c r="O11" s="167"/>
      <c r="P11" s="167"/>
      <c r="Q11" s="167"/>
      <c r="R11" s="167"/>
      <c r="S11" s="164" t="s">
        <v>130</v>
      </c>
    </row>
    <row r="12" spans="1:20" ht="14.25">
      <c r="M12" s="163"/>
      <c r="N12" s="167"/>
      <c r="O12" s="167"/>
      <c r="P12" s="167"/>
      <c r="Q12" s="167"/>
      <c r="R12" s="167"/>
      <c r="S12" s="167"/>
    </row>
    <row r="13" spans="1:20" ht="14.25">
      <c r="J13" s="11"/>
      <c r="M13" s="163"/>
      <c r="N13" s="167"/>
      <c r="O13" s="167"/>
      <c r="P13" s="167"/>
      <c r="Q13" s="167"/>
      <c r="R13" s="167"/>
      <c r="S13" s="167"/>
    </row>
    <row r="14" spans="1:20" ht="14.25">
      <c r="J14" s="11"/>
      <c r="M14" s="36" t="s">
        <v>310</v>
      </c>
      <c r="O14" s="167"/>
      <c r="P14" s="167"/>
      <c r="Q14" s="167"/>
      <c r="R14" s="167"/>
      <c r="S14" s="167"/>
    </row>
    <row r="15" spans="1:20">
      <c r="J15" s="11"/>
      <c r="M15" s="36" t="s">
        <v>133</v>
      </c>
    </row>
    <row r="16" spans="1:20">
      <c r="M16" s="375"/>
      <c r="N16" s="375" t="s">
        <v>134</v>
      </c>
    </row>
    <row r="17" spans="1:14">
      <c r="M17" s="375">
        <v>1992</v>
      </c>
      <c r="N17" s="375">
        <v>8.5</v>
      </c>
    </row>
    <row r="18" spans="1:14">
      <c r="A18" s="38"/>
      <c r="B18" s="38"/>
      <c r="C18" s="38"/>
      <c r="D18" s="38"/>
      <c r="E18" s="38"/>
      <c r="M18" s="375">
        <v>1996</v>
      </c>
      <c r="N18" s="375">
        <v>8.3000000000000007</v>
      </c>
    </row>
    <row r="19" spans="1:14">
      <c r="A19" s="14" t="s">
        <v>131</v>
      </c>
      <c r="B19" s="38"/>
      <c r="C19" s="38"/>
      <c r="D19" s="38"/>
      <c r="E19" s="38"/>
      <c r="I19" s="164" t="s">
        <v>132</v>
      </c>
      <c r="M19" s="375">
        <v>2001</v>
      </c>
      <c r="N19" s="375">
        <v>7.8</v>
      </c>
    </row>
    <row r="20" spans="1:14">
      <c r="A20" s="14"/>
      <c r="B20" s="38"/>
      <c r="C20" s="38"/>
      <c r="D20" s="38"/>
      <c r="E20" s="38"/>
      <c r="I20" s="164"/>
      <c r="M20" s="375">
        <v>2006</v>
      </c>
      <c r="N20" s="375">
        <v>7.3</v>
      </c>
    </row>
    <row r="21" spans="1:14">
      <c r="A21" s="38"/>
      <c r="B21" s="38"/>
      <c r="C21" s="38"/>
      <c r="D21" s="38"/>
      <c r="E21" s="38"/>
      <c r="G21" s="164"/>
      <c r="M21" s="375">
        <v>2013</v>
      </c>
      <c r="N21" s="375">
        <v>7.1</v>
      </c>
    </row>
    <row r="24" spans="1:14" ht="27" customHeight="1"/>
    <row r="25" spans="1:14" ht="14.25">
      <c r="A25" s="1172"/>
      <c r="B25" s="1172"/>
      <c r="C25" s="1172"/>
      <c r="D25" s="1172"/>
      <c r="E25" s="1172"/>
      <c r="F25" s="1172"/>
      <c r="G25" s="1172"/>
      <c r="H25" s="1172"/>
      <c r="I25" s="1172"/>
    </row>
    <row r="26" spans="1:14" ht="15" customHeight="1">
      <c r="A26" s="373" t="s">
        <v>336</v>
      </c>
      <c r="B26" s="373"/>
      <c r="C26" s="373"/>
      <c r="D26" s="373"/>
      <c r="E26" s="373"/>
      <c r="F26" s="373"/>
      <c r="G26" s="373"/>
      <c r="H26" s="373"/>
      <c r="I26" s="373"/>
    </row>
    <row r="27" spans="1:14">
      <c r="A27" s="373" t="s">
        <v>719</v>
      </c>
    </row>
    <row r="28" spans="1:14">
      <c r="A28" s="374" t="s">
        <v>299</v>
      </c>
    </row>
    <row r="30" spans="1:14">
      <c r="L30" s="36" t="s">
        <v>135</v>
      </c>
    </row>
    <row r="32" spans="1:14" ht="18" customHeight="1">
      <c r="J32" s="58"/>
    </row>
    <row r="38" spans="1:17">
      <c r="A38" s="14"/>
      <c r="K38" s="164"/>
      <c r="M38" s="51"/>
      <c r="N38" s="51"/>
      <c r="O38" s="51"/>
      <c r="P38" s="51"/>
      <c r="Q38" s="51"/>
    </row>
    <row r="41" spans="1:17" ht="12" customHeight="1"/>
  </sheetData>
  <sheetProtection selectLockedCells="1" selectUnlockedCells="1"/>
  <mergeCells count="1">
    <mergeCell ref="A25:I25"/>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92D050"/>
  </sheetPr>
  <dimension ref="A1:L85"/>
  <sheetViews>
    <sheetView showGridLines="0" topLeftCell="A23" zoomScaleNormal="100" workbookViewId="0">
      <selection activeCell="D27" sqref="D27"/>
    </sheetView>
  </sheetViews>
  <sheetFormatPr baseColWidth="10" defaultRowHeight="12.75"/>
  <cols>
    <col min="1" max="1" width="43.28515625" customWidth="1"/>
    <col min="2" max="3" width="9.5703125" customWidth="1"/>
    <col min="4" max="4" width="19" customWidth="1"/>
    <col min="5" max="11" width="9.5703125" customWidth="1"/>
  </cols>
  <sheetData>
    <row r="1" spans="1:11">
      <c r="A1" s="69" t="s">
        <v>411</v>
      </c>
    </row>
    <row r="2" spans="1:11" ht="18.75">
      <c r="A2" s="2" t="s">
        <v>27</v>
      </c>
    </row>
    <row r="4" spans="1:11">
      <c r="A4" s="840" t="s">
        <v>412</v>
      </c>
    </row>
    <row r="5" spans="1:11">
      <c r="A5" s="382" t="s">
        <v>849</v>
      </c>
    </row>
    <row r="6" spans="1:11">
      <c r="A6" t="s">
        <v>621</v>
      </c>
      <c r="B6" s="358">
        <v>2013</v>
      </c>
      <c r="C6" s="359">
        <v>2014</v>
      </c>
      <c r="D6" s="359">
        <v>2015</v>
      </c>
      <c r="E6" s="359">
        <v>2016</v>
      </c>
      <c r="F6" s="359">
        <v>2017</v>
      </c>
      <c r="G6" s="359">
        <v>2018</v>
      </c>
      <c r="H6" s="414">
        <v>2019</v>
      </c>
      <c r="I6" s="414">
        <v>2020</v>
      </c>
      <c r="J6" s="414">
        <v>2021</v>
      </c>
    </row>
    <row r="7" spans="1:11">
      <c r="A7" s="354" t="s">
        <v>277</v>
      </c>
      <c r="B7" s="360">
        <v>1718.9136212745693</v>
      </c>
      <c r="C7" s="360">
        <v>1535.0061923182668</v>
      </c>
      <c r="D7" s="360">
        <v>1702.4275095360429</v>
      </c>
      <c r="E7" s="360">
        <v>1753.4654289220241</v>
      </c>
      <c r="F7" s="360">
        <v>1759.5922837351432</v>
      </c>
      <c r="G7" s="360">
        <v>1599.6519145334605</v>
      </c>
      <c r="H7" s="360">
        <v>1645.4355826701048</v>
      </c>
      <c r="I7" s="360">
        <v>1597.1950152654886</v>
      </c>
      <c r="J7" s="360">
        <v>1868.1892574551246</v>
      </c>
      <c r="K7" s="294"/>
    </row>
    <row r="8" spans="1:11" ht="25.5">
      <c r="A8" s="355" t="s">
        <v>371</v>
      </c>
      <c r="B8" s="361">
        <v>386.25338119692339</v>
      </c>
      <c r="C8" s="361">
        <v>433.78500328940805</v>
      </c>
      <c r="D8" s="361">
        <v>498.8831344149088</v>
      </c>
      <c r="E8" s="361">
        <v>598.78187867059478</v>
      </c>
      <c r="F8" s="361">
        <v>604.84007540809637</v>
      </c>
      <c r="G8" s="361">
        <v>613.12113436286847</v>
      </c>
      <c r="H8" s="361">
        <v>653.43276326396096</v>
      </c>
      <c r="I8" s="361">
        <v>595.2760232461701</v>
      </c>
      <c r="J8" s="361">
        <v>673.2506360000001</v>
      </c>
      <c r="K8" s="294"/>
    </row>
    <row r="9" spans="1:11">
      <c r="A9" s="356" t="s">
        <v>278</v>
      </c>
      <c r="B9" s="361">
        <v>68.956298719325815</v>
      </c>
      <c r="C9" s="361">
        <v>65.328900275479256</v>
      </c>
      <c r="D9" s="361">
        <v>70.169528710490539</v>
      </c>
      <c r="E9" s="361">
        <v>74.558077778516946</v>
      </c>
      <c r="F9" s="361">
        <v>73.287312902480551</v>
      </c>
      <c r="G9" s="361">
        <v>70.814251792036856</v>
      </c>
      <c r="H9" s="361">
        <v>74.847479728140385</v>
      </c>
      <c r="I9" s="361">
        <v>65.50748429390201</v>
      </c>
      <c r="J9" s="361">
        <v>76.451192914209031</v>
      </c>
      <c r="K9" s="294"/>
    </row>
    <row r="10" spans="1:11">
      <c r="A10" s="356" t="s">
        <v>276</v>
      </c>
      <c r="B10" s="361">
        <v>151.78682483075377</v>
      </c>
      <c r="C10" s="361">
        <v>151.83410090347655</v>
      </c>
      <c r="D10" s="361">
        <v>172.9576516383818</v>
      </c>
      <c r="E10" s="361">
        <v>148.0681991971706</v>
      </c>
      <c r="F10" s="361">
        <v>132.51868173023243</v>
      </c>
      <c r="G10" s="361">
        <v>159.67085371581649</v>
      </c>
      <c r="H10" s="361">
        <v>145.01655765453427</v>
      </c>
      <c r="I10" s="361">
        <v>123.98151923174986</v>
      </c>
      <c r="J10" s="361">
        <v>158.73532</v>
      </c>
      <c r="K10" s="294"/>
    </row>
    <row r="11" spans="1:11">
      <c r="A11" s="357" t="s">
        <v>279</v>
      </c>
      <c r="B11" s="362">
        <v>0</v>
      </c>
      <c r="C11" s="362">
        <v>0</v>
      </c>
      <c r="D11" s="362">
        <v>0</v>
      </c>
      <c r="E11" s="362">
        <v>0</v>
      </c>
      <c r="F11" s="362">
        <v>0</v>
      </c>
      <c r="G11" s="362">
        <v>0</v>
      </c>
      <c r="H11" s="362">
        <v>0</v>
      </c>
      <c r="I11" s="362">
        <v>0</v>
      </c>
      <c r="J11" s="362">
        <v>0</v>
      </c>
      <c r="K11" s="294"/>
    </row>
    <row r="12" spans="1:11">
      <c r="A12" s="653" t="s">
        <v>7</v>
      </c>
      <c r="B12" s="654">
        <v>2325.9101260215721</v>
      </c>
      <c r="C12" s="654">
        <v>2185.9541967866307</v>
      </c>
      <c r="D12" s="654">
        <v>2444.4378242998237</v>
      </c>
      <c r="E12" s="654">
        <v>2574.8735845683068</v>
      </c>
      <c r="F12" s="654">
        <v>2570.2383537759524</v>
      </c>
      <c r="G12" s="654">
        <v>2443.2581544041823</v>
      </c>
      <c r="H12" s="654">
        <v>2518.7323833167407</v>
      </c>
      <c r="I12" s="654">
        <v>2381.9600420373104</v>
      </c>
      <c r="J12" s="654">
        <v>2776.6264063693334</v>
      </c>
    </row>
    <row r="24" spans="1:12">
      <c r="L24" t="s">
        <v>311</v>
      </c>
    </row>
    <row r="25" spans="1:12">
      <c r="L25" t="s">
        <v>675</v>
      </c>
    </row>
    <row r="26" spans="1:12">
      <c r="L26" t="s">
        <v>387</v>
      </c>
    </row>
    <row r="29" spans="1:12">
      <c r="A29" s="840" t="s">
        <v>622</v>
      </c>
    </row>
    <row r="30" spans="1:12">
      <c r="A30" s="1058" t="s">
        <v>847</v>
      </c>
    </row>
    <row r="32" spans="1:12">
      <c r="A32" t="s">
        <v>60</v>
      </c>
      <c r="B32" s="416">
        <v>2021</v>
      </c>
    </row>
    <row r="33" spans="1:8">
      <c r="A33" s="415" t="s">
        <v>275</v>
      </c>
      <c r="B33" s="417">
        <v>29.271767000000001</v>
      </c>
      <c r="C33" s="363"/>
      <c r="D33" t="str">
        <f>A33&amp;" : "&amp;ROUND(E33*100,0)</f>
        <v>Branche énergie : 22</v>
      </c>
      <c r="E33" s="364">
        <f>B33/$B$38</f>
        <v>0.22162703119654689</v>
      </c>
    </row>
    <row r="34" spans="1:8">
      <c r="A34" s="356" t="s">
        <v>276</v>
      </c>
      <c r="B34" s="418">
        <v>16.558878</v>
      </c>
      <c r="C34" s="363"/>
      <c r="D34" t="str">
        <f t="shared" ref="D34:D38" si="0">A34&amp;" : "&amp;ROUND(E34*100,0)</f>
        <v>Industrie : 13</v>
      </c>
      <c r="E34" s="364">
        <f t="shared" ref="E34:E38" si="1">B34/$B$38</f>
        <v>0.12537319564909813</v>
      </c>
    </row>
    <row r="35" spans="1:8">
      <c r="A35" s="356" t="s">
        <v>277</v>
      </c>
      <c r="B35" s="418">
        <v>81.113188713415141</v>
      </c>
      <c r="C35" s="363"/>
      <c r="D35" t="str">
        <f t="shared" si="0"/>
        <v>Résidentiel : 61</v>
      </c>
      <c r="E35" s="364">
        <f t="shared" si="1"/>
        <v>0.61413700120800541</v>
      </c>
    </row>
    <row r="36" spans="1:8">
      <c r="A36" s="356" t="s">
        <v>278</v>
      </c>
      <c r="B36" s="418">
        <v>3.3239649093134371</v>
      </c>
      <c r="C36" s="363"/>
      <c r="D36" t="str">
        <f t="shared" si="0"/>
        <v>Tertiaire : 3</v>
      </c>
      <c r="E36" s="364">
        <f t="shared" si="1"/>
        <v>2.5166928756047979E-2</v>
      </c>
    </row>
    <row r="37" spans="1:8">
      <c r="A37" s="357" t="s">
        <v>279</v>
      </c>
      <c r="B37" s="419">
        <v>1.8089017777777778</v>
      </c>
      <c r="C37" s="363"/>
      <c r="D37" t="str">
        <f t="shared" si="0"/>
        <v>Agriculture : 1</v>
      </c>
      <c r="E37" s="364">
        <f t="shared" si="1"/>
        <v>1.3695843190301586E-2</v>
      </c>
    </row>
    <row r="38" spans="1:8">
      <c r="A38" s="653" t="s">
        <v>7</v>
      </c>
      <c r="B38" s="419">
        <v>132.07670040050635</v>
      </c>
      <c r="D38" t="str">
        <f t="shared" si="0"/>
        <v>Total : 100</v>
      </c>
      <c r="E38" s="364">
        <f t="shared" si="1"/>
        <v>1</v>
      </c>
    </row>
    <row r="44" spans="1:8">
      <c r="H44" t="s">
        <v>720</v>
      </c>
    </row>
    <row r="45" spans="1:8">
      <c r="H45" t="s">
        <v>387</v>
      </c>
    </row>
    <row r="52" spans="1:11">
      <c r="A52" s="840" t="s">
        <v>893</v>
      </c>
    </row>
    <row r="53" spans="1:11">
      <c r="A53" s="841" t="s">
        <v>624</v>
      </c>
    </row>
    <row r="55" spans="1:11">
      <c r="B55" s="297"/>
      <c r="C55" s="297"/>
      <c r="D55" s="297"/>
      <c r="E55" s="297"/>
    </row>
    <row r="56" spans="1:11">
      <c r="A56" t="s">
        <v>623</v>
      </c>
    </row>
    <row r="57" spans="1:11">
      <c r="B57" s="358">
        <v>2013</v>
      </c>
      <c r="C57" s="359">
        <v>2014</v>
      </c>
      <c r="D57" s="359">
        <v>2015</v>
      </c>
      <c r="E57" s="359">
        <v>2016</v>
      </c>
      <c r="F57" s="359">
        <v>2017</v>
      </c>
      <c r="G57" s="359">
        <v>2018</v>
      </c>
      <c r="H57" s="414">
        <v>2019</v>
      </c>
      <c r="I57" s="414">
        <v>2020</v>
      </c>
      <c r="J57" s="414">
        <v>2021</v>
      </c>
    </row>
    <row r="58" spans="1:11">
      <c r="A58" s="496" t="s">
        <v>294</v>
      </c>
      <c r="B58" s="360">
        <f>'[18]Bois-énergie'!B101</f>
        <v>43.871557145933281</v>
      </c>
      <c r="C58" s="360">
        <f>'[18]Bois-énergie'!C101</f>
        <v>72.124484654717591</v>
      </c>
      <c r="D58" s="360">
        <f>'[18]Bois-énergie'!D101</f>
        <v>69.565717963305488</v>
      </c>
      <c r="E58" s="360">
        <f>'[18]Bois-énergie'!E101</f>
        <v>79.102383513115171</v>
      </c>
      <c r="F58" s="360">
        <f>'[18]Bois-énergie'!F101</f>
        <v>82.293697385263741</v>
      </c>
      <c r="G58" s="360">
        <f>'[18]Bois-énergie'!G101</f>
        <v>105.44083540719936</v>
      </c>
      <c r="H58" s="360">
        <f>'[18]Bois-énergie'!H101</f>
        <v>128.44382653613656</v>
      </c>
      <c r="I58" s="360">
        <f>'[18]Bois-énergie'!I101</f>
        <v>112.52899403518794</v>
      </c>
      <c r="J58" s="360">
        <f>'[18]Bois-énergie'!J101</f>
        <v>154.164627</v>
      </c>
      <c r="K58" s="297">
        <f>J58-J59</f>
        <v>101.90854400000001</v>
      </c>
    </row>
    <row r="59" spans="1:11">
      <c r="A59" s="498" t="s">
        <v>295</v>
      </c>
      <c r="B59" s="361">
        <f>'[18]Bois-énergie'!B102</f>
        <v>67.375364520780707</v>
      </c>
      <c r="C59" s="361">
        <f>'[18]Bois-énergie'!C102</f>
        <v>54.778544792462377</v>
      </c>
      <c r="D59" s="361">
        <f>'[18]Bois-énergie'!D102</f>
        <v>70.985940153974582</v>
      </c>
      <c r="E59" s="361">
        <f>'[18]Bois-énergie'!E102</f>
        <v>66.431101067941086</v>
      </c>
      <c r="F59" s="361">
        <f>'[18]Bois-énergie'!F102</f>
        <v>70.601817867430455</v>
      </c>
      <c r="G59" s="361">
        <f>'[18]Bois-énergie'!G102</f>
        <v>75.202841284475397</v>
      </c>
      <c r="H59" s="361">
        <f>'[18]Bois-énergie'!H102</f>
        <v>55.623837349052785</v>
      </c>
      <c r="I59" s="361">
        <f>'[18]Bois-énergie'!I102</f>
        <v>41.315488157741662</v>
      </c>
      <c r="J59" s="361">
        <f>'[18]Bois-énergie'!J102</f>
        <v>52.256082999999997</v>
      </c>
    </row>
    <row r="60" spans="1:11">
      <c r="A60" s="356" t="s">
        <v>292</v>
      </c>
      <c r="B60" s="361">
        <f>'[18]Bois-énergie'!B103</f>
        <v>1.043152871</v>
      </c>
      <c r="C60" s="361">
        <f>'[18]Bois-énergie'!C103</f>
        <v>1.5189646262000001</v>
      </c>
      <c r="D60" s="361">
        <f>'[18]Bois-énergie'!D103</f>
        <v>1.4995320634000002</v>
      </c>
      <c r="E60" s="361">
        <f>'[18]Bois-énergie'!E103</f>
        <v>2.0158991332</v>
      </c>
      <c r="F60" s="361">
        <f>'[18]Bois-énergie'!F103</f>
        <v>2.313107451</v>
      </c>
      <c r="G60" s="361">
        <f>'[18]Bois-énergie'!G103</f>
        <v>2.4886298576000003</v>
      </c>
      <c r="H60" s="361">
        <f>'[18]Bois-énergie'!H103</f>
        <v>2.7495458651999996</v>
      </c>
      <c r="I60" s="361">
        <f>'[18]Bois-énergie'!I103</f>
        <v>2.6554512858000003</v>
      </c>
      <c r="J60" s="361">
        <f>'[18]Bois-énergie'!J103</f>
        <v>3.848174148</v>
      </c>
    </row>
    <row r="61" spans="1:11">
      <c r="A61" s="357" t="s">
        <v>293</v>
      </c>
      <c r="B61" s="362">
        <f>'[18]Bois-énergie'!B104</f>
        <v>2.5308188858</v>
      </c>
      <c r="C61" s="362">
        <f>'[18]Bois-énergie'!C104</f>
        <v>2.1802516707999997</v>
      </c>
      <c r="D61" s="362">
        <f>'[18]Bois-énergie'!D104</f>
        <v>2.6162314296</v>
      </c>
      <c r="E61" s="362">
        <f>'[18]Bois-énergie'!E104</f>
        <v>2.3756986497999995</v>
      </c>
      <c r="F61" s="362">
        <f>'[18]Bois-énergie'!F104</f>
        <v>2.4715427875999998</v>
      </c>
      <c r="G61" s="362">
        <f>'[18]Bois-énergie'!G104</f>
        <v>2.6850648368000001</v>
      </c>
      <c r="H61" s="362">
        <f>'[18]Bois-énergie'!H104</f>
        <v>2.2834973975999997</v>
      </c>
      <c r="I61" s="362">
        <f>'[18]Bois-énergie'!I104</f>
        <v>1.9452892956000001</v>
      </c>
      <c r="J61" s="362">
        <f>'[18]Bois-énergie'!J104</f>
        <v>2.1495860695999998</v>
      </c>
      <c r="K61" s="535">
        <f>J60-J61</f>
        <v>1.6985880784000003</v>
      </c>
    </row>
    <row r="85" spans="1:1">
      <c r="A85" t="s">
        <v>574</v>
      </c>
    </row>
  </sheetData>
  <sortState ref="D33:E37">
    <sortCondition descending="1" ref="E33:E37"/>
  </sortState>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tabColor rgb="FF92D050"/>
    <pageSetUpPr fitToPage="1"/>
  </sheetPr>
  <dimension ref="A1:I43"/>
  <sheetViews>
    <sheetView showGridLines="0" zoomScaleNormal="100" workbookViewId="0">
      <selection activeCell="D27" sqref="D27"/>
    </sheetView>
  </sheetViews>
  <sheetFormatPr baseColWidth="10" defaultColWidth="11.42578125" defaultRowHeight="12.75"/>
  <cols>
    <col min="1" max="1" width="19.42578125" style="14" customWidth="1"/>
    <col min="2" max="5" width="11.42578125" style="14"/>
    <col min="6" max="6" width="15" style="14" customWidth="1"/>
    <col min="7" max="16384" width="11.42578125" style="14"/>
  </cols>
  <sheetData>
    <row r="1" spans="1:9">
      <c r="A1" s="69" t="s">
        <v>411</v>
      </c>
    </row>
    <row r="3" spans="1:9" s="48" customFormat="1" ht="18.75" customHeight="1">
      <c r="A3" s="168" t="s">
        <v>721</v>
      </c>
      <c r="B3" s="64"/>
      <c r="C3" s="64"/>
      <c r="D3" s="64"/>
      <c r="E3" s="64"/>
      <c r="F3" s="64"/>
      <c r="G3" s="64"/>
      <c r="H3" s="64"/>
      <c r="I3" s="64"/>
    </row>
    <row r="4" spans="1:9" ht="15.75" customHeight="1">
      <c r="A4" s="1120" t="s">
        <v>1</v>
      </c>
      <c r="B4" s="1120"/>
      <c r="C4" s="1120"/>
      <c r="D4" s="1120"/>
      <c r="E4" s="1120"/>
      <c r="F4" s="1120"/>
    </row>
    <row r="6" spans="1:9">
      <c r="I6" s="58"/>
    </row>
    <row r="29" spans="6:6">
      <c r="F29" s="29"/>
    </row>
    <row r="41" spans="1:1">
      <c r="A41" s="14" t="s">
        <v>136</v>
      </c>
    </row>
    <row r="42" spans="1:1">
      <c r="A42" s="61" t="s">
        <v>894</v>
      </c>
    </row>
    <row r="43" spans="1:1">
      <c r="A43" s="143"/>
    </row>
  </sheetData>
  <sheetProtection selectLockedCells="1" selectUnlockedCells="1"/>
  <mergeCells count="1">
    <mergeCell ref="A4:F4"/>
  </mergeCells>
  <phoneticPr fontId="40" type="noConversion"/>
  <pageMargins left="0.7" right="0.7" top="0.75" bottom="0.75" header="0.51180555555555551" footer="0.51180555555555551"/>
  <pageSetup paperSize="9" firstPageNumber="0"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90"/>
  <sheetViews>
    <sheetView showGridLines="0" topLeftCell="A3" zoomScaleNormal="100" workbookViewId="0">
      <selection activeCell="D27" sqref="D27"/>
    </sheetView>
  </sheetViews>
  <sheetFormatPr baseColWidth="10" defaultColWidth="11.42578125" defaultRowHeight="15"/>
  <cols>
    <col min="1" max="4" width="11.42578125" style="1059"/>
    <col min="5" max="9" width="16.28515625" style="1059" customWidth="1"/>
    <col min="10" max="14" width="11.42578125" style="1059"/>
    <col min="15" max="15" width="15.5703125" style="1059" customWidth="1"/>
    <col min="16" max="16384" width="11.42578125" style="1059"/>
  </cols>
  <sheetData>
    <row r="1" spans="1:19">
      <c r="A1" s="868" t="s">
        <v>411</v>
      </c>
      <c r="B1" s="903"/>
      <c r="C1" s="903"/>
      <c r="D1" s="903"/>
      <c r="E1" s="903"/>
      <c r="F1" s="903"/>
      <c r="G1" s="903"/>
      <c r="H1" s="903"/>
      <c r="I1" s="903"/>
      <c r="J1" s="903"/>
      <c r="K1" s="903"/>
      <c r="L1" s="903"/>
      <c r="M1" s="903"/>
      <c r="N1" s="903"/>
      <c r="O1" s="903"/>
      <c r="P1" s="903"/>
      <c r="Q1" s="903"/>
      <c r="R1" s="903"/>
      <c r="S1" s="903"/>
    </row>
    <row r="2" spans="1:19" ht="18.75">
      <c r="A2" s="870" t="s">
        <v>15</v>
      </c>
      <c r="B2" s="903"/>
      <c r="C2" s="903"/>
      <c r="D2" s="903"/>
      <c r="E2" s="903"/>
      <c r="F2" s="903"/>
      <c r="G2" s="903"/>
      <c r="H2" s="903"/>
      <c r="I2" s="903"/>
      <c r="J2" s="903"/>
      <c r="K2" s="903"/>
      <c r="L2" s="903"/>
      <c r="M2" s="903"/>
    </row>
    <row r="3" spans="1:19">
      <c r="A3" s="903"/>
      <c r="B3" s="903"/>
      <c r="C3" s="903"/>
      <c r="D3" s="903"/>
      <c r="E3" s="903"/>
      <c r="F3" s="903"/>
      <c r="G3" s="903"/>
      <c r="H3" s="903"/>
      <c r="I3" s="903"/>
      <c r="J3" s="903"/>
      <c r="K3" s="903"/>
      <c r="L3" s="903"/>
      <c r="M3" s="903"/>
    </row>
    <row r="4" spans="1:19">
      <c r="A4" s="1074" t="s">
        <v>854</v>
      </c>
      <c r="B4" s="894"/>
      <c r="C4" s="894"/>
      <c r="D4" s="894"/>
      <c r="E4" s="894"/>
      <c r="F4" s="894"/>
      <c r="G4" s="903"/>
      <c r="H4" s="903"/>
      <c r="I4" s="903"/>
      <c r="J4" s="903"/>
      <c r="K4" s="903"/>
      <c r="L4" s="903"/>
      <c r="M4" s="903"/>
    </row>
    <row r="5" spans="1:19">
      <c r="A5" s="1074" t="s">
        <v>379</v>
      </c>
      <c r="B5" s="894"/>
      <c r="C5" s="894"/>
      <c r="D5" s="894"/>
      <c r="E5" s="894"/>
      <c r="F5" s="894"/>
      <c r="G5" s="903"/>
      <c r="H5" s="903"/>
      <c r="I5" s="903"/>
      <c r="J5" s="903"/>
      <c r="K5" s="903"/>
      <c r="L5" s="903"/>
      <c r="M5" s="903"/>
    </row>
    <row r="6" spans="1:19">
      <c r="A6" s="904" t="s">
        <v>1</v>
      </c>
      <c r="B6" s="894"/>
      <c r="C6" s="894"/>
      <c r="D6" s="894"/>
      <c r="E6" s="894"/>
      <c r="F6" s="894"/>
      <c r="G6" s="903"/>
      <c r="H6" s="903"/>
      <c r="I6" s="903"/>
      <c r="J6" s="903"/>
      <c r="K6" s="903"/>
      <c r="L6" s="903"/>
      <c r="M6" s="903"/>
    </row>
    <row r="7" spans="1:19">
      <c r="A7" s="904"/>
      <c r="B7" s="894"/>
      <c r="C7" s="894"/>
      <c r="D7" s="894"/>
      <c r="E7" s="894"/>
      <c r="F7" s="894"/>
      <c r="G7" s="903"/>
      <c r="H7" s="903"/>
      <c r="I7" s="903"/>
      <c r="J7" s="903"/>
      <c r="K7" s="903"/>
      <c r="L7" s="903"/>
      <c r="M7" s="903"/>
    </row>
    <row r="8" spans="1:19">
      <c r="A8" s="903"/>
      <c r="B8" s="903"/>
      <c r="C8" s="894"/>
      <c r="D8" s="894"/>
      <c r="E8" s="894"/>
      <c r="F8" s="894"/>
      <c r="G8" s="903"/>
      <c r="H8" s="903"/>
      <c r="I8" s="903"/>
      <c r="J8" s="903"/>
      <c r="K8" s="903"/>
      <c r="L8" s="903"/>
      <c r="M8" s="903"/>
    </row>
    <row r="9" spans="1:19">
      <c r="A9" s="903"/>
      <c r="B9" s="903"/>
      <c r="C9" s="894"/>
      <c r="D9" s="894"/>
      <c r="E9" s="767"/>
      <c r="F9" s="894"/>
      <c r="G9" s="903"/>
      <c r="H9" s="894"/>
      <c r="I9" s="903"/>
      <c r="J9" s="903"/>
      <c r="K9" s="1075"/>
      <c r="L9" s="1075"/>
      <c r="M9" s="1075"/>
    </row>
    <row r="10" spans="1:19">
      <c r="A10" s="903"/>
      <c r="B10" s="903"/>
      <c r="C10" s="894"/>
      <c r="D10" s="894"/>
      <c r="E10" s="767"/>
      <c r="F10" s="894"/>
      <c r="G10" s="903"/>
      <c r="H10" s="903"/>
      <c r="I10" s="1076"/>
      <c r="J10" s="878" t="s">
        <v>417</v>
      </c>
      <c r="K10" s="878" t="s">
        <v>137</v>
      </c>
      <c r="L10" s="1077"/>
      <c r="M10" s="1077"/>
    </row>
    <row r="11" spans="1:19">
      <c r="A11" s="903"/>
      <c r="B11" s="903"/>
      <c r="C11" s="894"/>
      <c r="D11" s="894"/>
      <c r="E11" s="1078"/>
      <c r="F11" s="894"/>
      <c r="G11" s="903"/>
      <c r="H11" s="903"/>
      <c r="I11" s="1079" t="s">
        <v>138</v>
      </c>
      <c r="J11" s="1080">
        <v>16.949152542372879</v>
      </c>
      <c r="K11" s="1081">
        <v>20</v>
      </c>
      <c r="L11" s="894" t="s">
        <v>856</v>
      </c>
      <c r="M11" s="1077"/>
    </row>
    <row r="12" spans="1:19">
      <c r="A12" s="903"/>
      <c r="B12" s="903"/>
      <c r="C12" s="894"/>
      <c r="D12" s="894"/>
      <c r="E12" s="767"/>
      <c r="F12" s="894"/>
      <c r="G12" s="903"/>
      <c r="H12" s="903"/>
      <c r="I12" s="1079" t="s">
        <v>378</v>
      </c>
      <c r="J12" s="1080">
        <v>62.711864406779661</v>
      </c>
      <c r="K12" s="1082">
        <v>74</v>
      </c>
      <c r="L12" s="894" t="s">
        <v>857</v>
      </c>
      <c r="M12" s="1077"/>
    </row>
    <row r="13" spans="1:19">
      <c r="A13" s="903"/>
      <c r="B13" s="903"/>
      <c r="C13" s="894"/>
      <c r="D13" s="894"/>
      <c r="E13" s="767"/>
      <c r="F13" s="894"/>
      <c r="G13" s="903"/>
      <c r="H13" s="903"/>
      <c r="I13" s="1083" t="s">
        <v>139</v>
      </c>
      <c r="J13" s="1084">
        <v>20.33898305084746</v>
      </c>
      <c r="K13" s="1085">
        <v>24</v>
      </c>
      <c r="L13" s="894" t="s">
        <v>858</v>
      </c>
      <c r="M13" s="1077"/>
    </row>
    <row r="14" spans="1:19">
      <c r="A14" s="903"/>
      <c r="B14" s="903"/>
      <c r="C14" s="903"/>
      <c r="D14" s="903"/>
      <c r="E14" s="903"/>
      <c r="F14" s="903"/>
      <c r="G14" s="903"/>
      <c r="H14" s="903"/>
      <c r="I14" s="903"/>
      <c r="J14" s="903"/>
      <c r="K14" s="903"/>
      <c r="L14" s="1077"/>
      <c r="M14" s="1077"/>
    </row>
    <row r="15" spans="1:19">
      <c r="A15" s="903"/>
      <c r="B15" s="903"/>
      <c r="C15" s="903"/>
      <c r="D15" s="903"/>
      <c r="E15" s="903"/>
      <c r="F15" s="903"/>
      <c r="G15" s="903"/>
      <c r="H15" s="903"/>
      <c r="I15" s="903"/>
      <c r="J15" s="903"/>
      <c r="K15" s="1077"/>
      <c r="L15" s="768"/>
      <c r="M15" s="768"/>
    </row>
    <row r="16" spans="1:19">
      <c r="A16" s="903"/>
      <c r="B16" s="903"/>
      <c r="C16" s="903"/>
      <c r="D16" s="903"/>
      <c r="E16" s="903"/>
      <c r="F16" s="903"/>
      <c r="G16" s="903"/>
      <c r="H16" s="903"/>
      <c r="I16" s="903"/>
      <c r="J16" s="903"/>
      <c r="K16" s="903"/>
      <c r="L16" s="903"/>
      <c r="M16" s="903"/>
    </row>
    <row r="17" spans="1:13">
      <c r="A17" s="903"/>
      <c r="B17" s="903"/>
      <c r="C17" s="903"/>
      <c r="D17" s="903"/>
      <c r="E17" s="903"/>
      <c r="F17" s="903"/>
      <c r="G17" s="903"/>
      <c r="H17" s="903"/>
      <c r="I17" s="903"/>
      <c r="J17" s="903"/>
      <c r="K17" s="903"/>
      <c r="L17" s="903"/>
      <c r="M17" s="903"/>
    </row>
    <row r="18" spans="1:13">
      <c r="A18" s="903"/>
      <c r="B18" s="903"/>
      <c r="C18" s="903"/>
      <c r="D18" s="903"/>
      <c r="E18" s="903"/>
      <c r="F18" s="903"/>
      <c r="G18" s="903"/>
      <c r="H18" s="903"/>
      <c r="I18" s="903"/>
      <c r="J18" s="903"/>
      <c r="K18" s="903"/>
      <c r="L18" s="903"/>
      <c r="M18" s="903"/>
    </row>
    <row r="19" spans="1:13">
      <c r="A19" s="903"/>
      <c r="B19" s="903"/>
      <c r="C19" s="903"/>
      <c r="D19" s="903"/>
      <c r="E19" s="903"/>
      <c r="F19" s="903"/>
      <c r="G19" s="903"/>
      <c r="H19" s="903"/>
      <c r="I19" s="903"/>
      <c r="J19" s="903"/>
      <c r="K19" s="903"/>
      <c r="L19" s="903"/>
      <c r="M19" s="903"/>
    </row>
    <row r="20" spans="1:13">
      <c r="A20" s="1086" t="s">
        <v>895</v>
      </c>
      <c r="B20" s="903"/>
      <c r="C20" s="903"/>
      <c r="D20" s="903"/>
      <c r="E20" s="903"/>
      <c r="F20" s="903"/>
      <c r="G20" s="903"/>
      <c r="H20" s="903"/>
      <c r="I20" s="903"/>
      <c r="J20" s="903"/>
      <c r="K20" s="903"/>
      <c r="L20" s="903"/>
      <c r="M20" s="903"/>
    </row>
    <row r="21" spans="1:13">
      <c r="A21" s="898"/>
      <c r="B21" s="1087"/>
      <c r="C21" s="1087"/>
      <c r="D21" s="1087"/>
      <c r="E21" s="1087"/>
      <c r="F21" s="1087"/>
      <c r="G21" s="1087"/>
      <c r="H21" s="903"/>
      <c r="I21" s="903"/>
      <c r="J21" s="903"/>
      <c r="K21" s="1077"/>
      <c r="L21" s="1077"/>
      <c r="M21" s="1077"/>
    </row>
    <row r="23" spans="1:13">
      <c r="A23" s="1088" t="s">
        <v>567</v>
      </c>
    </row>
    <row r="24" spans="1:13">
      <c r="A24" s="1073" t="s">
        <v>860</v>
      </c>
    </row>
    <row r="25" spans="1:13">
      <c r="A25" s="1089" t="s">
        <v>60</v>
      </c>
    </row>
    <row r="42" spans="1:6" ht="68.25" customHeight="1">
      <c r="A42" s="1173" t="s">
        <v>855</v>
      </c>
      <c r="B42" s="1173"/>
      <c r="C42" s="1173"/>
      <c r="D42" s="1173"/>
      <c r="E42" s="1173"/>
      <c r="F42" s="1173"/>
    </row>
    <row r="43" spans="1:6">
      <c r="A43" s="1059" t="s">
        <v>568</v>
      </c>
    </row>
    <row r="53" spans="4:22" ht="26.25" customHeight="1">
      <c r="D53" s="1060"/>
      <c r="E53" s="1174" t="s">
        <v>364</v>
      </c>
      <c r="F53" s="1175"/>
      <c r="G53" s="1174" t="s">
        <v>396</v>
      </c>
      <c r="H53" s="1175"/>
      <c r="I53" s="1090"/>
    </row>
    <row r="54" spans="4:22" ht="26.25" customHeight="1">
      <c r="D54" s="1061"/>
      <c r="E54" s="1062" t="s">
        <v>563</v>
      </c>
      <c r="F54" s="1064" t="s">
        <v>564</v>
      </c>
      <c r="G54" s="1062" t="s">
        <v>563</v>
      </c>
      <c r="H54" s="1064" t="s">
        <v>564</v>
      </c>
      <c r="I54" s="1064" t="s">
        <v>565</v>
      </c>
    </row>
    <row r="55" spans="4:22">
      <c r="D55" s="1061">
        <v>2011</v>
      </c>
      <c r="E55" s="1066">
        <v>1.315266</v>
      </c>
      <c r="F55" s="1068">
        <v>0.763575</v>
      </c>
      <c r="G55" s="1066">
        <v>0.86528500000000008</v>
      </c>
      <c r="H55" s="1068">
        <v>2.1519094444444447</v>
      </c>
      <c r="I55" s="1068">
        <v>0.81542138888888882</v>
      </c>
      <c r="N55" s="1091"/>
      <c r="O55" s="1091"/>
      <c r="P55" s="1091"/>
      <c r="Q55" s="1091"/>
      <c r="R55" s="1091"/>
      <c r="S55" s="1091"/>
      <c r="T55" s="1091"/>
      <c r="U55" s="1091"/>
      <c r="V55" s="1091"/>
    </row>
    <row r="56" spans="4:22">
      <c r="D56" s="1061">
        <v>2012</v>
      </c>
      <c r="E56" s="1066">
        <v>1.344964</v>
      </c>
      <c r="F56" s="1068">
        <v>0.80316500000000002</v>
      </c>
      <c r="G56" s="1066">
        <v>0.99626861111111109</v>
      </c>
      <c r="H56" s="1068">
        <v>2.418415</v>
      </c>
      <c r="I56" s="1068">
        <v>0.85492805555555551</v>
      </c>
      <c r="N56" s="1091"/>
      <c r="O56" s="1091"/>
      <c r="P56" s="1091"/>
      <c r="Q56" s="1091"/>
      <c r="R56" s="1091"/>
      <c r="S56" s="1091"/>
      <c r="T56" s="1091"/>
      <c r="U56" s="1091"/>
      <c r="V56" s="1091"/>
    </row>
    <row r="57" spans="4:22">
      <c r="D57" s="1061">
        <v>2013</v>
      </c>
      <c r="E57" s="1066">
        <v>1.2028449999999999</v>
      </c>
      <c r="F57" s="1068">
        <v>0.922041</v>
      </c>
      <c r="G57" s="1066">
        <v>1.1330397222222224</v>
      </c>
      <c r="H57" s="1068">
        <v>2.6394119444444444</v>
      </c>
      <c r="I57" s="1068">
        <v>1.0598730555555556</v>
      </c>
      <c r="N57" s="1091"/>
      <c r="O57" s="1091"/>
      <c r="P57" s="1091"/>
      <c r="Q57" s="1091"/>
      <c r="R57" s="1091"/>
      <c r="S57" s="1091"/>
      <c r="T57" s="1091"/>
      <c r="U57" s="1091"/>
      <c r="V57" s="1091"/>
    </row>
    <row r="58" spans="4:22">
      <c r="D58" s="1061">
        <v>2014</v>
      </c>
      <c r="E58" s="1066">
        <v>1.2135670000000001</v>
      </c>
      <c r="F58" s="1068">
        <v>0.87018799999999996</v>
      </c>
      <c r="G58" s="1066">
        <v>1.0468386111111112</v>
      </c>
      <c r="H58" s="1068">
        <v>2.6688041666666669</v>
      </c>
      <c r="I58" s="1068">
        <v>0.88772333333333331</v>
      </c>
      <c r="N58" s="1091"/>
      <c r="O58" s="1091"/>
      <c r="P58" s="1091"/>
      <c r="Q58" s="1091"/>
      <c r="R58" s="1091"/>
      <c r="S58" s="1091"/>
      <c r="T58" s="1091"/>
      <c r="U58" s="1091"/>
      <c r="V58" s="1091"/>
    </row>
    <row r="59" spans="4:22">
      <c r="D59" s="1061">
        <v>2015</v>
      </c>
      <c r="E59" s="1066">
        <v>1.1675229999999999</v>
      </c>
      <c r="F59" s="1068">
        <v>0.85814900000000005</v>
      </c>
      <c r="G59" s="1066">
        <v>1.3424897222222221</v>
      </c>
      <c r="H59" s="1068">
        <v>2.4093888888888886</v>
      </c>
      <c r="I59" s="1068">
        <v>0.62543638888888886</v>
      </c>
      <c r="N59" s="1091"/>
      <c r="O59" s="1091"/>
      <c r="P59" s="1091"/>
      <c r="Q59" s="1091"/>
      <c r="R59" s="1091"/>
      <c r="S59" s="1091"/>
      <c r="T59" s="1091"/>
      <c r="U59" s="1091"/>
      <c r="V59" s="1091"/>
    </row>
    <row r="60" spans="4:22">
      <c r="D60" s="1061">
        <v>2016</v>
      </c>
      <c r="E60" s="1066">
        <v>1.1178140000000001</v>
      </c>
      <c r="F60" s="1068">
        <v>1.004068</v>
      </c>
      <c r="G60" s="1066">
        <v>1.1823958333333333</v>
      </c>
      <c r="H60" s="1068">
        <v>2.8634400000000002</v>
      </c>
      <c r="I60" s="1068">
        <v>0.74215249999999999</v>
      </c>
      <c r="N60" s="1091"/>
      <c r="O60" s="1091"/>
      <c r="P60" s="1091"/>
      <c r="Q60" s="1091"/>
      <c r="R60" s="1091"/>
      <c r="S60" s="1091"/>
      <c r="T60" s="1091"/>
      <c r="U60" s="1091"/>
      <c r="V60" s="1091"/>
    </row>
    <row r="61" spans="4:22">
      <c r="D61" s="1061">
        <v>2017</v>
      </c>
      <c r="E61" s="1066">
        <v>1.1841820000000001</v>
      </c>
      <c r="F61" s="1068">
        <v>1.0209520000000001</v>
      </c>
      <c r="G61" s="1066">
        <v>1.1944341666666667</v>
      </c>
      <c r="H61" s="1068">
        <v>2.9308172222222222</v>
      </c>
      <c r="I61" s="1068">
        <v>0.88686694444444447</v>
      </c>
      <c r="N61" s="1091"/>
      <c r="O61" s="1091"/>
      <c r="P61" s="1091"/>
      <c r="Q61" s="1091"/>
      <c r="R61" s="1091"/>
      <c r="S61" s="1091"/>
      <c r="T61" s="1091"/>
      <c r="U61" s="1091"/>
      <c r="V61" s="1091"/>
    </row>
    <row r="62" spans="4:22">
      <c r="D62" s="1061">
        <v>2018</v>
      </c>
      <c r="E62" s="1066">
        <v>1.1945080000000001</v>
      </c>
      <c r="F62" s="1068">
        <v>1.007625</v>
      </c>
      <c r="G62" s="1066">
        <v>1.1128302777777779</v>
      </c>
      <c r="H62" s="1068">
        <v>2.9630663888888886</v>
      </c>
      <c r="I62" s="1068">
        <v>0.70104833333333327</v>
      </c>
      <c r="N62" s="1091"/>
      <c r="O62" s="1091"/>
      <c r="P62" s="1091"/>
      <c r="Q62" s="1091"/>
      <c r="R62" s="1091"/>
      <c r="S62" s="1091"/>
      <c r="T62" s="1091"/>
      <c r="U62" s="1091"/>
      <c r="V62" s="1091"/>
    </row>
    <row r="63" spans="4:22">
      <c r="D63" s="1061">
        <v>2019</v>
      </c>
      <c r="E63" s="1066">
        <v>1.100673</v>
      </c>
      <c r="F63" s="1068">
        <v>1.071925</v>
      </c>
      <c r="G63" s="1066">
        <v>1.1565972222222223</v>
      </c>
      <c r="H63" s="1068">
        <v>3.1844466666666666</v>
      </c>
      <c r="I63" s="1068">
        <v>0.6837441666666666</v>
      </c>
      <c r="K63" s="1092"/>
      <c r="N63" s="1091"/>
      <c r="O63" s="1091"/>
      <c r="P63" s="1091"/>
      <c r="Q63" s="1091"/>
      <c r="R63" s="1091"/>
      <c r="S63" s="1091"/>
      <c r="T63" s="1091"/>
      <c r="U63" s="1091"/>
      <c r="V63" s="1091"/>
    </row>
    <row r="64" spans="4:22">
      <c r="D64" s="1061">
        <v>2020</v>
      </c>
      <c r="E64" s="1066">
        <v>0.91153299999999993</v>
      </c>
      <c r="F64" s="1068">
        <v>1.2261549999999999</v>
      </c>
      <c r="G64" s="1066">
        <v>1.1146408333333335</v>
      </c>
      <c r="H64" s="1068">
        <v>3.130283611111111</v>
      </c>
      <c r="I64" s="1068">
        <v>0.94318472222222227</v>
      </c>
      <c r="K64" s="1092"/>
      <c r="N64" s="1091"/>
      <c r="O64" s="1091"/>
      <c r="P64" s="1091"/>
      <c r="Q64" s="1091"/>
      <c r="R64" s="1091"/>
      <c r="S64" s="1091"/>
      <c r="T64" s="1091"/>
      <c r="U64" s="1091"/>
      <c r="V64" s="1091"/>
    </row>
    <row r="65" spans="1:22">
      <c r="D65" s="1069">
        <v>2021</v>
      </c>
      <c r="E65" s="1070">
        <v>0.89733400000000008</v>
      </c>
      <c r="F65" s="1072">
        <v>1.2069259999999999</v>
      </c>
      <c r="G65" s="1070">
        <v>1.5052358333333333</v>
      </c>
      <c r="H65" s="1072">
        <v>3.0811916666666668</v>
      </c>
      <c r="I65" s="1072">
        <v>0.82192638888888891</v>
      </c>
      <c r="N65" s="1091"/>
      <c r="O65" s="1091"/>
      <c r="P65" s="1091"/>
      <c r="Q65" s="1091"/>
      <c r="R65" s="1091"/>
      <c r="S65" s="1091"/>
      <c r="T65" s="1091"/>
      <c r="U65" s="1091"/>
      <c r="V65" s="1091"/>
    </row>
    <row r="68" spans="1:22">
      <c r="A68" s="1073" t="s">
        <v>896</v>
      </c>
    </row>
    <row r="69" spans="1:22">
      <c r="A69" s="1094" t="s">
        <v>859</v>
      </c>
    </row>
    <row r="70" spans="1:22">
      <c r="A70" s="1059" t="s">
        <v>60</v>
      </c>
    </row>
    <row r="72" spans="1:22">
      <c r="K72" s="1059" t="s">
        <v>850</v>
      </c>
    </row>
    <row r="75" spans="1:22" ht="30">
      <c r="K75" s="1060"/>
      <c r="L75" s="1176" t="s">
        <v>851</v>
      </c>
      <c r="M75" s="1177"/>
      <c r="N75" s="1178"/>
      <c r="O75" s="1093" t="s">
        <v>852</v>
      </c>
    </row>
    <row r="76" spans="1:22" ht="32.25" customHeight="1">
      <c r="K76" s="1061"/>
      <c r="L76" s="1099" t="s">
        <v>138</v>
      </c>
      <c r="M76" s="1063" t="s">
        <v>564</v>
      </c>
      <c r="N76" s="1064" t="s">
        <v>139</v>
      </c>
      <c r="O76" s="1065" t="s">
        <v>853</v>
      </c>
    </row>
    <row r="77" spans="1:22" ht="30" customHeight="1">
      <c r="K77" s="1061">
        <v>2011</v>
      </c>
      <c r="L77" s="1066">
        <v>5.8279974999999995</v>
      </c>
      <c r="M77" s="1067">
        <v>5.7348611111111119</v>
      </c>
      <c r="N77" s="1068">
        <v>1.0179822222222221</v>
      </c>
      <c r="O77" s="1068">
        <v>0.81542138888888882</v>
      </c>
    </row>
    <row r="78" spans="1:22">
      <c r="K78" s="1061">
        <v>2012</v>
      </c>
      <c r="L78" s="1066">
        <v>6.0767266666666675</v>
      </c>
      <c r="M78" s="1067">
        <v>6.0261008333333326</v>
      </c>
      <c r="N78" s="1068">
        <v>1.1713572222222224</v>
      </c>
      <c r="O78" s="1068">
        <v>0.85492805555555551</v>
      </c>
      <c r="P78" s="1091"/>
      <c r="Q78" s="1091"/>
      <c r="R78" s="1091"/>
      <c r="S78" s="1091"/>
    </row>
    <row r="79" spans="1:22">
      <c r="K79" s="1061">
        <v>2013</v>
      </c>
      <c r="L79" s="1066">
        <v>5.6603405555555568</v>
      </c>
      <c r="M79" s="1067">
        <v>6.6244611111111107</v>
      </c>
      <c r="N79" s="1068">
        <v>1.3228597222222223</v>
      </c>
      <c r="O79" s="1068">
        <v>1.0598730555555556</v>
      </c>
      <c r="P79" s="1091"/>
      <c r="Q79" s="1091"/>
      <c r="R79" s="1091"/>
      <c r="S79" s="1091"/>
    </row>
    <row r="80" spans="1:22">
      <c r="K80" s="1061">
        <v>2014</v>
      </c>
      <c r="L80" s="1066">
        <v>5.6235038888888882</v>
      </c>
      <c r="M80" s="1067">
        <v>7.0783466666666666</v>
      </c>
      <c r="N80" s="1068">
        <v>1.215557222222222</v>
      </c>
      <c r="O80" s="1068">
        <v>0.88772333333333331</v>
      </c>
      <c r="P80" s="1091"/>
      <c r="Q80" s="1091"/>
      <c r="R80" s="1091"/>
      <c r="S80" s="1091"/>
    </row>
    <row r="81" spans="5:19">
      <c r="K81" s="1061">
        <v>2015</v>
      </c>
      <c r="L81" s="1066">
        <v>5.2824211111111108</v>
      </c>
      <c r="M81" s="1067">
        <v>6.795090833333334</v>
      </c>
      <c r="N81" s="1068">
        <v>1.5648958333333332</v>
      </c>
      <c r="O81" s="1068">
        <v>0.62543638888888886</v>
      </c>
      <c r="P81" s="1091"/>
      <c r="Q81" s="1091"/>
      <c r="R81" s="1091"/>
      <c r="S81" s="1091"/>
    </row>
    <row r="82" spans="5:19">
      <c r="K82" s="1061">
        <v>2016</v>
      </c>
      <c r="L82" s="1066">
        <v>4.9987874999999997</v>
      </c>
      <c r="M82" s="1067">
        <v>7.4418258333333327</v>
      </c>
      <c r="N82" s="1068">
        <v>1.3826227777777778</v>
      </c>
      <c r="O82" s="1068">
        <v>0.74215249999999999</v>
      </c>
      <c r="P82" s="1091"/>
      <c r="Q82" s="1091"/>
      <c r="R82" s="1091"/>
      <c r="S82" s="1091"/>
    </row>
    <row r="83" spans="5:19">
      <c r="K83" s="1061">
        <v>2017</v>
      </c>
      <c r="L83" s="1066">
        <v>5.0539777777777779</v>
      </c>
      <c r="M83" s="1067">
        <v>7.4789288888888894</v>
      </c>
      <c r="N83" s="1068">
        <v>1.3984572222222225</v>
      </c>
      <c r="O83" s="1068">
        <v>0.88686694444444447</v>
      </c>
      <c r="P83" s="1091"/>
      <c r="Q83" s="1091"/>
      <c r="R83" s="1091"/>
      <c r="S83" s="1091"/>
    </row>
    <row r="84" spans="5:19">
      <c r="K84" s="1061">
        <v>2018</v>
      </c>
      <c r="L84" s="1066">
        <v>5.1370230555555558</v>
      </c>
      <c r="M84" s="1067">
        <v>7.5381477777777768</v>
      </c>
      <c r="N84" s="1068">
        <v>1.3092122222222222</v>
      </c>
      <c r="O84" s="1068">
        <v>0.70104833333333327</v>
      </c>
      <c r="P84" s="1091"/>
      <c r="Q84" s="1091"/>
      <c r="R84" s="1091"/>
      <c r="S84" s="1091"/>
    </row>
    <row r="85" spans="5:19">
      <c r="K85" s="1061">
        <v>2019</v>
      </c>
      <c r="L85" s="1066">
        <v>4.9082341666666665</v>
      </c>
      <c r="M85" s="1067">
        <v>7.7024702777777776</v>
      </c>
      <c r="N85" s="1068">
        <v>1.3575380555555556</v>
      </c>
      <c r="O85" s="1068">
        <v>0.6837441666666666</v>
      </c>
      <c r="P85" s="1091"/>
      <c r="Q85" s="1091"/>
      <c r="R85" s="1091"/>
      <c r="S85" s="1091"/>
    </row>
    <row r="86" spans="5:19">
      <c r="J86" s="1092"/>
      <c r="K86" s="1061">
        <v>2020</v>
      </c>
      <c r="L86" s="1066">
        <v>4.1132925</v>
      </c>
      <c r="M86" s="1067">
        <v>8.1047719444444457</v>
      </c>
      <c r="N86" s="1068">
        <v>1.309766111111111</v>
      </c>
      <c r="O86" s="1068">
        <v>0.94318472222222227</v>
      </c>
      <c r="P86" s="1091"/>
      <c r="Q86" s="1091"/>
      <c r="R86" s="1091"/>
      <c r="S86" s="1091"/>
    </row>
    <row r="87" spans="5:19">
      <c r="J87" s="1092"/>
      <c r="K87" s="1069">
        <v>2021</v>
      </c>
      <c r="L87" s="1070">
        <v>4.0494180555555559</v>
      </c>
      <c r="M87" s="1071">
        <v>7.9776652777777768</v>
      </c>
      <c r="N87" s="1072">
        <v>1.768737222222222</v>
      </c>
      <c r="O87" s="1072">
        <v>0.82192638888888891</v>
      </c>
      <c r="P87" s="1091"/>
      <c r="Q87" s="1091"/>
      <c r="R87" s="1091"/>
      <c r="S87" s="1091"/>
    </row>
    <row r="88" spans="5:19">
      <c r="M88" s="1091"/>
      <c r="N88" s="1091"/>
      <c r="O88" s="1091"/>
      <c r="P88" s="1091"/>
      <c r="Q88" s="1091"/>
      <c r="R88" s="1091"/>
      <c r="S88" s="1091"/>
    </row>
    <row r="90" spans="5:19">
      <c r="E90" s="1067"/>
    </row>
  </sheetData>
  <mergeCells count="4">
    <mergeCell ref="A42:F42"/>
    <mergeCell ref="E53:F53"/>
    <mergeCell ref="G53:H53"/>
    <mergeCell ref="L75:N7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92D050"/>
    <pageSetUpPr fitToPage="1"/>
  </sheetPr>
  <dimension ref="A1:AO50"/>
  <sheetViews>
    <sheetView showGridLines="0" zoomScaleNormal="100" workbookViewId="0">
      <selection activeCell="D27" sqref="D27"/>
    </sheetView>
  </sheetViews>
  <sheetFormatPr baseColWidth="10" defaultColWidth="11.42578125" defaultRowHeight="15"/>
  <cols>
    <col min="1" max="1" width="37" style="34" customWidth="1"/>
    <col min="2" max="2" width="12" style="34" customWidth="1"/>
    <col min="3" max="4" width="0" style="34" hidden="1" customWidth="1"/>
    <col min="5" max="5" width="8.5703125" style="34" customWidth="1"/>
    <col min="6" max="6" width="9.7109375" style="34" customWidth="1"/>
    <col min="7" max="7" width="7.7109375" style="34" customWidth="1"/>
    <col min="8" max="9" width="9.42578125" style="34" customWidth="1"/>
    <col min="10" max="12" width="9.7109375" style="34" customWidth="1"/>
    <col min="13" max="13" width="22.28515625" style="34" customWidth="1"/>
    <col min="14" max="14" width="15.28515625" style="34" customWidth="1"/>
    <col min="15" max="15" width="6.42578125" style="34" bestFit="1" customWidth="1"/>
    <col min="16" max="17" width="7" style="34" customWidth="1"/>
    <col min="18" max="32" width="6.42578125" style="34" bestFit="1" customWidth="1"/>
    <col min="33" max="33" width="6.42578125" style="34" customWidth="1"/>
    <col min="34" max="34" width="6.7109375" style="34" customWidth="1"/>
    <col min="35" max="35" width="8.28515625" style="34" customWidth="1"/>
    <col min="36" max="16384" width="11.42578125" style="34"/>
  </cols>
  <sheetData>
    <row r="1" spans="1:16">
      <c r="A1" s="1" t="s">
        <v>409</v>
      </c>
    </row>
    <row r="2" spans="1:16" ht="18.75">
      <c r="A2" s="2" t="s">
        <v>175</v>
      </c>
    </row>
    <row r="4" spans="1:16">
      <c r="A4" s="30" t="s">
        <v>588</v>
      </c>
      <c r="I4" s="14"/>
    </row>
    <row r="5" spans="1:16">
      <c r="A5" s="15" t="s">
        <v>835</v>
      </c>
    </row>
    <row r="6" spans="1:16" s="36" customFormat="1" ht="14.25">
      <c r="A6" s="16" t="s">
        <v>1</v>
      </c>
      <c r="B6" s="35"/>
    </row>
    <row r="7" spans="1:16" s="36" customFormat="1" ht="12.75">
      <c r="B7" s="35"/>
    </row>
    <row r="8" spans="1:16" s="36" customFormat="1" ht="12.75">
      <c r="A8" s="7"/>
      <c r="B8" s="35"/>
      <c r="M8" s="580" t="s">
        <v>614</v>
      </c>
      <c r="N8" s="585" t="s">
        <v>26</v>
      </c>
      <c r="O8" s="38" t="s">
        <v>2</v>
      </c>
      <c r="P8" s="38"/>
    </row>
    <row r="9" spans="1:16" s="36" customFormat="1" ht="12.75">
      <c r="A9" s="7"/>
      <c r="B9" s="35"/>
      <c r="M9" s="581" t="s">
        <v>11</v>
      </c>
      <c r="N9" s="867">
        <v>58856.656345000003</v>
      </c>
      <c r="O9" s="39">
        <v>48.729323666463372</v>
      </c>
      <c r="P9" s="38" t="s">
        <v>744</v>
      </c>
    </row>
    <row r="10" spans="1:16" s="36" customFormat="1" ht="12.75">
      <c r="A10" s="7"/>
      <c r="B10" s="35"/>
      <c r="M10" s="582" t="s">
        <v>14</v>
      </c>
      <c r="N10" s="867">
        <v>37025.864670999996</v>
      </c>
      <c r="O10" s="39">
        <v>30.654907288784585</v>
      </c>
      <c r="P10" s="38" t="s">
        <v>745</v>
      </c>
    </row>
    <row r="11" spans="1:16" s="36" customFormat="1" ht="12.75">
      <c r="A11" s="7"/>
      <c r="B11" s="35"/>
      <c r="M11" s="583" t="s">
        <v>17</v>
      </c>
      <c r="N11" s="867">
        <v>15092.167829</v>
      </c>
      <c r="O11" s="39">
        <v>12.49529240426182</v>
      </c>
      <c r="P11" s="38" t="s">
        <v>836</v>
      </c>
    </row>
    <row r="12" spans="1:16" s="36" customFormat="1" ht="12.75">
      <c r="A12" s="7"/>
      <c r="B12" s="35"/>
      <c r="M12" s="581" t="s">
        <v>178</v>
      </c>
      <c r="N12" s="867">
        <v>4168.491</v>
      </c>
      <c r="O12" s="39">
        <v>3.4512281151186337</v>
      </c>
      <c r="P12" s="38" t="s">
        <v>746</v>
      </c>
    </row>
    <row r="13" spans="1:16" s="36" customFormat="1" ht="12.75">
      <c r="A13" s="7"/>
      <c r="B13" s="35"/>
      <c r="M13" s="583" t="s">
        <v>16</v>
      </c>
      <c r="N13" s="867">
        <v>2918.4009999999998</v>
      </c>
      <c r="O13" s="39">
        <v>2.4162382939990361</v>
      </c>
      <c r="P13" s="38" t="s">
        <v>747</v>
      </c>
    </row>
    <row r="14" spans="1:16" s="36" customFormat="1" ht="12.75">
      <c r="A14" s="7"/>
      <c r="B14" s="35"/>
      <c r="J14" s="11"/>
      <c r="M14" s="581" t="s">
        <v>15</v>
      </c>
      <c r="N14" s="867">
        <v>2104.2599999999998</v>
      </c>
      <c r="O14" s="39">
        <v>1.7421847074923602</v>
      </c>
      <c r="P14" s="38" t="s">
        <v>748</v>
      </c>
    </row>
    <row r="15" spans="1:16" s="36" customFormat="1" ht="12.75">
      <c r="A15" s="35"/>
      <c r="B15" s="35"/>
      <c r="J15" s="11"/>
      <c r="M15" s="581" t="s">
        <v>28</v>
      </c>
      <c r="N15" s="867">
        <v>483.790526</v>
      </c>
      <c r="O15" s="39">
        <v>0.40054577667535629</v>
      </c>
      <c r="P15" s="38" t="s">
        <v>749</v>
      </c>
    </row>
    <row r="16" spans="1:16" s="36" customFormat="1" ht="12.75">
      <c r="A16" s="35"/>
      <c r="B16" s="35"/>
      <c r="J16" s="11"/>
      <c r="M16" s="583" t="s">
        <v>29</v>
      </c>
      <c r="N16" s="867">
        <v>133.19900000000001</v>
      </c>
      <c r="O16" s="39">
        <v>0.1102797472048487</v>
      </c>
      <c r="P16" s="38" t="s">
        <v>750</v>
      </c>
    </row>
    <row r="17" spans="1:41" s="36" customFormat="1" ht="12.75">
      <c r="A17" s="35"/>
      <c r="B17" s="35"/>
      <c r="M17" s="581" t="s">
        <v>7</v>
      </c>
      <c r="N17" s="867">
        <v>120782.83037099999</v>
      </c>
      <c r="O17" s="39">
        <v>100</v>
      </c>
      <c r="P17" s="38" t="s">
        <v>30</v>
      </c>
    </row>
    <row r="18" spans="1:41" s="36" customFormat="1" ht="12.75">
      <c r="A18" s="35"/>
      <c r="B18" s="35"/>
      <c r="M18" s="584" t="s">
        <v>31</v>
      </c>
      <c r="N18" s="586">
        <v>120.78283037099999</v>
      </c>
    </row>
    <row r="19" spans="1:41" s="36" customFormat="1" ht="12.75">
      <c r="A19" s="35"/>
      <c r="B19" s="35"/>
      <c r="N19" s="40"/>
    </row>
    <row r="20" spans="1:41" s="36" customFormat="1" ht="12.75">
      <c r="A20" s="35"/>
      <c r="B20" s="35"/>
    </row>
    <row r="21" spans="1:41" s="36" customFormat="1" ht="12.75"/>
    <row r="22" spans="1:41" s="36" customFormat="1" ht="12.75"/>
    <row r="23" spans="1:41" s="36" customFormat="1" ht="12.75">
      <c r="A23" s="1" t="s">
        <v>866</v>
      </c>
    </row>
    <row r="24" spans="1:41" s="36" customFormat="1" ht="12.75">
      <c r="A24" s="61" t="s">
        <v>387</v>
      </c>
      <c r="I24" s="41"/>
    </row>
    <row r="25" spans="1:41" s="36" customFormat="1" ht="12.75">
      <c r="A25" s="61"/>
      <c r="I25" s="41"/>
    </row>
    <row r="26" spans="1:41" s="36" customFormat="1" ht="12.75"/>
    <row r="27" spans="1:41" s="36" customFormat="1">
      <c r="A27" s="30" t="s">
        <v>363</v>
      </c>
      <c r="H27" s="40"/>
      <c r="M27" s="34"/>
      <c r="N27"/>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row>
    <row r="28" spans="1:41" s="36" customFormat="1">
      <c r="A28" s="36" t="s">
        <v>60</v>
      </c>
      <c r="H28" s="40"/>
      <c r="M28" s="580" t="s">
        <v>272</v>
      </c>
      <c r="N28" s="496">
        <v>2000</v>
      </c>
      <c r="O28" s="587">
        <v>2001</v>
      </c>
      <c r="P28" s="587">
        <v>2002</v>
      </c>
      <c r="Q28" s="587">
        <v>2003</v>
      </c>
      <c r="R28" s="587">
        <v>2004</v>
      </c>
      <c r="S28" s="587">
        <v>2005</v>
      </c>
      <c r="T28" s="587">
        <v>2006</v>
      </c>
      <c r="U28" s="587">
        <v>2007</v>
      </c>
      <c r="V28" s="587">
        <v>2008</v>
      </c>
      <c r="W28" s="587">
        <v>2009</v>
      </c>
      <c r="X28" s="587">
        <v>2010</v>
      </c>
      <c r="Y28" s="587">
        <v>2011</v>
      </c>
      <c r="Z28" s="587">
        <v>2012</v>
      </c>
      <c r="AA28" s="587">
        <v>2013</v>
      </c>
      <c r="AB28" s="587">
        <v>2014</v>
      </c>
      <c r="AC28" s="587">
        <v>2015</v>
      </c>
      <c r="AD28" s="587">
        <v>2016</v>
      </c>
      <c r="AE28" s="587">
        <v>2017</v>
      </c>
      <c r="AF28" s="587">
        <v>2018</v>
      </c>
      <c r="AG28" s="587">
        <v>2019</v>
      </c>
      <c r="AH28" s="587">
        <v>2020</v>
      </c>
      <c r="AI28" s="588">
        <v>2021</v>
      </c>
      <c r="AJ28" s="34"/>
      <c r="AK28" s="34"/>
      <c r="AL28" s="34"/>
      <c r="AM28" s="34"/>
      <c r="AN28" s="34"/>
      <c r="AO28" s="34"/>
    </row>
    <row r="29" spans="1:41" s="36" customFormat="1">
      <c r="H29" s="40"/>
      <c r="M29" s="594" t="s">
        <v>11</v>
      </c>
      <c r="N29" s="595">
        <v>66.363248999999996</v>
      </c>
      <c r="O29" s="596">
        <v>74.267426999999998</v>
      </c>
      <c r="P29" s="596">
        <v>60.39661199999999</v>
      </c>
      <c r="Q29" s="596">
        <v>58.943640000000002</v>
      </c>
      <c r="R29" s="596">
        <v>59.554935</v>
      </c>
      <c r="S29" s="596">
        <v>51.479877000000002</v>
      </c>
      <c r="T29" s="596">
        <v>56.303697</v>
      </c>
      <c r="U29" s="596">
        <v>57.604416999999998</v>
      </c>
      <c r="V29" s="596">
        <v>63.653661000000007</v>
      </c>
      <c r="W29" s="596">
        <v>56.994199999999999</v>
      </c>
      <c r="X29" s="596">
        <v>62.713616999999999</v>
      </c>
      <c r="Y29" s="596">
        <v>45.744622</v>
      </c>
      <c r="Z29" s="596">
        <v>59.831830000000004</v>
      </c>
      <c r="AA29" s="596">
        <v>71.92217500000001</v>
      </c>
      <c r="AB29" s="596">
        <v>63.773408999999994</v>
      </c>
      <c r="AC29" s="596">
        <v>55.556272000000007</v>
      </c>
      <c r="AD29" s="596">
        <v>60.839210000000001</v>
      </c>
      <c r="AE29" s="596">
        <v>50.001256999999995</v>
      </c>
      <c r="AF29" s="596">
        <v>65.111425999999994</v>
      </c>
      <c r="AG29" s="596">
        <v>56.913891000000007</v>
      </c>
      <c r="AH29" s="596">
        <v>62.061910000000005</v>
      </c>
      <c r="AI29" s="679">
        <v>58.856656345000005</v>
      </c>
      <c r="AJ29" s="34"/>
      <c r="AK29" s="34"/>
      <c r="AL29" s="34"/>
      <c r="AM29" s="34"/>
      <c r="AN29" s="34"/>
      <c r="AO29" s="34"/>
    </row>
    <row r="30" spans="1:41" s="36" customFormat="1">
      <c r="M30" s="582" t="s">
        <v>14</v>
      </c>
      <c r="N30" s="592">
        <v>4.8159999999999994E-2</v>
      </c>
      <c r="O30" s="589">
        <v>0.13124</v>
      </c>
      <c r="P30" s="589">
        <v>0.26559000000000005</v>
      </c>
      <c r="Q30" s="589">
        <v>0.38774999999999998</v>
      </c>
      <c r="R30" s="589">
        <v>0.59484999999999999</v>
      </c>
      <c r="S30" s="589">
        <v>0.96257000000000004</v>
      </c>
      <c r="T30" s="589">
        <v>2.1825799999999997</v>
      </c>
      <c r="U30" s="589">
        <v>4.0701099999999997</v>
      </c>
      <c r="V30" s="589">
        <v>5.69421</v>
      </c>
      <c r="W30" s="589">
        <v>7.9115699999999993</v>
      </c>
      <c r="X30" s="589">
        <v>9.9449900000000007</v>
      </c>
      <c r="Y30" s="589">
        <v>12.371620999999999</v>
      </c>
      <c r="Z30" s="589">
        <v>15.1784</v>
      </c>
      <c r="AA30" s="589">
        <v>16.126736000000001</v>
      </c>
      <c r="AB30" s="589">
        <v>17.323779000000002</v>
      </c>
      <c r="AC30" s="589">
        <v>21.420601999999999</v>
      </c>
      <c r="AD30" s="589">
        <v>21.380984000000002</v>
      </c>
      <c r="AE30" s="589">
        <v>24.609437</v>
      </c>
      <c r="AF30" s="589">
        <v>28.598595</v>
      </c>
      <c r="AG30" s="589">
        <v>34.787352999999996</v>
      </c>
      <c r="AH30" s="589">
        <v>39.791900999999996</v>
      </c>
      <c r="AI30" s="680">
        <v>37.025864670999994</v>
      </c>
      <c r="AJ30" s="34"/>
      <c r="AK30" s="34"/>
      <c r="AL30" s="34"/>
      <c r="AM30" s="34"/>
      <c r="AN30" s="34"/>
      <c r="AO30" s="34"/>
    </row>
    <row r="31" spans="1:41" s="36" customFormat="1">
      <c r="H31" s="40"/>
      <c r="M31" s="583" t="s">
        <v>17</v>
      </c>
      <c r="N31" s="592">
        <v>5.2230000000000002E-3</v>
      </c>
      <c r="O31" s="589">
        <v>6.1609999999999998E-3</v>
      </c>
      <c r="P31" s="589">
        <v>7.1040000000000001E-3</v>
      </c>
      <c r="Q31" s="589">
        <v>7.7670000000000005E-3</v>
      </c>
      <c r="R31" s="589">
        <v>8.4480000000000006E-3</v>
      </c>
      <c r="S31" s="589">
        <v>1.0501E-2</v>
      </c>
      <c r="T31" s="589">
        <v>1.2102999999999999E-2</v>
      </c>
      <c r="U31" s="589">
        <v>1.7572000000000001E-2</v>
      </c>
      <c r="V31" s="589">
        <v>4.1692000000000007E-2</v>
      </c>
      <c r="W31" s="589">
        <v>0.17397100000000001</v>
      </c>
      <c r="X31" s="589">
        <v>0.62</v>
      </c>
      <c r="Y31" s="589">
        <v>2.3338040000000002</v>
      </c>
      <c r="Z31" s="589">
        <v>4.4279359999999999</v>
      </c>
      <c r="AA31" s="589">
        <v>5.1935959999999994</v>
      </c>
      <c r="AB31" s="589">
        <v>6.391572</v>
      </c>
      <c r="AC31" s="589">
        <v>7.7537370000000001</v>
      </c>
      <c r="AD31" s="589">
        <v>8.6597650000000002</v>
      </c>
      <c r="AE31" s="589">
        <v>9.5863159999999983</v>
      </c>
      <c r="AF31" s="589">
        <v>10.89113</v>
      </c>
      <c r="AG31" s="589">
        <v>12.227497</v>
      </c>
      <c r="AH31" s="589">
        <v>13.398391999999999</v>
      </c>
      <c r="AI31" s="680">
        <v>15.092167828999999</v>
      </c>
      <c r="AJ31" s="34"/>
      <c r="AK31" s="34"/>
      <c r="AL31" s="34"/>
      <c r="AM31" s="34"/>
      <c r="AN31" s="34"/>
      <c r="AO31" s="34"/>
    </row>
    <row r="32" spans="1:41" s="36" customFormat="1">
      <c r="M32" s="581" t="s">
        <v>178</v>
      </c>
      <c r="N32" s="592">
        <v>1.0900000000000001</v>
      </c>
      <c r="O32" s="589">
        <v>1.044</v>
      </c>
      <c r="P32" s="589">
        <v>1.109</v>
      </c>
      <c r="Q32" s="589">
        <v>1.133</v>
      </c>
      <c r="R32" s="589">
        <v>1.1279999999999999</v>
      </c>
      <c r="S32" s="589">
        <v>1.254</v>
      </c>
      <c r="T32" s="589">
        <v>1.2470000000000001</v>
      </c>
      <c r="U32" s="589">
        <v>1.3540000000000001</v>
      </c>
      <c r="V32" s="589">
        <v>1.413</v>
      </c>
      <c r="W32" s="589">
        <v>1.2350000000000001</v>
      </c>
      <c r="X32" s="589">
        <v>1.4630000000000001</v>
      </c>
      <c r="Y32" s="589">
        <v>1.8104259999999999</v>
      </c>
      <c r="Z32" s="589">
        <v>1.8547090000000002</v>
      </c>
      <c r="AA32" s="589">
        <v>2.0137179999999999</v>
      </c>
      <c r="AB32" s="589">
        <v>2.3089309999999998</v>
      </c>
      <c r="AC32" s="589">
        <v>2.6662239999999997</v>
      </c>
      <c r="AD32" s="589">
        <v>3.409335</v>
      </c>
      <c r="AE32" s="589">
        <v>3.4624239999999999</v>
      </c>
      <c r="AF32" s="589">
        <v>3.8062980000000004</v>
      </c>
      <c r="AG32" s="589">
        <v>3.8818960000000002</v>
      </c>
      <c r="AH32" s="589">
        <v>3.9641030000000002</v>
      </c>
      <c r="AI32" s="680">
        <v>4.1684910000000004</v>
      </c>
      <c r="AJ32" s="34"/>
      <c r="AK32" s="34"/>
      <c r="AL32" s="34"/>
      <c r="AM32" s="34"/>
      <c r="AN32" s="34"/>
      <c r="AO32" s="34"/>
    </row>
    <row r="33" spans="1:41" s="36" customFormat="1">
      <c r="C33" s="51"/>
      <c r="M33" s="583" t="s">
        <v>15</v>
      </c>
      <c r="N33" s="592">
        <v>1.081</v>
      </c>
      <c r="O33" s="589">
        <v>1.4670000000000001</v>
      </c>
      <c r="P33" s="589">
        <v>1.5369999999999999</v>
      </c>
      <c r="Q33" s="589">
        <v>1.647</v>
      </c>
      <c r="R33" s="589">
        <v>1.7170000000000001</v>
      </c>
      <c r="S33" s="589">
        <v>1.657</v>
      </c>
      <c r="T33" s="589">
        <v>1.605</v>
      </c>
      <c r="U33" s="589">
        <v>1.776</v>
      </c>
      <c r="V33" s="589">
        <v>1.863</v>
      </c>
      <c r="W33" s="589">
        <v>2.02</v>
      </c>
      <c r="X33" s="589">
        <v>1.9730000000000001</v>
      </c>
      <c r="Y33" s="589">
        <v>2.0788409999999997</v>
      </c>
      <c r="Z33" s="589">
        <v>2.148129</v>
      </c>
      <c r="AA33" s="589">
        <v>2.1248860000000001</v>
      </c>
      <c r="AB33" s="589">
        <v>2.083755</v>
      </c>
      <c r="AC33" s="589">
        <v>2.0256719999999997</v>
      </c>
      <c r="AD33" s="589">
        <v>2.1218820000000003</v>
      </c>
      <c r="AE33" s="589">
        <v>2.2051340000000001</v>
      </c>
      <c r="AF33" s="589">
        <v>2.2021329999999999</v>
      </c>
      <c r="AG33" s="589">
        <v>2.1725979999999998</v>
      </c>
      <c r="AH33" s="589">
        <v>2.1376880000000003</v>
      </c>
      <c r="AI33" s="680">
        <v>2.1042599999999996</v>
      </c>
      <c r="AJ33" s="34"/>
      <c r="AK33" s="34"/>
      <c r="AL33" s="34"/>
      <c r="AM33" s="34"/>
      <c r="AN33" s="34"/>
      <c r="AO33" s="34"/>
    </row>
    <row r="34" spans="1:41" s="36" customFormat="1">
      <c r="A34" s="34"/>
      <c r="B34" s="34"/>
      <c r="C34" s="34"/>
      <c r="D34" s="34"/>
      <c r="E34" s="34"/>
      <c r="F34" s="34"/>
      <c r="G34" s="34"/>
      <c r="H34" s="34"/>
      <c r="I34" s="34"/>
      <c r="M34" s="581" t="s">
        <v>16</v>
      </c>
      <c r="N34" s="592">
        <v>0.308</v>
      </c>
      <c r="O34" s="589">
        <v>0.33800000000000002</v>
      </c>
      <c r="P34" s="589">
        <v>0.39700000000000002</v>
      </c>
      <c r="Q34" s="589">
        <v>0.44700000000000001</v>
      </c>
      <c r="R34" s="589">
        <v>0.46700000000000003</v>
      </c>
      <c r="S34" s="589">
        <v>0.48</v>
      </c>
      <c r="T34" s="589">
        <v>0.52500000000000002</v>
      </c>
      <c r="U34" s="589">
        <v>0.621</v>
      </c>
      <c r="V34" s="589">
        <v>0.69499999999999995</v>
      </c>
      <c r="W34" s="589">
        <v>0.875</v>
      </c>
      <c r="X34" s="589">
        <v>1.0049999999999999</v>
      </c>
      <c r="Y34" s="589">
        <v>1.151675</v>
      </c>
      <c r="Z34" s="589">
        <v>1.2963629999999999</v>
      </c>
      <c r="AA34" s="589">
        <v>1.5447250000000001</v>
      </c>
      <c r="AB34" s="589">
        <v>1.5934630000000001</v>
      </c>
      <c r="AC34" s="589">
        <v>1.8338589999999999</v>
      </c>
      <c r="AD34" s="589">
        <v>1.991126</v>
      </c>
      <c r="AE34" s="589">
        <v>2.1136880000000002</v>
      </c>
      <c r="AF34" s="589">
        <v>2.3697539999999999</v>
      </c>
      <c r="AG34" s="589">
        <v>2.5895250000000001</v>
      </c>
      <c r="AH34" s="589">
        <v>2.7433040000000002</v>
      </c>
      <c r="AI34" s="680">
        <v>2.9184009999999998</v>
      </c>
      <c r="AJ34" s="34"/>
      <c r="AK34" s="34"/>
      <c r="AL34" s="34"/>
      <c r="AM34" s="34"/>
      <c r="AN34" s="34"/>
      <c r="AO34" s="34"/>
    </row>
    <row r="35" spans="1:41">
      <c r="M35" s="581" t="s">
        <v>28</v>
      </c>
      <c r="N35" s="592">
        <v>0.50730700000000006</v>
      </c>
      <c r="O35" s="589">
        <v>0.484933</v>
      </c>
      <c r="P35" s="589">
        <v>0.49443300000000001</v>
      </c>
      <c r="Q35" s="589">
        <v>0.49036799999999997</v>
      </c>
      <c r="R35" s="589">
        <v>0.47017599999999998</v>
      </c>
      <c r="S35" s="589">
        <v>0.48089499999999996</v>
      </c>
      <c r="T35" s="589">
        <v>0.46426499999999998</v>
      </c>
      <c r="U35" s="589">
        <v>0.46529199999999998</v>
      </c>
      <c r="V35" s="589">
        <v>0.465119</v>
      </c>
      <c r="W35" s="589">
        <v>0.44819700000000001</v>
      </c>
      <c r="X35" s="589">
        <v>0.47639700000000001</v>
      </c>
      <c r="Y35" s="589">
        <v>0.47727800000000004</v>
      </c>
      <c r="Z35" s="589">
        <v>0.457986</v>
      </c>
      <c r="AA35" s="589">
        <v>0.413572</v>
      </c>
      <c r="AB35" s="589">
        <v>0.48050700000000002</v>
      </c>
      <c r="AC35" s="589">
        <v>0.487398</v>
      </c>
      <c r="AD35" s="589">
        <v>0.50046499999999994</v>
      </c>
      <c r="AE35" s="589">
        <v>0.521706</v>
      </c>
      <c r="AF35" s="589">
        <v>0.47993000000000002</v>
      </c>
      <c r="AG35" s="589">
        <v>0.478964</v>
      </c>
      <c r="AH35" s="589">
        <v>0.48176400000000003</v>
      </c>
      <c r="AI35" s="680">
        <v>0.483790526</v>
      </c>
    </row>
    <row r="36" spans="1:41">
      <c r="M36" s="590" t="s">
        <v>29</v>
      </c>
      <c r="N36" s="593">
        <v>0</v>
      </c>
      <c r="O36" s="591">
        <v>0</v>
      </c>
      <c r="P36" s="591">
        <v>0</v>
      </c>
      <c r="Q36" s="591">
        <v>0</v>
      </c>
      <c r="R36" s="591">
        <v>0</v>
      </c>
      <c r="S36" s="591">
        <v>0</v>
      </c>
      <c r="T36" s="591">
        <v>0</v>
      </c>
      <c r="U36" s="591">
        <v>0</v>
      </c>
      <c r="V36" s="591">
        <v>0</v>
      </c>
      <c r="W36" s="591">
        <v>0</v>
      </c>
      <c r="X36" s="591">
        <v>0</v>
      </c>
      <c r="Y36" s="591">
        <v>6.2237000000000001E-2</v>
      </c>
      <c r="Z36" s="591">
        <v>5.6513000000000001E-2</v>
      </c>
      <c r="AA36" s="591">
        <v>9.0150999999999995E-2</v>
      </c>
      <c r="AB36" s="591">
        <v>8.3114000000000007E-2</v>
      </c>
      <c r="AC36" s="591">
        <v>9.1938999999999993E-2</v>
      </c>
      <c r="AD36" s="591">
        <v>9.7604999999999997E-2</v>
      </c>
      <c r="AE36" s="591">
        <v>0.13313</v>
      </c>
      <c r="AF36" s="591">
        <v>0.126975</v>
      </c>
      <c r="AG36" s="591">
        <v>0.12848599999999999</v>
      </c>
      <c r="AH36" s="591">
        <v>0.13319900000000001</v>
      </c>
      <c r="AI36" s="681">
        <v>0.13319900000000001</v>
      </c>
    </row>
    <row r="37" spans="1:41">
      <c r="M37"/>
      <c r="N37"/>
      <c r="O37"/>
      <c r="P37"/>
      <c r="Q37"/>
      <c r="R37"/>
      <c r="S37"/>
      <c r="T37"/>
      <c r="U37"/>
      <c r="V37"/>
      <c r="W37"/>
      <c r="X37"/>
      <c r="Y37"/>
      <c r="Z37"/>
      <c r="AA37"/>
      <c r="AB37"/>
      <c r="AC37"/>
      <c r="AD37"/>
      <c r="AE37"/>
      <c r="AF37"/>
      <c r="AG37"/>
      <c r="AH37"/>
      <c r="AI37"/>
    </row>
    <row r="38" spans="1:41">
      <c r="N38" s="534"/>
      <c r="O38" s="534"/>
      <c r="P38" s="534"/>
      <c r="Q38" s="534"/>
      <c r="R38" s="534"/>
      <c r="S38" s="534"/>
      <c r="T38" s="534"/>
      <c r="U38" s="534"/>
      <c r="V38" s="534"/>
      <c r="W38" s="534"/>
      <c r="X38" s="534"/>
      <c r="Y38" s="534"/>
      <c r="Z38" s="534"/>
      <c r="AA38" s="534"/>
      <c r="AB38" s="534"/>
      <c r="AC38" s="534"/>
      <c r="AD38" s="534"/>
      <c r="AE38" s="534"/>
      <c r="AF38" s="534"/>
      <c r="AG38" s="534"/>
      <c r="AH38" s="534"/>
    </row>
    <row r="39" spans="1:41">
      <c r="N39" s="534"/>
      <c r="O39" s="534"/>
      <c r="P39" s="534"/>
      <c r="Q39" s="534"/>
      <c r="R39" s="534"/>
      <c r="S39" s="534"/>
      <c r="T39" s="534"/>
      <c r="U39" s="534"/>
      <c r="V39" s="534"/>
      <c r="W39" s="534"/>
      <c r="X39" s="534"/>
      <c r="Y39" s="534"/>
      <c r="Z39" s="534"/>
      <c r="AA39" s="534"/>
      <c r="AB39" s="534"/>
      <c r="AC39" s="534"/>
      <c r="AD39" s="534"/>
      <c r="AE39" s="534"/>
      <c r="AF39" s="534"/>
      <c r="AG39" s="534"/>
      <c r="AH39" s="534"/>
    </row>
    <row r="47" spans="1:41">
      <c r="A47" s="34" t="s">
        <v>866</v>
      </c>
    </row>
    <row r="48" spans="1:41">
      <c r="A48" s="1" t="s">
        <v>583</v>
      </c>
      <c r="B48" s="36"/>
    </row>
    <row r="49" spans="1:2">
      <c r="A49" s="61" t="s">
        <v>387</v>
      </c>
      <c r="B49" s="36"/>
    </row>
    <row r="50" spans="1:2">
      <c r="A50" s="61"/>
    </row>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headerFooter alignWithMargins="0"/>
  <drawing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rgb="FF92D050"/>
    <pageSetUpPr fitToPage="1"/>
  </sheetPr>
  <dimension ref="A1:K48"/>
  <sheetViews>
    <sheetView showGridLines="0" zoomScaleNormal="100" workbookViewId="0">
      <selection activeCell="D27" sqref="D27"/>
    </sheetView>
  </sheetViews>
  <sheetFormatPr baseColWidth="10" defaultColWidth="11.42578125" defaultRowHeight="14.25"/>
  <cols>
    <col min="1" max="1" width="37" style="48" customWidth="1"/>
    <col min="2" max="2" width="8.42578125" style="48" customWidth="1"/>
    <col min="3" max="3" width="10.7109375" style="48" customWidth="1"/>
    <col min="4" max="4" width="6.42578125" style="48" customWidth="1"/>
    <col min="5" max="9" width="7.7109375" style="48" customWidth="1"/>
    <col min="10" max="10" width="8.7109375" style="48" customWidth="1"/>
    <col min="11" max="11" width="11.42578125" style="48"/>
    <col min="12" max="12" width="15.7109375" style="48" customWidth="1"/>
    <col min="13" max="13" width="11.42578125" style="48"/>
    <col min="14" max="14" width="11.42578125" style="48" customWidth="1"/>
    <col min="15" max="16" width="11.42578125" style="48"/>
    <col min="17" max="18" width="14.28515625" style="48" customWidth="1"/>
    <col min="19" max="19" width="16.28515625" style="48" customWidth="1"/>
    <col min="20" max="244" width="11.42578125" style="48"/>
    <col min="245" max="245" width="33.42578125" style="48" customWidth="1"/>
    <col min="246" max="16384" width="11.42578125" style="48"/>
  </cols>
  <sheetData>
    <row r="1" spans="1:11">
      <c r="A1" s="69" t="s">
        <v>411</v>
      </c>
    </row>
    <row r="2" spans="1:11" ht="18.75">
      <c r="A2" s="2" t="s">
        <v>16</v>
      </c>
    </row>
    <row r="4" spans="1:11" ht="15">
      <c r="A4" s="754" t="s">
        <v>897</v>
      </c>
      <c r="B4"/>
      <c r="C4"/>
      <c r="D4"/>
      <c r="E4"/>
      <c r="F4"/>
      <c r="G4"/>
      <c r="H4"/>
      <c r="I4"/>
      <c r="J4"/>
      <c r="K4"/>
    </row>
    <row r="5" spans="1:11">
      <c r="A5" s="1058" t="s">
        <v>861</v>
      </c>
      <c r="B5"/>
      <c r="C5"/>
      <c r="D5"/>
      <c r="E5"/>
      <c r="F5"/>
      <c r="G5"/>
      <c r="H5"/>
      <c r="I5"/>
      <c r="J5"/>
      <c r="K5"/>
    </row>
    <row r="6" spans="1:11">
      <c r="A6" t="s">
        <v>60</v>
      </c>
      <c r="B6"/>
      <c r="C6"/>
      <c r="D6"/>
      <c r="E6"/>
      <c r="F6"/>
      <c r="G6"/>
      <c r="H6"/>
      <c r="I6"/>
      <c r="J6"/>
      <c r="K6"/>
    </row>
    <row r="7" spans="1:11">
      <c r="A7"/>
      <c r="B7"/>
      <c r="C7"/>
      <c r="D7"/>
      <c r="E7"/>
      <c r="F7"/>
      <c r="G7"/>
      <c r="H7"/>
      <c r="I7"/>
      <c r="J7"/>
      <c r="K7"/>
    </row>
    <row r="8" spans="1:11">
      <c r="A8"/>
      <c r="B8"/>
      <c r="C8"/>
      <c r="D8"/>
      <c r="E8"/>
      <c r="F8"/>
      <c r="G8"/>
      <c r="H8"/>
      <c r="I8"/>
      <c r="J8"/>
      <c r="K8"/>
    </row>
    <row r="9" spans="1:11">
      <c r="A9"/>
      <c r="B9"/>
      <c r="C9"/>
      <c r="D9"/>
      <c r="E9"/>
      <c r="F9"/>
      <c r="G9"/>
      <c r="H9"/>
      <c r="I9"/>
      <c r="J9"/>
      <c r="K9"/>
    </row>
    <row r="10" spans="1:11">
      <c r="A10"/>
      <c r="B10"/>
      <c r="C10"/>
      <c r="D10"/>
      <c r="E10"/>
      <c r="F10"/>
      <c r="G10"/>
      <c r="H10"/>
      <c r="I10"/>
      <c r="J10"/>
      <c r="K10"/>
    </row>
    <row r="11" spans="1:1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ht="78.75" customHeight="1">
      <c r="A29" s="1181" t="s">
        <v>561</v>
      </c>
      <c r="B29" s="1181"/>
      <c r="C29" s="1181"/>
      <c r="D29" s="1181"/>
      <c r="E29" s="1181"/>
      <c r="F29" s="1181"/>
      <c r="G29"/>
      <c r="H29"/>
      <c r="I29"/>
      <c r="J29"/>
      <c r="K29"/>
    </row>
    <row r="30" spans="1:11" ht="15">
      <c r="A30" s="1018" t="s">
        <v>562</v>
      </c>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ht="45.75" customHeight="1">
      <c r="A36"/>
      <c r="B36"/>
      <c r="C36"/>
      <c r="D36" s="496"/>
      <c r="E36" s="1179" t="s">
        <v>364</v>
      </c>
      <c r="F36" s="1180"/>
      <c r="G36" s="1179" t="s">
        <v>396</v>
      </c>
      <c r="H36" s="1180"/>
      <c r="I36" s="755"/>
      <c r="J36" s="756"/>
      <c r="K36"/>
    </row>
    <row r="37" spans="1:11" ht="51">
      <c r="A37"/>
      <c r="B37"/>
      <c r="C37"/>
      <c r="D37" s="498"/>
      <c r="E37" s="757" t="s">
        <v>563</v>
      </c>
      <c r="F37" s="758" t="s">
        <v>564</v>
      </c>
      <c r="G37" s="757" t="s">
        <v>563</v>
      </c>
      <c r="H37" s="758" t="s">
        <v>564</v>
      </c>
      <c r="I37" s="759" t="s">
        <v>565</v>
      </c>
      <c r="J37" s="758" t="s">
        <v>566</v>
      </c>
      <c r="K37"/>
    </row>
    <row r="38" spans="1:11">
      <c r="A38"/>
      <c r="B38"/>
      <c r="C38"/>
      <c r="D38" s="498">
        <v>2011</v>
      </c>
      <c r="E38" s="760">
        <v>0.80174800000000002</v>
      </c>
      <c r="F38" s="761">
        <v>0.34992700000000004</v>
      </c>
      <c r="G38" s="760">
        <v>0</v>
      </c>
      <c r="H38" s="761">
        <v>6.5226944444444449E-2</v>
      </c>
      <c r="I38" s="762">
        <v>0.57297944444444449</v>
      </c>
      <c r="J38" s="761">
        <v>0</v>
      </c>
      <c r="K38"/>
    </row>
    <row r="39" spans="1:11">
      <c r="A39"/>
      <c r="B39"/>
      <c r="C39"/>
      <c r="D39" s="498">
        <v>2012</v>
      </c>
      <c r="E39" s="760">
        <v>0.75951800000000003</v>
      </c>
      <c r="F39" s="761">
        <v>0.53684500000000002</v>
      </c>
      <c r="G39" s="760">
        <v>0</v>
      </c>
      <c r="H39" s="761">
        <v>0.11681833333333333</v>
      </c>
      <c r="I39" s="762">
        <v>0.78419694444444443</v>
      </c>
      <c r="J39" s="761">
        <v>5.0938888888888891E-3</v>
      </c>
      <c r="K39"/>
    </row>
    <row r="40" spans="1:11">
      <c r="A40"/>
      <c r="B40"/>
      <c r="C40"/>
      <c r="D40" s="498">
        <v>2013</v>
      </c>
      <c r="E40" s="760">
        <v>0.78832099999999994</v>
      </c>
      <c r="F40" s="761">
        <v>0.75640400000000008</v>
      </c>
      <c r="G40" s="760">
        <v>1.8450657611111113E-4</v>
      </c>
      <c r="H40" s="761">
        <v>0.19954083333333333</v>
      </c>
      <c r="I40" s="762">
        <v>0.91115222222222225</v>
      </c>
      <c r="J40" s="761">
        <v>1.2591111111111112E-2</v>
      </c>
      <c r="K40"/>
    </row>
    <row r="41" spans="1:11">
      <c r="A41"/>
      <c r="B41"/>
      <c r="C41"/>
      <c r="D41" s="498">
        <v>2014</v>
      </c>
      <c r="E41" s="760">
        <v>0.73259099999999999</v>
      </c>
      <c r="F41" s="761">
        <v>0.86087199999999986</v>
      </c>
      <c r="G41" s="760">
        <v>1.6133582444444444E-3</v>
      </c>
      <c r="H41" s="761">
        <v>0.2664711111111111</v>
      </c>
      <c r="I41" s="762">
        <v>1.2508016666666668</v>
      </c>
      <c r="J41" s="761">
        <v>2.8393611111111109E-2</v>
      </c>
      <c r="K41"/>
    </row>
    <row r="42" spans="1:11">
      <c r="A42"/>
      <c r="B42"/>
      <c r="C42"/>
      <c r="D42" s="498">
        <v>2015</v>
      </c>
      <c r="E42" s="760">
        <v>0.74464299999999994</v>
      </c>
      <c r="F42" s="761">
        <v>1.0892160000000002</v>
      </c>
      <c r="G42" s="760">
        <v>2.5533678916666667E-2</v>
      </c>
      <c r="H42" s="761">
        <v>0.38936972222222221</v>
      </c>
      <c r="I42" s="762">
        <v>1.3920563888888891</v>
      </c>
      <c r="J42" s="761">
        <v>7.4033611111111119E-2</v>
      </c>
      <c r="K42"/>
    </row>
    <row r="43" spans="1:11">
      <c r="A43"/>
      <c r="B43"/>
      <c r="C43"/>
      <c r="D43" s="498">
        <v>2016</v>
      </c>
      <c r="E43" s="760">
        <v>0.69246600000000003</v>
      </c>
      <c r="F43" s="761">
        <v>1.2986599999999999</v>
      </c>
      <c r="G43" s="760">
        <v>4.4223936327777774E-3</v>
      </c>
      <c r="H43" s="761">
        <v>0.47187527777777782</v>
      </c>
      <c r="I43" s="762">
        <v>1.8209372222222222</v>
      </c>
      <c r="J43" s="761">
        <v>0.1936077777777778</v>
      </c>
      <c r="K43"/>
    </row>
    <row r="44" spans="1:11">
      <c r="A44"/>
      <c r="B44"/>
      <c r="C44"/>
      <c r="D44" s="498">
        <v>2017</v>
      </c>
      <c r="E44" s="760">
        <v>0.40525099999999997</v>
      </c>
      <c r="F44" s="761">
        <v>1.708437</v>
      </c>
      <c r="G44" s="760">
        <v>5.3313655702222226E-2</v>
      </c>
      <c r="H44" s="761">
        <v>0.57184722222222217</v>
      </c>
      <c r="I44" s="762">
        <v>2.2297644444444447</v>
      </c>
      <c r="J44" s="761">
        <v>0.36539416666666669</v>
      </c>
      <c r="K44"/>
    </row>
    <row r="45" spans="1:11">
      <c r="A45"/>
      <c r="B45"/>
      <c r="C45"/>
      <c r="D45" s="498">
        <v>2018</v>
      </c>
      <c r="E45" s="760">
        <v>0.37007600000000002</v>
      </c>
      <c r="F45" s="761">
        <v>1.9996779999999998</v>
      </c>
      <c r="G45" s="760">
        <v>3.3332386680555555E-2</v>
      </c>
      <c r="H45" s="761">
        <v>0.6913758333333333</v>
      </c>
      <c r="I45" s="762">
        <v>2.3185405555555554</v>
      </c>
      <c r="J45" s="761">
        <v>0.64241499999999996</v>
      </c>
      <c r="K45"/>
    </row>
    <row r="46" spans="1:11">
      <c r="A46"/>
      <c r="B46"/>
      <c r="C46"/>
      <c r="D46" s="498">
        <v>2019</v>
      </c>
      <c r="E46" s="760">
        <v>0.33884900000000001</v>
      </c>
      <c r="F46" s="761">
        <v>2.2506760000000003</v>
      </c>
      <c r="G46" s="760">
        <v>2.0976567255555557E-2</v>
      </c>
      <c r="H46" s="761">
        <v>0.79242250000000003</v>
      </c>
      <c r="I46" s="762">
        <v>2.5089574999999997</v>
      </c>
      <c r="J46" s="761">
        <v>1.1106238888888889</v>
      </c>
      <c r="K46"/>
    </row>
    <row r="47" spans="1:11">
      <c r="A47"/>
      <c r="B47"/>
      <c r="C47"/>
      <c r="D47" s="498">
        <v>2020</v>
      </c>
      <c r="E47" s="760">
        <v>0.29298199999999996</v>
      </c>
      <c r="F47" s="761">
        <v>2.4503219999999999</v>
      </c>
      <c r="G47" s="760">
        <v>1.7920277777777778E-2</v>
      </c>
      <c r="H47" s="761">
        <v>0.86409611111111106</v>
      </c>
      <c r="I47" s="762">
        <v>2.9033777777777776</v>
      </c>
      <c r="J47" s="761">
        <v>1.9873638888888889</v>
      </c>
      <c r="K47"/>
    </row>
    <row r="48" spans="1:11">
      <c r="A48"/>
      <c r="B48"/>
      <c r="C48"/>
      <c r="D48" s="863">
        <v>2021</v>
      </c>
      <c r="E48" s="763">
        <v>0.31112400000000001</v>
      </c>
      <c r="F48" s="764">
        <v>2.6072769999999998</v>
      </c>
      <c r="G48" s="763">
        <v>2.4199999999999999E-2</v>
      </c>
      <c r="H48" s="764">
        <v>0.91938805555555558</v>
      </c>
      <c r="I48" s="765">
        <v>3.0857530555555552</v>
      </c>
      <c r="J48" s="764">
        <v>3.9044474999999998</v>
      </c>
      <c r="K48" s="217"/>
    </row>
  </sheetData>
  <sheetProtection selectLockedCells="1" selectUnlockedCells="1"/>
  <mergeCells count="3">
    <mergeCell ref="E36:F36"/>
    <mergeCell ref="G36:H36"/>
    <mergeCell ref="A29:F29"/>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tabColor rgb="FF92D050"/>
    <pageSetUpPr fitToPage="1"/>
  </sheetPr>
  <dimension ref="A1:AA65536"/>
  <sheetViews>
    <sheetView showGridLines="0" topLeftCell="D2" zoomScaleNormal="100" workbookViewId="0">
      <selection activeCell="D27" sqref="D27"/>
    </sheetView>
  </sheetViews>
  <sheetFormatPr baseColWidth="10" defaultColWidth="12.42578125" defaultRowHeight="12.6" customHeight="1"/>
  <cols>
    <col min="1" max="1" width="24.7109375" style="69" customWidth="1"/>
    <col min="2" max="8" width="8.28515625" style="69" customWidth="1"/>
    <col min="9" max="9" width="20.28515625" style="69" customWidth="1"/>
    <col min="10" max="14" width="12.42578125" style="69"/>
    <col min="15" max="15" width="37" style="69" customWidth="1"/>
    <col min="16" max="17" width="12.42578125" style="69"/>
    <col min="18" max="18" width="49.42578125" style="69" bestFit="1" customWidth="1"/>
    <col min="19" max="236" width="12.42578125" style="69"/>
    <col min="237" max="237" width="0.5703125" style="69" customWidth="1"/>
    <col min="238" max="238" width="12.42578125" style="69"/>
    <col min="239" max="239" width="17" style="69" customWidth="1"/>
    <col min="240" max="240" width="14.5703125" style="69" customWidth="1"/>
    <col min="241" max="241" width="13.5703125" style="69" customWidth="1"/>
    <col min="242" max="242" width="15.5703125" style="69" customWidth="1"/>
    <col min="243" max="243" width="13.28515625" style="69" customWidth="1"/>
    <col min="244" max="244" width="9.5703125" style="69" customWidth="1"/>
    <col min="245" max="245" width="10.7109375" style="69" customWidth="1"/>
    <col min="246" max="246" width="17.28515625" style="69" customWidth="1"/>
    <col min="247" max="247" width="15.42578125" style="69" customWidth="1"/>
    <col min="248" max="248" width="17.42578125" style="69" customWidth="1"/>
    <col min="249" max="249" width="14.42578125" style="69" customWidth="1"/>
    <col min="250" max="16384" width="12.42578125" style="69"/>
  </cols>
  <sheetData>
    <row r="1" spans="1:27" ht="12.75">
      <c r="A1" s="69" t="s">
        <v>411</v>
      </c>
    </row>
    <row r="2" spans="1:27" ht="18.75">
      <c r="A2" s="2" t="s">
        <v>12</v>
      </c>
    </row>
    <row r="3" spans="1:27" ht="12.75"/>
    <row r="4" spans="1:27" ht="15.75">
      <c r="A4" s="174" t="s">
        <v>626</v>
      </c>
      <c r="N4" s="14"/>
    </row>
    <row r="5" spans="1:27" ht="15.75">
      <c r="A5" s="174" t="str">
        <f>"Total : "&amp;ROUND(P17,0)&amp;" TWh"</f>
        <v>Total : 36 TWh</v>
      </c>
    </row>
    <row r="6" spans="1:27" s="175" customFormat="1" ht="14.25">
      <c r="A6" s="175" t="s">
        <v>148</v>
      </c>
      <c r="D6" s="13"/>
    </row>
    <row r="7" spans="1:27" ht="9.75" customHeight="1"/>
    <row r="8" spans="1:27" ht="14.25" customHeight="1">
      <c r="N8" s="174" t="s">
        <v>569</v>
      </c>
      <c r="O8" s="14"/>
      <c r="P8" s="14"/>
      <c r="Q8" s="14"/>
    </row>
    <row r="9" spans="1:27" ht="12.6" customHeight="1">
      <c r="F9" s="176"/>
      <c r="H9" s="176"/>
      <c r="I9" s="176"/>
      <c r="N9" s="14" t="s">
        <v>578</v>
      </c>
      <c r="O9" s="14"/>
      <c r="P9" s="14"/>
      <c r="Q9" s="14"/>
    </row>
    <row r="10" spans="1:27" ht="12.6" customHeight="1">
      <c r="A10" s="32"/>
      <c r="F10" s="176"/>
      <c r="H10" s="176"/>
      <c r="I10" s="176"/>
      <c r="O10" s="14"/>
      <c r="P10" s="655" t="s">
        <v>366</v>
      </c>
      <c r="Q10" s="655" t="s">
        <v>2</v>
      </c>
    </row>
    <row r="11" spans="1:27" ht="12.6" customHeight="1">
      <c r="F11" s="111"/>
      <c r="G11" s="111"/>
      <c r="H11" s="111"/>
      <c r="I11" s="111"/>
      <c r="M11" s="177"/>
      <c r="N11" s="432" t="s">
        <v>149</v>
      </c>
      <c r="O11" s="275" t="s">
        <v>291</v>
      </c>
      <c r="P11" s="668">
        <v>24.436429023572494</v>
      </c>
      <c r="Q11" s="668">
        <v>67.836667544861612</v>
      </c>
      <c r="R11" s="14" t="s">
        <v>798</v>
      </c>
      <c r="W11" s="178"/>
      <c r="X11" s="178"/>
      <c r="Y11" s="178"/>
      <c r="Z11" s="115"/>
      <c r="AA11" s="115"/>
    </row>
    <row r="12" spans="1:27" ht="12.6" customHeight="1">
      <c r="K12" s="177"/>
      <c r="N12" s="276"/>
      <c r="O12" s="19" t="s">
        <v>150</v>
      </c>
      <c r="P12" s="666">
        <v>0.95094045777500003</v>
      </c>
      <c r="Q12" s="666">
        <v>2.6398550961277207</v>
      </c>
      <c r="R12" s="14" t="s">
        <v>799</v>
      </c>
      <c r="T12" s="14"/>
      <c r="W12" s="178"/>
      <c r="X12" s="178"/>
      <c r="Y12" s="178"/>
      <c r="Z12" s="115"/>
      <c r="AA12" s="115"/>
    </row>
    <row r="13" spans="1:27" ht="12.6" customHeight="1">
      <c r="K13" s="177"/>
      <c r="N13" s="277"/>
      <c r="O13" s="625" t="s">
        <v>151</v>
      </c>
      <c r="P13" s="667">
        <v>2.4698207846900004</v>
      </c>
      <c r="Q13" s="667">
        <v>6.8563377777000003</v>
      </c>
      <c r="R13" s="14" t="s">
        <v>800</v>
      </c>
      <c r="T13" s="14"/>
      <c r="W13" s="178"/>
      <c r="X13" s="178"/>
      <c r="Y13" s="178"/>
      <c r="Z13" s="115"/>
      <c r="AA13" s="115"/>
    </row>
    <row r="14" spans="1:27" ht="12.6" customHeight="1">
      <c r="M14" s="177"/>
      <c r="N14" s="432" t="s">
        <v>152</v>
      </c>
      <c r="O14" s="275" t="s">
        <v>153</v>
      </c>
      <c r="P14" s="668">
        <v>5.5666793310050648</v>
      </c>
      <c r="Q14" s="668">
        <v>15.45336164878956</v>
      </c>
      <c r="R14" s="14" t="s">
        <v>801</v>
      </c>
      <c r="T14" s="14"/>
      <c r="W14" s="178"/>
      <c r="X14" s="178"/>
      <c r="Y14" s="178"/>
      <c r="Z14" s="115"/>
      <c r="AA14" s="115"/>
    </row>
    <row r="15" spans="1:27" ht="12.6" customHeight="1">
      <c r="J15" s="11"/>
      <c r="N15" s="276"/>
      <c r="O15" s="19" t="s">
        <v>155</v>
      </c>
      <c r="P15" s="666">
        <v>1.9339052656334299</v>
      </c>
      <c r="Q15" s="666">
        <v>5.3686112828302663</v>
      </c>
      <c r="R15" s="14" t="s">
        <v>802</v>
      </c>
      <c r="T15" s="14"/>
      <c r="W15" s="178"/>
      <c r="X15" s="178"/>
      <c r="Y15" s="178"/>
      <c r="Z15" s="115"/>
      <c r="AA15" s="115"/>
    </row>
    <row r="16" spans="1:27" ht="12.6" customHeight="1">
      <c r="J16" s="11"/>
      <c r="N16" s="277"/>
      <c r="O16" s="625" t="s">
        <v>676</v>
      </c>
      <c r="P16" s="667">
        <v>0.66467421681666661</v>
      </c>
      <c r="Q16" s="667">
        <v>1.8451666496908488</v>
      </c>
      <c r="R16" s="14" t="s">
        <v>803</v>
      </c>
      <c r="T16" s="14"/>
      <c r="W16" s="178"/>
      <c r="X16" s="178"/>
      <c r="Y16" s="178"/>
      <c r="Z16" s="115"/>
      <c r="AA16" s="115"/>
    </row>
    <row r="17" spans="1:25" ht="12.6" customHeight="1">
      <c r="J17" s="11"/>
      <c r="M17" s="177"/>
      <c r="N17" s="277" t="s">
        <v>7</v>
      </c>
      <c r="O17" s="625"/>
      <c r="P17" s="667">
        <v>36.022449079492652</v>
      </c>
      <c r="Q17" s="667">
        <v>100</v>
      </c>
      <c r="R17" s="14"/>
      <c r="W17" s="178"/>
      <c r="X17" s="178"/>
      <c r="Y17" s="178"/>
    </row>
    <row r="18" spans="1:25" ht="12.6" customHeight="1">
      <c r="N18" s="14"/>
      <c r="O18" s="14"/>
      <c r="P18" s="14"/>
      <c r="Q18" s="14"/>
    </row>
    <row r="19" spans="1:25" ht="12.6" customHeight="1">
      <c r="R19" s="179"/>
    </row>
    <row r="22" spans="1:25" ht="14.25">
      <c r="B22" s="175"/>
      <c r="C22" s="175"/>
      <c r="D22" s="175"/>
      <c r="F22" s="175"/>
      <c r="G22" s="175"/>
      <c r="H22" s="175"/>
      <c r="I22" s="175"/>
      <c r="O22" s="175" t="s">
        <v>156</v>
      </c>
    </row>
    <row r="23" spans="1:25" ht="14.25">
      <c r="A23" s="14"/>
      <c r="O23" s="175" t="s">
        <v>157</v>
      </c>
    </row>
    <row r="24" spans="1:25" ht="14.25">
      <c r="A24" s="61" t="s">
        <v>570</v>
      </c>
      <c r="O24" s="175" t="s">
        <v>804</v>
      </c>
    </row>
    <row r="25" spans="1:25" ht="14.25" customHeight="1">
      <c r="A25" s="1105"/>
      <c r="B25" s="1105"/>
      <c r="C25" s="1105"/>
      <c r="D25" s="1105"/>
      <c r="E25" s="1105"/>
      <c r="F25" s="1105"/>
      <c r="G25" s="1105"/>
      <c r="H25" s="1105"/>
      <c r="I25" s="1105"/>
    </row>
    <row r="26" spans="1:25" ht="15">
      <c r="A26" s="172" t="s">
        <v>158</v>
      </c>
    </row>
    <row r="27" spans="1:25" ht="12.6" customHeight="1">
      <c r="A27" s="13" t="s">
        <v>60</v>
      </c>
      <c r="B27" s="175"/>
      <c r="C27" s="175"/>
      <c r="D27" s="175"/>
      <c r="E27" s="175"/>
      <c r="F27" s="175"/>
      <c r="G27" s="175"/>
      <c r="H27" s="175"/>
      <c r="I27" s="175"/>
      <c r="N27" s="1024" t="s">
        <v>833</v>
      </c>
    </row>
    <row r="28" spans="1:25" ht="12.6" customHeight="1">
      <c r="A28" s="104"/>
      <c r="B28" s="104"/>
      <c r="C28" s="104"/>
      <c r="D28" s="104"/>
      <c r="E28" s="104"/>
      <c r="F28" s="104"/>
      <c r="G28" s="104"/>
      <c r="N28" s="180"/>
    </row>
    <row r="29" spans="1:25" s="175" customFormat="1" ht="15">
      <c r="A29" s="104"/>
      <c r="B29" s="104"/>
      <c r="C29" s="104"/>
      <c r="D29" s="104"/>
      <c r="E29" s="104"/>
      <c r="F29" s="104"/>
      <c r="G29" s="104"/>
      <c r="H29" s="69"/>
      <c r="I29" s="69"/>
      <c r="N29" s="111"/>
      <c r="O29" s="181" t="s">
        <v>154</v>
      </c>
      <c r="P29" s="182" t="s">
        <v>149</v>
      </c>
    </row>
    <row r="30" spans="1:25" ht="12.75" customHeight="1">
      <c r="A30" s="104"/>
      <c r="B30" s="104"/>
      <c r="C30" s="104"/>
      <c r="D30" s="104"/>
      <c r="E30" s="104"/>
      <c r="F30" s="104"/>
      <c r="G30" s="104"/>
      <c r="N30" s="111"/>
      <c r="O30" s="183"/>
      <c r="P30" s="184"/>
    </row>
    <row r="31" spans="1:25" ht="12.75" customHeight="1">
      <c r="A31" s="104"/>
      <c r="B31" s="104"/>
      <c r="C31" s="104"/>
      <c r="D31" s="104"/>
      <c r="E31" s="104"/>
      <c r="F31" s="104"/>
      <c r="G31" s="104"/>
      <c r="N31" s="185">
        <v>2000</v>
      </c>
      <c r="O31" s="186">
        <v>0.68733300000000008</v>
      </c>
      <c r="P31" s="187">
        <v>3.2002850000000005</v>
      </c>
      <c r="Q31" s="177"/>
    </row>
    <row r="32" spans="1:25" ht="12.75" customHeight="1">
      <c r="A32" s="104"/>
      <c r="B32" s="104"/>
      <c r="C32" s="104"/>
      <c r="D32" s="104"/>
      <c r="E32" s="104"/>
      <c r="F32" s="104"/>
      <c r="G32" s="104"/>
      <c r="N32" s="188">
        <v>2001</v>
      </c>
      <c r="O32" s="189">
        <v>0.67221400000000009</v>
      </c>
      <c r="P32" s="190">
        <v>3.2218110833333333</v>
      </c>
      <c r="Q32" s="177"/>
    </row>
    <row r="33" spans="1:19" ht="12.75" customHeight="1">
      <c r="A33" s="104"/>
      <c r="B33" s="104"/>
      <c r="C33" s="104"/>
      <c r="D33" s="104"/>
      <c r="E33" s="104"/>
      <c r="F33" s="104"/>
      <c r="G33" s="104"/>
      <c r="N33" s="188">
        <v>2002</v>
      </c>
      <c r="O33" s="189">
        <v>0.67105100000000006</v>
      </c>
      <c r="P33" s="190">
        <v>3.2029204166666667</v>
      </c>
      <c r="Q33" s="177"/>
    </row>
    <row r="34" spans="1:19" ht="12.75" customHeight="1">
      <c r="A34" s="104"/>
      <c r="B34" s="104"/>
      <c r="C34" s="104"/>
      <c r="D34" s="104"/>
      <c r="E34" s="104"/>
      <c r="F34" s="104"/>
      <c r="G34" s="104"/>
      <c r="N34" s="188">
        <v>2003</v>
      </c>
      <c r="O34" s="189">
        <v>0.57335899999999995</v>
      </c>
      <c r="P34" s="190">
        <v>3.34527325</v>
      </c>
      <c r="Q34" s="177"/>
    </row>
    <row r="35" spans="1:19" ht="12.75" customHeight="1">
      <c r="A35" s="104"/>
      <c r="B35" s="104"/>
      <c r="C35" s="104"/>
      <c r="D35" s="104"/>
      <c r="E35" s="104"/>
      <c r="F35" s="104"/>
      <c r="G35" s="104"/>
      <c r="N35" s="188">
        <v>2004</v>
      </c>
      <c r="O35" s="189">
        <v>0.6014178085106382</v>
      </c>
      <c r="P35" s="190">
        <v>3.3606237499999998</v>
      </c>
      <c r="Q35" s="177"/>
    </row>
    <row r="36" spans="1:19" ht="12.75" customHeight="1">
      <c r="A36" s="104"/>
      <c r="B36" s="104"/>
      <c r="C36" s="104"/>
      <c r="D36" s="104"/>
      <c r="E36" s="104"/>
      <c r="F36" s="104"/>
      <c r="G36" s="104"/>
      <c r="N36" s="188">
        <v>2005</v>
      </c>
      <c r="O36" s="189">
        <v>1.2028411048583332</v>
      </c>
      <c r="P36" s="190">
        <v>5.6723079875000009</v>
      </c>
      <c r="Q36" s="177"/>
    </row>
    <row r="37" spans="1:19" ht="12.75" customHeight="1">
      <c r="A37" s="104"/>
      <c r="B37" s="104"/>
      <c r="C37" s="104"/>
      <c r="D37" s="104"/>
      <c r="E37" s="104"/>
      <c r="F37" s="104"/>
      <c r="G37" s="104"/>
      <c r="N37" s="188">
        <v>2006</v>
      </c>
      <c r="O37" s="189">
        <v>1.7194547751833331</v>
      </c>
      <c r="P37" s="190">
        <v>6.5514326258333329</v>
      </c>
      <c r="Q37" s="177"/>
    </row>
    <row r="38" spans="1:19" ht="12.75" customHeight="1">
      <c r="A38" s="104"/>
      <c r="B38" s="104"/>
      <c r="C38" s="104"/>
      <c r="D38" s="104"/>
      <c r="E38" s="104"/>
      <c r="F38" s="104"/>
      <c r="G38" s="104"/>
      <c r="N38" s="188">
        <v>2007</v>
      </c>
      <c r="O38" s="189">
        <v>3.1661147538416663</v>
      </c>
      <c r="P38" s="190">
        <v>13.495841764166666</v>
      </c>
      <c r="Q38" s="177"/>
    </row>
    <row r="39" spans="1:19" ht="12.75" customHeight="1">
      <c r="A39" s="104"/>
      <c r="B39" s="104"/>
      <c r="C39" s="104"/>
      <c r="D39" s="104"/>
      <c r="E39" s="104"/>
      <c r="F39" s="104"/>
      <c r="G39" s="104"/>
      <c r="L39" s="176"/>
      <c r="M39" s="176"/>
      <c r="N39" s="191">
        <v>2008</v>
      </c>
      <c r="O39" s="189">
        <v>5.0857183572416673</v>
      </c>
      <c r="P39" s="190">
        <v>21.843128761666666</v>
      </c>
      <c r="Q39" s="177"/>
    </row>
    <row r="40" spans="1:19" ht="12.75" customHeight="1">
      <c r="A40" s="104"/>
      <c r="B40" s="104"/>
      <c r="C40" s="104"/>
      <c r="D40" s="104"/>
      <c r="E40" s="104"/>
      <c r="F40" s="104"/>
      <c r="G40" s="104"/>
      <c r="L40" s="176"/>
      <c r="M40" s="176"/>
      <c r="N40" s="191">
        <v>2009</v>
      </c>
      <c r="O40" s="189">
        <v>4.7087156716916665</v>
      </c>
      <c r="P40" s="190">
        <v>23.978376878333332</v>
      </c>
      <c r="Q40" s="177"/>
    </row>
    <row r="41" spans="1:19" ht="12.75" customHeight="1">
      <c r="N41" s="191">
        <v>2010</v>
      </c>
      <c r="O41" s="192">
        <v>4.5789051634833333</v>
      </c>
      <c r="P41" s="190">
        <v>23.58880171638889</v>
      </c>
      <c r="Q41" s="177"/>
    </row>
    <row r="42" spans="1:19" ht="12.75" customHeight="1">
      <c r="A42" s="14"/>
      <c r="N42" s="191">
        <v>2011</v>
      </c>
      <c r="O42" s="192">
        <v>4.5473300000000005</v>
      </c>
      <c r="P42" s="190">
        <v>23.713570000000001</v>
      </c>
      <c r="Q42" s="177"/>
      <c r="S42" s="177"/>
    </row>
    <row r="43" spans="1:19" ht="14.25">
      <c r="B43" s="376"/>
      <c r="C43" s="376"/>
      <c r="D43" s="376"/>
      <c r="E43" s="376"/>
      <c r="F43" s="376"/>
      <c r="G43" s="376"/>
      <c r="H43" s="376"/>
      <c r="I43" s="376"/>
      <c r="N43" s="191">
        <v>2012</v>
      </c>
      <c r="O43" s="193">
        <v>4.68689</v>
      </c>
      <c r="P43" s="194">
        <v>26.458250000000003</v>
      </c>
      <c r="Q43" s="177"/>
      <c r="S43" s="177"/>
    </row>
    <row r="44" spans="1:19" ht="12.75">
      <c r="N44" s="191">
        <v>2013</v>
      </c>
      <c r="O44" s="193">
        <v>4.5769426773333333</v>
      </c>
      <c r="P44" s="194">
        <v>26.67575661055556</v>
      </c>
      <c r="Q44" s="177"/>
      <c r="S44" s="177"/>
    </row>
    <row r="45" spans="1:19" ht="12.75">
      <c r="N45" s="191">
        <v>2014</v>
      </c>
      <c r="O45" s="195">
        <v>4.8161153048749989</v>
      </c>
      <c r="P45" s="194">
        <v>29.554557518611109</v>
      </c>
      <c r="Q45" s="177"/>
      <c r="R45" s="177"/>
      <c r="S45" s="177"/>
    </row>
    <row r="46" spans="1:19" ht="12.75">
      <c r="N46" s="191">
        <v>2015</v>
      </c>
      <c r="O46" s="195">
        <v>5.0455514453416663</v>
      </c>
      <c r="P46" s="194">
        <v>29.801236612222223</v>
      </c>
      <c r="Q46" s="177"/>
      <c r="R46" s="177"/>
      <c r="S46" s="177"/>
    </row>
    <row r="47" spans="1:19" ht="12.75">
      <c r="N47" s="191">
        <v>2016</v>
      </c>
      <c r="O47" s="195">
        <v>5.5124329316333327</v>
      </c>
      <c r="P47" s="194">
        <v>30.717959517499999</v>
      </c>
      <c r="Q47" s="177"/>
      <c r="R47" s="234"/>
      <c r="S47" s="177"/>
    </row>
    <row r="48" spans="1:19" ht="12.75">
      <c r="A48" s="61" t="s">
        <v>571</v>
      </c>
      <c r="N48" s="191">
        <v>2017</v>
      </c>
      <c r="O48" s="195">
        <v>6.2733689674999988</v>
      </c>
      <c r="P48" s="194">
        <v>32.523221738055554</v>
      </c>
      <c r="Q48" s="177"/>
      <c r="R48" s="283"/>
      <c r="S48" s="177"/>
    </row>
    <row r="49" spans="1:18" ht="12.6" customHeight="1">
      <c r="N49" s="191">
        <v>2018</v>
      </c>
      <c r="O49" s="195">
        <v>6.8148650731499991</v>
      </c>
      <c r="P49" s="194">
        <v>32.699423280833329</v>
      </c>
      <c r="Q49" s="177"/>
    </row>
    <row r="50" spans="1:18" ht="12.6" customHeight="1">
      <c r="N50" s="772">
        <v>2019</v>
      </c>
      <c r="O50" s="773">
        <v>7.5977560209727084</v>
      </c>
      <c r="P50" s="774">
        <v>32.617201841067029</v>
      </c>
      <c r="Q50" s="177"/>
    </row>
    <row r="51" spans="1:18" ht="12.6" customHeight="1">
      <c r="N51" s="772">
        <v>2020</v>
      </c>
      <c r="O51" s="773">
        <v>6.4502795541103195</v>
      </c>
      <c r="P51" s="774">
        <v>27.404138970273117</v>
      </c>
      <c r="Q51" s="177"/>
      <c r="R51" s="283"/>
    </row>
    <row r="52" spans="1:18" ht="12.6" customHeight="1" thickBot="1">
      <c r="A52" s="175"/>
      <c r="N52" s="771">
        <v>2021</v>
      </c>
      <c r="O52" s="769">
        <v>8.1652588134551625</v>
      </c>
      <c r="P52" s="770">
        <v>27.857190266037495</v>
      </c>
      <c r="Q52" s="177"/>
      <c r="R52" s="283"/>
    </row>
    <row r="54" spans="1:18" ht="12.6" customHeight="1">
      <c r="O54" s="283"/>
      <c r="P54" s="283"/>
    </row>
    <row r="65536" ht="12.75"/>
  </sheetData>
  <sheetProtection selectLockedCells="1" selectUnlockedCells="1"/>
  <mergeCells count="1">
    <mergeCell ref="A25:I25"/>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tabColor rgb="FF92D050"/>
  </sheetPr>
  <dimension ref="A1:U81"/>
  <sheetViews>
    <sheetView showGridLines="0" zoomScaleNormal="100" workbookViewId="0">
      <selection activeCell="D27" sqref="D27"/>
    </sheetView>
  </sheetViews>
  <sheetFormatPr baseColWidth="10" defaultRowHeight="12.75"/>
  <cols>
    <col min="11" max="11" width="17.42578125" customWidth="1"/>
    <col min="12" max="12" width="20" customWidth="1"/>
    <col min="15" max="15" width="9.28515625" customWidth="1"/>
    <col min="16" max="16" width="14.7109375" customWidth="1"/>
    <col min="17" max="17" width="27.5703125" customWidth="1"/>
    <col min="19" max="19" width="18" customWidth="1"/>
    <col min="20" max="20" width="27.5703125" customWidth="1"/>
  </cols>
  <sheetData>
    <row r="1" spans="1:17">
      <c r="A1" s="52" t="s">
        <v>411</v>
      </c>
      <c r="B1" s="546"/>
      <c r="C1" s="546"/>
      <c r="D1" s="546"/>
      <c r="E1" s="546"/>
      <c r="F1" s="546"/>
      <c r="G1" s="546"/>
      <c r="H1" s="546"/>
      <c r="I1" s="546"/>
      <c r="J1" s="546"/>
    </row>
    <row r="2" spans="1:17" ht="18.75">
      <c r="A2" s="545" t="s">
        <v>16</v>
      </c>
      <c r="B2" s="546"/>
      <c r="C2" s="546"/>
      <c r="D2" s="546"/>
      <c r="E2" s="546"/>
      <c r="F2" s="546"/>
      <c r="G2" s="546"/>
      <c r="H2" s="546"/>
      <c r="I2" s="546"/>
      <c r="J2" s="546"/>
    </row>
    <row r="3" spans="1:17">
      <c r="A3" s="132"/>
      <c r="B3" s="546"/>
      <c r="C3" s="546"/>
      <c r="D3" s="546"/>
      <c r="E3" s="546"/>
      <c r="F3" s="546"/>
      <c r="G3" s="546"/>
      <c r="H3" s="546"/>
      <c r="I3" s="546"/>
      <c r="J3" s="546"/>
      <c r="N3" s="546"/>
      <c r="O3" s="546"/>
      <c r="P3" s="546"/>
      <c r="Q3" s="546"/>
    </row>
    <row r="4" spans="1:17" ht="15">
      <c r="A4" s="44" t="s">
        <v>287</v>
      </c>
      <c r="B4" s="546"/>
      <c r="C4" s="546"/>
      <c r="D4" s="546"/>
      <c r="E4" s="546"/>
      <c r="F4" s="546"/>
      <c r="G4" s="546"/>
      <c r="H4" s="546"/>
      <c r="I4" s="546"/>
      <c r="J4" s="546"/>
      <c r="N4" s="546"/>
      <c r="O4" s="546"/>
      <c r="P4" s="546"/>
      <c r="Q4" s="546"/>
    </row>
    <row r="5" spans="1:17">
      <c r="A5" s="546" t="s">
        <v>140</v>
      </c>
      <c r="B5" s="546"/>
      <c r="C5" s="546"/>
      <c r="D5" s="546"/>
      <c r="E5" s="546"/>
      <c r="F5" s="546"/>
      <c r="G5" s="546"/>
      <c r="H5" s="546"/>
      <c r="I5" s="546"/>
      <c r="J5" s="546"/>
      <c r="L5" s="113"/>
      <c r="M5" s="113"/>
      <c r="N5" s="546"/>
      <c r="O5" s="546"/>
      <c r="P5" s="546"/>
      <c r="Q5" s="546"/>
    </row>
    <row r="6" spans="1:17">
      <c r="A6" s="546"/>
      <c r="B6" s="546"/>
      <c r="C6" s="546"/>
      <c r="D6" s="546"/>
      <c r="E6" s="546"/>
      <c r="F6" s="546"/>
      <c r="G6" s="546"/>
      <c r="H6" s="546"/>
      <c r="I6" s="546"/>
      <c r="J6" s="546"/>
      <c r="L6" s="113"/>
      <c r="M6" s="113"/>
      <c r="N6" s="546"/>
      <c r="O6" s="546"/>
      <c r="P6" s="546"/>
      <c r="Q6" s="546"/>
    </row>
    <row r="7" spans="1:17">
      <c r="A7" s="546"/>
      <c r="B7" s="546"/>
      <c r="C7" s="546"/>
      <c r="D7" s="546"/>
      <c r="E7" s="546"/>
      <c r="F7" s="546"/>
      <c r="G7" s="546"/>
      <c r="H7" s="546"/>
      <c r="I7" s="546"/>
      <c r="J7" s="546"/>
      <c r="K7" s="113"/>
      <c r="L7" s="113"/>
      <c r="M7" s="113"/>
      <c r="N7" s="546"/>
      <c r="O7" s="546"/>
      <c r="P7" s="546"/>
      <c r="Q7" s="546"/>
    </row>
    <row r="8" spans="1:17">
      <c r="A8" s="546"/>
      <c r="B8" s="546"/>
      <c r="C8" s="546"/>
      <c r="D8" s="546"/>
      <c r="E8" s="546"/>
      <c r="F8" s="546"/>
      <c r="G8" s="546"/>
      <c r="H8" s="546"/>
      <c r="I8" s="546"/>
      <c r="J8" s="546"/>
      <c r="K8" s="752"/>
      <c r="L8" s="753" t="s">
        <v>286</v>
      </c>
      <c r="M8" s="113"/>
      <c r="N8" s="546"/>
      <c r="O8" s="546"/>
      <c r="P8" s="546"/>
      <c r="Q8" s="546"/>
    </row>
    <row r="9" spans="1:17">
      <c r="A9" s="546"/>
      <c r="B9" s="546"/>
      <c r="C9" s="546"/>
      <c r="D9" s="546"/>
      <c r="E9" s="546"/>
      <c r="F9" s="546"/>
      <c r="G9" s="546"/>
      <c r="H9" s="546"/>
      <c r="I9" s="546"/>
      <c r="J9" s="546"/>
      <c r="K9" s="859" t="s">
        <v>282</v>
      </c>
      <c r="L9" s="860" t="s">
        <v>89</v>
      </c>
      <c r="M9" s="113"/>
      <c r="N9" s="546"/>
      <c r="O9" s="546"/>
      <c r="P9" s="546"/>
      <c r="Q9" s="546"/>
    </row>
    <row r="10" spans="1:17">
      <c r="A10" s="546"/>
      <c r="B10" s="546"/>
      <c r="C10" s="546"/>
      <c r="D10" s="546"/>
      <c r="E10" s="546"/>
      <c r="F10" s="546"/>
      <c r="G10" s="546"/>
      <c r="H10" s="546"/>
      <c r="I10" s="546"/>
      <c r="J10" s="546"/>
      <c r="K10" s="861">
        <v>2000</v>
      </c>
      <c r="L10" s="862">
        <v>2.46</v>
      </c>
      <c r="M10" s="113"/>
      <c r="N10" s="546"/>
      <c r="O10" s="546"/>
      <c r="P10" s="546"/>
      <c r="Q10" s="546"/>
    </row>
    <row r="11" spans="1:17">
      <c r="A11" s="546"/>
      <c r="B11" s="546"/>
      <c r="C11" s="546"/>
      <c r="D11" s="546"/>
      <c r="E11" s="546"/>
      <c r="F11" s="546"/>
      <c r="G11" s="546"/>
      <c r="H11" s="546"/>
      <c r="I11" s="546"/>
      <c r="J11" s="546"/>
      <c r="K11" s="861">
        <v>2001</v>
      </c>
      <c r="L11" s="862">
        <v>0.82</v>
      </c>
      <c r="M11" s="113"/>
      <c r="N11" s="546"/>
      <c r="O11" s="132"/>
      <c r="P11" s="132"/>
      <c r="Q11" s="546"/>
    </row>
    <row r="12" spans="1:17" ht="14.25">
      <c r="A12" s="546"/>
      <c r="B12" s="546"/>
      <c r="C12" s="546"/>
      <c r="D12" s="546"/>
      <c r="E12" s="546"/>
      <c r="F12" s="546"/>
      <c r="G12" s="546"/>
      <c r="H12" s="546"/>
      <c r="I12" s="546"/>
      <c r="J12" s="546"/>
      <c r="K12" s="861">
        <v>2002</v>
      </c>
      <c r="L12" s="862">
        <v>12.188000000000001</v>
      </c>
      <c r="M12" s="113"/>
      <c r="N12" s="546"/>
      <c r="O12" s="42"/>
      <c r="P12" s="42"/>
      <c r="Q12" s="546"/>
    </row>
    <row r="13" spans="1:17" ht="14.25">
      <c r="A13" s="546"/>
      <c r="B13" s="546"/>
      <c r="C13" s="546"/>
      <c r="D13" s="546"/>
      <c r="E13" s="546"/>
      <c r="F13" s="546"/>
      <c r="G13" s="546"/>
      <c r="H13" s="546"/>
      <c r="I13" s="546"/>
      <c r="J13" s="546"/>
      <c r="K13" s="861">
        <v>2003</v>
      </c>
      <c r="L13" s="862">
        <v>9.4959999999999987</v>
      </c>
      <c r="M13" s="113"/>
      <c r="N13" s="546"/>
      <c r="O13" s="42"/>
      <c r="P13" s="42"/>
      <c r="Q13" s="546"/>
    </row>
    <row r="14" spans="1:17" ht="14.25">
      <c r="A14" s="546"/>
      <c r="B14" s="546"/>
      <c r="C14" s="546"/>
      <c r="D14" s="546"/>
      <c r="E14" s="546"/>
      <c r="F14" s="546"/>
      <c r="G14" s="546"/>
      <c r="H14" s="546"/>
      <c r="I14" s="546"/>
      <c r="J14" s="546"/>
      <c r="K14" s="861">
        <v>2004</v>
      </c>
      <c r="L14" s="862">
        <v>0</v>
      </c>
      <c r="M14" s="113"/>
      <c r="N14" s="546"/>
      <c r="O14" s="42"/>
      <c r="P14" s="42"/>
      <c r="Q14" s="546"/>
    </row>
    <row r="15" spans="1:17" ht="14.25">
      <c r="A15" s="546"/>
      <c r="B15" s="546"/>
      <c r="C15" s="546"/>
      <c r="D15" s="546"/>
      <c r="E15" s="546"/>
      <c r="F15" s="546"/>
      <c r="G15" s="546"/>
      <c r="H15" s="546"/>
      <c r="I15" s="546"/>
      <c r="J15" s="546"/>
      <c r="K15" s="861">
        <v>2005</v>
      </c>
      <c r="L15" s="862">
        <v>18.832000000000001</v>
      </c>
      <c r="M15" s="113"/>
      <c r="N15" s="546"/>
      <c r="O15" s="42"/>
      <c r="P15" s="42"/>
      <c r="Q15" s="546"/>
    </row>
    <row r="16" spans="1:17" ht="14.25">
      <c r="A16" s="546"/>
      <c r="B16" s="546"/>
      <c r="C16" s="546"/>
      <c r="D16" s="546"/>
      <c r="E16" s="546"/>
      <c r="F16" s="546"/>
      <c r="G16" s="546"/>
      <c r="H16" s="546"/>
      <c r="I16" s="546"/>
      <c r="J16" s="546"/>
      <c r="K16" s="861">
        <v>2006</v>
      </c>
      <c r="L16" s="862">
        <v>13.99</v>
      </c>
      <c r="M16" s="113"/>
      <c r="N16" s="546"/>
      <c r="O16" s="132"/>
      <c r="P16" s="42"/>
      <c r="Q16" s="546"/>
    </row>
    <row r="17" spans="1:21">
      <c r="A17" s="546"/>
      <c r="B17" s="546"/>
      <c r="C17" s="546"/>
      <c r="D17" s="546"/>
      <c r="E17" s="546"/>
      <c r="F17" s="546"/>
      <c r="G17" s="546"/>
      <c r="H17" s="546"/>
      <c r="I17" s="546"/>
      <c r="J17" s="546"/>
      <c r="K17" s="861">
        <v>2007</v>
      </c>
      <c r="L17" s="862">
        <v>16.725999999999999</v>
      </c>
      <c r="M17" s="113"/>
      <c r="N17" s="546"/>
      <c r="O17" s="546"/>
      <c r="P17" s="546"/>
      <c r="Q17" s="546"/>
    </row>
    <row r="18" spans="1:21">
      <c r="A18" s="546"/>
      <c r="B18" s="546"/>
      <c r="C18" s="546"/>
      <c r="D18" s="546"/>
      <c r="E18" s="546"/>
      <c r="F18" s="546"/>
      <c r="G18" s="546"/>
      <c r="H18" s="546"/>
      <c r="I18" s="546"/>
      <c r="J18" s="546"/>
      <c r="K18" s="861">
        <v>2008</v>
      </c>
      <c r="L18" s="862">
        <v>33.49</v>
      </c>
      <c r="M18" s="113"/>
      <c r="N18" s="546"/>
      <c r="O18" s="546"/>
      <c r="P18" s="546"/>
      <c r="Q18" s="546"/>
    </row>
    <row r="19" spans="1:21">
      <c r="A19" s="546"/>
      <c r="B19" s="546"/>
      <c r="C19" s="546"/>
      <c r="D19" s="546"/>
      <c r="E19" s="546"/>
      <c r="F19" s="546"/>
      <c r="G19" s="546"/>
      <c r="H19" s="546"/>
      <c r="I19" s="546"/>
      <c r="J19" s="546"/>
      <c r="K19" s="861">
        <v>2009</v>
      </c>
      <c r="L19" s="862">
        <v>34.752000000000002</v>
      </c>
      <c r="M19" s="113"/>
      <c r="N19" s="546"/>
      <c r="O19" s="546"/>
      <c r="P19" s="546"/>
      <c r="Q19" s="546"/>
    </row>
    <row r="20" spans="1:21">
      <c r="A20" s="546"/>
      <c r="B20" s="546"/>
      <c r="C20" s="546"/>
      <c r="D20" s="546"/>
      <c r="E20" s="546"/>
      <c r="F20" s="546"/>
      <c r="G20" s="546"/>
      <c r="H20" s="546"/>
      <c r="I20" s="546"/>
      <c r="J20" s="546"/>
      <c r="K20" s="861">
        <v>2010</v>
      </c>
      <c r="L20" s="862">
        <v>30.931000000000001</v>
      </c>
      <c r="M20" s="113"/>
      <c r="N20" s="546"/>
      <c r="O20" s="546"/>
      <c r="P20" s="546"/>
      <c r="Q20" s="546"/>
    </row>
    <row r="21" spans="1:21">
      <c r="A21" s="546"/>
      <c r="B21" s="546"/>
      <c r="C21" s="546"/>
      <c r="D21" s="546"/>
      <c r="E21" s="546"/>
      <c r="F21" s="546"/>
      <c r="G21" s="546"/>
      <c r="H21" s="546"/>
      <c r="I21" s="546"/>
      <c r="J21" s="546"/>
      <c r="K21" s="861">
        <v>2011</v>
      </c>
      <c r="L21" s="862">
        <v>41.778999999999996</v>
      </c>
      <c r="M21" s="113"/>
      <c r="N21" s="546"/>
      <c r="O21" s="546"/>
      <c r="P21" s="546"/>
      <c r="Q21" s="546"/>
    </row>
    <row r="22" spans="1:21">
      <c r="A22" s="546"/>
      <c r="B22" s="546"/>
      <c r="C22" s="546"/>
      <c r="D22" s="546"/>
      <c r="E22" s="546"/>
      <c r="F22" s="546"/>
      <c r="G22" s="546"/>
      <c r="H22" s="546"/>
      <c r="I22" s="546"/>
      <c r="J22" s="546"/>
      <c r="K22" s="861">
        <v>2012</v>
      </c>
      <c r="L22" s="862">
        <v>45.033000000000008</v>
      </c>
      <c r="M22" s="113"/>
      <c r="N22" s="546"/>
      <c r="O22" s="546"/>
      <c r="P22" s="546"/>
      <c r="Q22" s="546"/>
    </row>
    <row r="23" spans="1:21">
      <c r="A23" s="546"/>
      <c r="B23" s="546"/>
      <c r="C23" s="546"/>
      <c r="D23" s="546"/>
      <c r="E23" s="546"/>
      <c r="F23" s="546"/>
      <c r="G23" s="546"/>
      <c r="H23" s="546"/>
      <c r="I23" s="546"/>
      <c r="J23" s="546"/>
      <c r="K23" s="861">
        <v>2013</v>
      </c>
      <c r="L23" s="862">
        <v>42.87</v>
      </c>
      <c r="M23" s="113"/>
      <c r="N23" s="546"/>
      <c r="O23" s="546"/>
      <c r="P23" s="546"/>
      <c r="Q23" s="546"/>
      <c r="R23" s="546"/>
      <c r="S23" s="546"/>
      <c r="T23" s="546"/>
      <c r="U23" s="546"/>
    </row>
    <row r="24" spans="1:21">
      <c r="A24" s="546"/>
      <c r="B24" s="546"/>
      <c r="C24" s="546"/>
      <c r="D24" s="546"/>
      <c r="E24" s="546"/>
      <c r="F24" s="546"/>
      <c r="G24" s="546"/>
      <c r="H24" s="546"/>
      <c r="I24" s="546"/>
      <c r="J24" s="546"/>
      <c r="K24" s="861">
        <v>2014</v>
      </c>
      <c r="L24" s="862">
        <v>44.247</v>
      </c>
      <c r="M24" s="113"/>
      <c r="R24" s="546"/>
      <c r="S24" s="546"/>
      <c r="T24" s="546"/>
      <c r="U24" s="546"/>
    </row>
    <row r="25" spans="1:21">
      <c r="A25" s="546"/>
      <c r="B25" s="546"/>
      <c r="C25" s="546"/>
      <c r="D25" s="546"/>
      <c r="E25" s="546"/>
      <c r="F25" s="546"/>
      <c r="G25" s="546"/>
      <c r="H25" s="546"/>
      <c r="I25" s="546"/>
      <c r="J25" s="546"/>
      <c r="K25" s="861">
        <v>2015</v>
      </c>
      <c r="L25" s="862">
        <v>48.777499999999996</v>
      </c>
      <c r="M25" s="113"/>
      <c r="R25" s="546"/>
      <c r="S25" s="546"/>
      <c r="T25" s="546"/>
      <c r="U25" s="546"/>
    </row>
    <row r="26" spans="1:21">
      <c r="A26" s="546"/>
      <c r="B26" s="546"/>
      <c r="C26" s="546"/>
      <c r="D26" s="546"/>
      <c r="E26" s="546"/>
      <c r="F26" s="546"/>
      <c r="G26" s="546"/>
      <c r="H26" s="546"/>
      <c r="I26" s="546"/>
      <c r="J26" s="546"/>
      <c r="K26" s="861">
        <v>2016</v>
      </c>
      <c r="L26" s="862">
        <v>46.259</v>
      </c>
      <c r="M26" s="113"/>
      <c r="R26" s="546"/>
      <c r="S26" s="546"/>
      <c r="T26" s="546"/>
      <c r="U26" s="546"/>
    </row>
    <row r="27" spans="1:21">
      <c r="A27" s="546"/>
      <c r="B27" s="546"/>
      <c r="C27" s="546"/>
      <c r="D27" s="546"/>
      <c r="E27" s="546"/>
      <c r="F27" s="546"/>
      <c r="G27" s="546"/>
      <c r="H27" s="546"/>
      <c r="I27" s="546"/>
      <c r="J27" s="546"/>
      <c r="K27" s="861">
        <v>2017</v>
      </c>
      <c r="L27" s="862">
        <v>50.394000000000005</v>
      </c>
      <c r="M27" s="113"/>
      <c r="R27" s="546"/>
      <c r="S27" s="546"/>
      <c r="T27" s="546"/>
      <c r="U27" s="546"/>
    </row>
    <row r="28" spans="1:21">
      <c r="A28" s="546"/>
      <c r="B28" s="546"/>
      <c r="C28" s="546"/>
      <c r="D28" s="546"/>
      <c r="E28" s="546"/>
      <c r="F28" s="546"/>
      <c r="G28" s="546"/>
      <c r="H28" s="546"/>
      <c r="I28" s="546"/>
      <c r="J28" s="546"/>
      <c r="K28" s="861">
        <v>2018</v>
      </c>
      <c r="L28" s="862">
        <v>31.525999999999996</v>
      </c>
      <c r="M28" s="113"/>
      <c r="R28" s="546"/>
      <c r="S28" s="546"/>
      <c r="T28" s="546"/>
      <c r="U28" s="546"/>
    </row>
    <row r="29" spans="1:21">
      <c r="A29" s="38" t="s">
        <v>722</v>
      </c>
      <c r="B29" s="132"/>
      <c r="C29" s="546"/>
      <c r="D29" s="546"/>
      <c r="E29" s="546"/>
      <c r="F29" s="546"/>
      <c r="G29" s="546"/>
      <c r="H29" s="162"/>
      <c r="I29" s="546"/>
      <c r="J29" s="546"/>
      <c r="K29" s="861">
        <v>2019</v>
      </c>
      <c r="L29" s="862">
        <v>40.228999999999999</v>
      </c>
      <c r="R29" s="546"/>
      <c r="S29" s="546"/>
      <c r="T29" s="546"/>
      <c r="U29" s="546"/>
    </row>
    <row r="30" spans="1:21">
      <c r="A30" s="132"/>
      <c r="B30" s="132"/>
      <c r="C30" s="546"/>
      <c r="D30" s="546"/>
      <c r="E30" s="546"/>
      <c r="F30" s="546"/>
      <c r="G30" s="546"/>
      <c r="H30" s="132"/>
      <c r="I30" s="546"/>
      <c r="J30" s="546"/>
      <c r="K30" s="861">
        <v>2020</v>
      </c>
      <c r="L30" s="862">
        <v>29.597499999999997</v>
      </c>
      <c r="R30" s="546"/>
      <c r="S30" s="546"/>
      <c r="T30" s="546"/>
      <c r="U30" s="546"/>
    </row>
    <row r="31" spans="1:21">
      <c r="A31" s="132"/>
      <c r="B31" s="132"/>
      <c r="C31" s="132"/>
      <c r="D31" s="132"/>
      <c r="E31" s="546"/>
      <c r="F31" s="546"/>
      <c r="G31" s="546"/>
      <c r="H31" s="546"/>
      <c r="I31" s="546"/>
      <c r="J31" s="546"/>
      <c r="K31" s="861">
        <v>2021</v>
      </c>
      <c r="L31" s="862">
        <v>26.645499999999998</v>
      </c>
      <c r="R31" s="546"/>
      <c r="S31" s="546"/>
      <c r="T31" s="546"/>
      <c r="U31" s="546"/>
    </row>
    <row r="32" spans="1:21">
      <c r="A32" s="132"/>
      <c r="B32" s="132"/>
      <c r="C32" s="132"/>
      <c r="D32" s="132"/>
      <c r="E32" s="546"/>
      <c r="F32" s="546"/>
      <c r="G32" s="546"/>
      <c r="H32" s="546"/>
      <c r="I32" s="546"/>
      <c r="J32" s="546"/>
      <c r="R32" s="546"/>
      <c r="S32" s="546"/>
      <c r="T32" s="546"/>
      <c r="U32" s="546"/>
    </row>
    <row r="33" spans="1:21">
      <c r="A33" s="132"/>
      <c r="B33" s="132"/>
      <c r="C33" s="132"/>
      <c r="D33" s="132"/>
      <c r="E33" s="132"/>
      <c r="F33" s="132"/>
      <c r="G33" s="132"/>
      <c r="H33" s="132"/>
      <c r="I33" s="546"/>
      <c r="J33" s="546"/>
      <c r="R33" s="546"/>
      <c r="S33" s="546"/>
      <c r="T33" s="546"/>
      <c r="U33" s="546"/>
    </row>
    <row r="34" spans="1:21" ht="15">
      <c r="A34" s="170" t="s">
        <v>613</v>
      </c>
      <c r="B34" s="19"/>
      <c r="C34" s="19"/>
      <c r="D34" s="19"/>
      <c r="E34" s="19"/>
      <c r="F34" s="19"/>
      <c r="G34" s="132"/>
      <c r="H34" s="132"/>
      <c r="I34" s="546"/>
      <c r="J34" s="546"/>
      <c r="R34" s="546"/>
      <c r="S34" s="546"/>
      <c r="T34" s="546"/>
      <c r="U34" s="546"/>
    </row>
    <row r="35" spans="1:21" ht="13.5">
      <c r="A35" s="546"/>
      <c r="B35" s="19"/>
      <c r="C35" s="19"/>
      <c r="D35" s="19"/>
      <c r="E35" s="19"/>
      <c r="F35" s="19"/>
      <c r="G35" s="132"/>
      <c r="H35" s="132"/>
      <c r="I35" s="546"/>
      <c r="J35" s="546"/>
      <c r="K35" s="347"/>
      <c r="L35" s="1182" t="s">
        <v>144</v>
      </c>
      <c r="M35" s="1182"/>
      <c r="N35" s="1182"/>
      <c r="O35" s="1182" t="s">
        <v>145</v>
      </c>
      <c r="P35" s="1182"/>
      <c r="Q35" s="1182"/>
      <c r="R35" s="656"/>
      <c r="S35" s="657"/>
      <c r="T35" s="658"/>
      <c r="U35" s="546"/>
    </row>
    <row r="36" spans="1:21" ht="48">
      <c r="A36" s="546"/>
      <c r="B36" s="546"/>
      <c r="C36" s="546"/>
      <c r="D36" s="546"/>
      <c r="E36" s="546"/>
      <c r="F36" s="132"/>
      <c r="G36" s="132"/>
      <c r="H36" s="546"/>
      <c r="I36" s="546"/>
      <c r="J36" s="546"/>
      <c r="K36" s="348" t="s">
        <v>289</v>
      </c>
      <c r="L36" s="349" t="s">
        <v>137</v>
      </c>
      <c r="M36" s="349" t="s">
        <v>290</v>
      </c>
      <c r="N36" s="350" t="s">
        <v>559</v>
      </c>
      <c r="O36" s="349" t="s">
        <v>89</v>
      </c>
      <c r="P36" s="349" t="s">
        <v>290</v>
      </c>
      <c r="Q36" s="350" t="s">
        <v>560</v>
      </c>
      <c r="R36" s="659"/>
      <c r="S36" s="660"/>
      <c r="T36" s="660"/>
      <c r="U36" s="546"/>
    </row>
    <row r="37" spans="1:21" ht="13.5">
      <c r="A37" s="546"/>
      <c r="B37" s="546"/>
      <c r="C37" s="546"/>
      <c r="D37" s="546"/>
      <c r="E37" s="546"/>
      <c r="F37" s="546"/>
      <c r="G37" s="546"/>
      <c r="H37" s="546"/>
      <c r="I37" s="546"/>
      <c r="J37" s="546"/>
      <c r="K37" s="351" t="s">
        <v>141</v>
      </c>
      <c r="L37" s="352">
        <v>686</v>
      </c>
      <c r="M37" s="352">
        <v>73</v>
      </c>
      <c r="N37" s="352">
        <v>74</v>
      </c>
      <c r="O37" s="352">
        <v>145</v>
      </c>
      <c r="P37" s="352">
        <v>25</v>
      </c>
      <c r="Q37" s="352">
        <v>16</v>
      </c>
      <c r="R37" s="659"/>
      <c r="S37" s="660"/>
      <c r="T37" s="660"/>
      <c r="U37" s="546"/>
    </row>
    <row r="38" spans="1:21" ht="13.5">
      <c r="A38" s="546"/>
      <c r="B38" s="546"/>
      <c r="C38" s="546"/>
      <c r="D38" s="546"/>
      <c r="E38" s="546"/>
      <c r="F38" s="546"/>
      <c r="G38" s="546"/>
      <c r="H38" s="546"/>
      <c r="I38" s="546"/>
      <c r="J38" s="546"/>
      <c r="K38" s="351" t="s">
        <v>142</v>
      </c>
      <c r="L38" s="352">
        <v>112</v>
      </c>
      <c r="M38" s="352">
        <v>12</v>
      </c>
      <c r="N38" s="352">
        <v>2</v>
      </c>
      <c r="O38" s="352">
        <v>76</v>
      </c>
      <c r="P38" s="352">
        <v>13</v>
      </c>
      <c r="Q38" s="352">
        <v>1</v>
      </c>
      <c r="R38" s="659"/>
      <c r="S38" s="660"/>
      <c r="T38" s="660"/>
      <c r="U38" s="546"/>
    </row>
    <row r="39" spans="1:21" ht="13.5">
      <c r="A39" s="546"/>
      <c r="B39" s="546"/>
      <c r="C39" s="546"/>
      <c r="D39" s="546"/>
      <c r="E39" s="546"/>
      <c r="F39" s="546"/>
      <c r="G39" s="546"/>
      <c r="H39" s="546"/>
      <c r="I39" s="546"/>
      <c r="J39" s="546"/>
      <c r="K39" s="351" t="s">
        <v>143</v>
      </c>
      <c r="L39" s="352">
        <v>147</v>
      </c>
      <c r="M39" s="352">
        <v>16</v>
      </c>
      <c r="N39" s="352">
        <v>2</v>
      </c>
      <c r="O39" s="352">
        <v>351</v>
      </c>
      <c r="P39" s="352">
        <v>61</v>
      </c>
      <c r="Q39" s="352">
        <v>10</v>
      </c>
      <c r="R39" s="546"/>
      <c r="S39" s="546"/>
      <c r="T39" s="546"/>
      <c r="U39" s="546"/>
    </row>
    <row r="40" spans="1:21" ht="13.5">
      <c r="A40" s="546"/>
      <c r="B40" s="546"/>
      <c r="C40" s="546"/>
      <c r="D40" s="546"/>
      <c r="E40" s="546"/>
      <c r="F40" s="546"/>
      <c r="G40" s="546"/>
      <c r="H40" s="546"/>
      <c r="I40" s="546"/>
      <c r="J40" s="546"/>
      <c r="K40" s="353" t="s">
        <v>7</v>
      </c>
      <c r="L40" s="352">
        <v>945</v>
      </c>
      <c r="M40" s="352">
        <v>100</v>
      </c>
      <c r="N40" s="352">
        <v>78</v>
      </c>
      <c r="O40" s="352">
        <v>572</v>
      </c>
      <c r="P40" s="352">
        <v>100</v>
      </c>
      <c r="Q40" s="352">
        <v>27</v>
      </c>
      <c r="R40" s="546"/>
      <c r="S40" s="546"/>
      <c r="T40" s="546"/>
      <c r="U40" s="546"/>
    </row>
    <row r="41" spans="1:21" ht="13.5">
      <c r="A41" s="546"/>
      <c r="B41" s="546"/>
      <c r="C41" s="546"/>
      <c r="D41" s="546"/>
      <c r="E41" s="546"/>
      <c r="F41" s="546"/>
      <c r="G41" s="546"/>
      <c r="H41" s="546"/>
      <c r="I41" s="546"/>
      <c r="J41" s="546"/>
      <c r="K41" s="661"/>
      <c r="L41" s="662"/>
      <c r="M41" s="662"/>
      <c r="N41" s="662"/>
      <c r="O41" s="662"/>
      <c r="P41" s="662"/>
      <c r="Q41" s="546"/>
      <c r="R41" s="546"/>
      <c r="S41" s="546"/>
      <c r="T41" s="546"/>
      <c r="U41" s="546"/>
    </row>
    <row r="42" spans="1:21">
      <c r="A42" s="546"/>
      <c r="B42" s="546"/>
      <c r="C42" s="546"/>
      <c r="D42" s="546"/>
      <c r="E42" s="546"/>
      <c r="F42" s="546"/>
      <c r="G42" s="546"/>
      <c r="H42" s="546"/>
      <c r="I42" s="546"/>
      <c r="J42" s="546"/>
      <c r="K42" s="546"/>
      <c r="L42" s="546"/>
      <c r="M42" s="546"/>
      <c r="N42" s="132"/>
      <c r="O42" s="546"/>
      <c r="P42" s="546"/>
      <c r="Q42" s="546"/>
      <c r="R42" s="546"/>
      <c r="S42" s="19"/>
      <c r="T42" s="19"/>
      <c r="U42" s="546"/>
    </row>
    <row r="43" spans="1:21" ht="13.5" customHeight="1">
      <c r="A43" s="546"/>
      <c r="B43" s="546"/>
      <c r="C43" s="546"/>
      <c r="D43" s="546"/>
      <c r="E43" s="546"/>
      <c r="F43" s="546"/>
      <c r="G43" s="546"/>
      <c r="H43" s="546"/>
      <c r="I43" s="546"/>
      <c r="J43" s="546"/>
      <c r="K43" s="546"/>
      <c r="L43" s="546"/>
      <c r="M43" s="546"/>
      <c r="N43" s="132"/>
      <c r="O43" s="546"/>
      <c r="P43" s="546"/>
      <c r="Q43" s="546"/>
      <c r="R43" s="546"/>
      <c r="S43" s="546"/>
      <c r="T43" s="546"/>
      <c r="U43" s="546"/>
    </row>
    <row r="44" spans="1:21" ht="13.5" customHeight="1">
      <c r="A44" s="546"/>
      <c r="B44" s="546"/>
      <c r="C44" s="546"/>
      <c r="D44" s="546"/>
      <c r="E44" s="546"/>
      <c r="F44" s="546"/>
      <c r="G44" s="546"/>
      <c r="H44" s="546"/>
      <c r="I44" s="546"/>
      <c r="J44" s="546"/>
      <c r="K44" s="546"/>
      <c r="L44" s="546"/>
      <c r="M44" s="546"/>
      <c r="N44" s="546"/>
      <c r="O44" s="546"/>
      <c r="P44" s="546"/>
      <c r="Q44" s="546"/>
      <c r="R44" s="546"/>
      <c r="S44" s="546"/>
      <c r="T44" s="546"/>
      <c r="U44" s="546"/>
    </row>
    <row r="45" spans="1:21">
      <c r="A45" s="546"/>
      <c r="B45" s="546"/>
      <c r="C45" s="546"/>
      <c r="D45" s="546"/>
      <c r="E45" s="546"/>
      <c r="F45" s="546"/>
      <c r="G45" s="546"/>
      <c r="H45" s="546"/>
      <c r="I45" s="546"/>
      <c r="J45" s="546"/>
      <c r="K45" s="546"/>
      <c r="L45" s="546"/>
      <c r="M45" s="546"/>
      <c r="N45" s="546"/>
      <c r="O45" s="546"/>
      <c r="P45" s="546"/>
      <c r="Q45" s="546"/>
      <c r="R45" s="546"/>
      <c r="S45" s="546"/>
      <c r="T45" s="546"/>
      <c r="U45" s="546"/>
    </row>
    <row r="46" spans="1:21" ht="13.5">
      <c r="A46" s="546"/>
      <c r="B46" s="546"/>
      <c r="C46" s="546"/>
      <c r="D46" s="546"/>
      <c r="E46" s="546"/>
      <c r="F46" s="546"/>
      <c r="G46" s="546"/>
      <c r="H46" s="546"/>
      <c r="I46" s="546"/>
      <c r="J46" s="546"/>
      <c r="K46" s="546"/>
      <c r="L46" s="546"/>
      <c r="M46" s="546"/>
      <c r="N46" s="546"/>
      <c r="O46" s="546"/>
      <c r="P46" s="546"/>
      <c r="Q46" s="546"/>
      <c r="R46" s="656"/>
      <c r="S46" s="657"/>
      <c r="T46" s="658"/>
      <c r="U46" s="546"/>
    </row>
    <row r="47" spans="1:21" ht="18.75" customHeight="1">
      <c r="A47" s="546"/>
      <c r="B47" s="546"/>
      <c r="C47" s="546"/>
      <c r="D47" s="546"/>
      <c r="E47" s="546"/>
      <c r="F47" s="546"/>
      <c r="G47" s="546"/>
      <c r="H47" s="546"/>
      <c r="I47" s="546"/>
      <c r="J47" s="546"/>
      <c r="K47" s="546"/>
      <c r="L47" s="546"/>
      <c r="M47" s="546"/>
      <c r="N47" s="546"/>
      <c r="O47" s="546"/>
      <c r="P47" s="546"/>
      <c r="Q47" s="546"/>
      <c r="R47" s="659"/>
      <c r="S47" s="660"/>
      <c r="T47" s="660"/>
      <c r="U47" s="546"/>
    </row>
    <row r="48" spans="1:21" ht="13.5">
      <c r="A48" s="546"/>
      <c r="B48" s="546"/>
      <c r="C48" s="546"/>
      <c r="D48" s="546"/>
      <c r="E48" s="546"/>
      <c r="F48" s="546"/>
      <c r="G48" s="546"/>
      <c r="H48" s="546"/>
      <c r="I48" s="546"/>
      <c r="J48" s="546"/>
      <c r="K48" s="546"/>
      <c r="L48" s="546"/>
      <c r="M48" s="546"/>
      <c r="N48" s="546"/>
      <c r="O48" s="546"/>
      <c r="P48" s="546"/>
      <c r="Q48" s="546"/>
      <c r="R48" s="659"/>
      <c r="S48" s="660"/>
      <c r="T48" s="660"/>
      <c r="U48" s="546"/>
    </row>
    <row r="49" spans="1:21" ht="13.5">
      <c r="A49" s="546"/>
      <c r="B49" s="546"/>
      <c r="C49" s="546"/>
      <c r="D49" s="546"/>
      <c r="E49" s="546"/>
      <c r="F49" s="546"/>
      <c r="G49" s="546"/>
      <c r="H49" s="546"/>
      <c r="I49" s="546"/>
      <c r="J49" s="546"/>
      <c r="K49" s="546"/>
      <c r="L49" s="546"/>
      <c r="M49" s="546"/>
      <c r="N49" s="546"/>
      <c r="O49" s="546"/>
      <c r="P49" s="546"/>
      <c r="Q49" s="546"/>
      <c r="R49" s="659"/>
      <c r="S49" s="660"/>
      <c r="T49" s="660"/>
      <c r="U49" s="546"/>
    </row>
    <row r="50" spans="1:21">
      <c r="A50" s="546"/>
      <c r="B50" s="546"/>
      <c r="C50" s="546"/>
      <c r="D50" s="546"/>
      <c r="E50" s="546"/>
      <c r="F50" s="546"/>
      <c r="G50" s="546"/>
      <c r="H50" s="546"/>
      <c r="I50" s="546"/>
      <c r="J50" s="546"/>
      <c r="K50" s="546"/>
      <c r="L50" s="546"/>
      <c r="M50" s="546"/>
      <c r="N50" s="546"/>
      <c r="O50" s="546"/>
      <c r="P50" s="546"/>
      <c r="Q50" s="546"/>
      <c r="R50" s="546"/>
      <c r="S50" s="546"/>
      <c r="T50" s="546"/>
      <c r="U50" s="546"/>
    </row>
    <row r="51" spans="1:21">
      <c r="A51" s="546"/>
      <c r="B51" s="546"/>
      <c r="C51" s="546"/>
      <c r="D51" s="546"/>
      <c r="E51" s="546"/>
      <c r="F51" s="546"/>
      <c r="G51" s="546"/>
      <c r="H51" s="546"/>
      <c r="I51" s="546"/>
      <c r="J51" s="546"/>
      <c r="K51" s="546"/>
      <c r="L51" s="546"/>
      <c r="M51" s="546"/>
      <c r="N51" s="546"/>
      <c r="O51" s="546"/>
      <c r="P51" s="546"/>
      <c r="Q51" s="546"/>
      <c r="R51" s="546"/>
      <c r="S51" s="546"/>
      <c r="T51" s="546"/>
      <c r="U51" s="546"/>
    </row>
    <row r="52" spans="1:21">
      <c r="A52" s="546"/>
      <c r="B52" s="546"/>
      <c r="C52" s="546"/>
      <c r="D52" s="546"/>
      <c r="E52" s="546"/>
      <c r="F52" s="546"/>
      <c r="G52" s="546"/>
      <c r="H52" s="546"/>
      <c r="I52" s="546"/>
      <c r="J52" s="546"/>
      <c r="R52" s="546"/>
      <c r="S52" s="546"/>
      <c r="T52" s="546"/>
      <c r="U52" s="546"/>
    </row>
    <row r="53" spans="1:21" ht="15" customHeight="1">
      <c r="A53" s="171" t="s">
        <v>722</v>
      </c>
      <c r="B53" s="546"/>
      <c r="C53" s="546"/>
      <c r="D53" s="546"/>
      <c r="E53" s="546"/>
      <c r="F53" s="546"/>
      <c r="G53" s="546"/>
      <c r="H53" s="546"/>
      <c r="I53" s="546"/>
      <c r="J53" s="546"/>
      <c r="R53" s="546"/>
      <c r="S53" s="546"/>
      <c r="T53" s="546"/>
      <c r="U53" s="546"/>
    </row>
    <row r="54" spans="1:21">
      <c r="A54" s="546"/>
      <c r="B54" s="546"/>
      <c r="C54" s="546"/>
      <c r="D54" s="546"/>
      <c r="E54" s="546"/>
      <c r="F54" s="546"/>
      <c r="G54" s="546"/>
      <c r="H54" s="546"/>
      <c r="I54" s="546"/>
      <c r="J54" s="546"/>
      <c r="R54" s="546"/>
      <c r="S54" s="546"/>
      <c r="T54" s="546"/>
      <c r="U54" s="546"/>
    </row>
    <row r="55" spans="1:21">
      <c r="R55" s="546"/>
      <c r="S55" s="546"/>
      <c r="T55" s="546"/>
      <c r="U55" s="546"/>
    </row>
    <row r="56" spans="1:21">
      <c r="R56" s="546"/>
      <c r="S56" s="546"/>
      <c r="T56" s="546"/>
      <c r="U56" s="546"/>
    </row>
    <row r="81" spans="11:13">
      <c r="K81" s="96"/>
      <c r="L81" s="96"/>
      <c r="M81" s="96"/>
    </row>
  </sheetData>
  <sheetProtection selectLockedCells="1" selectUnlockedCells="1"/>
  <mergeCells count="2">
    <mergeCell ref="L35:N35"/>
    <mergeCell ref="O35:Q35"/>
  </mergeCells>
  <phoneticPr fontId="40"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tabColor rgb="FF92D050"/>
    <pageSetUpPr fitToPage="1"/>
  </sheetPr>
  <dimension ref="A1:L107"/>
  <sheetViews>
    <sheetView showGridLines="0" zoomScaleNormal="100" workbookViewId="0">
      <selection activeCell="D27" sqref="D27"/>
    </sheetView>
  </sheetViews>
  <sheetFormatPr baseColWidth="10" defaultColWidth="11.42578125" defaultRowHeight="15"/>
  <cols>
    <col min="1" max="1" width="13.5703125" style="123" customWidth="1"/>
    <col min="2" max="2" width="11.5703125" style="123" customWidth="1"/>
    <col min="3" max="3" width="9" style="123" customWidth="1"/>
    <col min="4" max="4" width="10" style="123" customWidth="1"/>
    <col min="5" max="5" width="9.7109375" style="123" customWidth="1"/>
    <col min="6" max="6" width="8.28515625" style="123" customWidth="1"/>
    <col min="7" max="8" width="11.7109375" style="123" customWidth="1"/>
    <col min="9" max="9" width="9.5703125" style="123" customWidth="1"/>
    <col min="10" max="10" width="9.7109375" style="123" customWidth="1"/>
    <col min="11" max="11" width="8.28515625" style="123" customWidth="1"/>
    <col min="12" max="12" width="11" style="123" customWidth="1"/>
    <col min="13" max="13" width="9.7109375" style="123" customWidth="1"/>
    <col min="14" max="17" width="11" style="123" customWidth="1"/>
    <col min="18" max="18" width="10" style="123" customWidth="1"/>
    <col min="19" max="21" width="11" style="123" customWidth="1"/>
    <col min="22" max="22" width="10" style="123" customWidth="1"/>
    <col min="23" max="23" width="12.28515625" style="123" customWidth="1"/>
    <col min="24" max="24" width="11.42578125" style="123"/>
    <col min="25" max="25" width="10.28515625" style="123" customWidth="1"/>
    <col min="26" max="66" width="11.28515625" style="123" customWidth="1"/>
    <col min="67" max="67" width="12.5703125" style="123" customWidth="1"/>
    <col min="68" max="70" width="11.28515625" style="123" customWidth="1"/>
    <col min="71" max="16384" width="11.42578125" style="123"/>
  </cols>
  <sheetData>
    <row r="1" spans="1:12">
      <c r="A1" s="69" t="s">
        <v>411</v>
      </c>
      <c r="G1" s="316"/>
    </row>
    <row r="2" spans="1:12" ht="18.75">
      <c r="A2" s="2" t="s">
        <v>16</v>
      </c>
    </row>
    <row r="4" spans="1:12" ht="15.75">
      <c r="A4" s="130" t="s">
        <v>612</v>
      </c>
      <c r="B4" s="45"/>
      <c r="C4" s="45"/>
      <c r="D4" s="45"/>
      <c r="E4" s="45"/>
      <c r="F4" s="45"/>
      <c r="G4" s="45"/>
      <c r="H4" s="45"/>
      <c r="I4" s="103"/>
      <c r="J4" s="103"/>
    </row>
    <row r="5" spans="1:12" ht="15" customHeight="1">
      <c r="A5" s="7" t="s">
        <v>862</v>
      </c>
      <c r="B5" s="173"/>
      <c r="C5" s="173"/>
      <c r="D5" s="173"/>
      <c r="E5" s="173"/>
      <c r="F5" s="173"/>
      <c r="G5" s="173"/>
      <c r="H5" s="173"/>
    </row>
    <row r="6" spans="1:12">
      <c r="K6" s="718" t="s">
        <v>460</v>
      </c>
      <c r="L6" s="718" t="s">
        <v>461</v>
      </c>
    </row>
    <row r="7" spans="1:12" ht="15.75">
      <c r="A7" s="14"/>
      <c r="K7" s="719" t="s">
        <v>462</v>
      </c>
      <c r="L7" s="720">
        <v>5.57</v>
      </c>
    </row>
    <row r="8" spans="1:12" ht="15.75">
      <c r="A8" s="14"/>
      <c r="K8" s="719" t="s">
        <v>463</v>
      </c>
      <c r="L8" s="720">
        <v>4.8330000000000002</v>
      </c>
    </row>
    <row r="9" spans="1:12" ht="15.75">
      <c r="A9" s="14"/>
      <c r="K9" s="719" t="s">
        <v>464</v>
      </c>
      <c r="L9" s="720">
        <v>4.2320000000000002</v>
      </c>
    </row>
    <row r="10" spans="1:12" ht="15.75">
      <c r="A10" s="14"/>
      <c r="K10" s="719" t="s">
        <v>465</v>
      </c>
      <c r="L10" s="720">
        <v>0.93500000000000005</v>
      </c>
    </row>
    <row r="11" spans="1:12" ht="15.75">
      <c r="A11" s="14"/>
      <c r="K11" s="719" t="s">
        <v>466</v>
      </c>
      <c r="L11" s="720">
        <v>1.8160000000000001</v>
      </c>
    </row>
    <row r="12" spans="1:12" ht="15.75">
      <c r="A12" s="14"/>
      <c r="K12" s="719" t="s">
        <v>467</v>
      </c>
      <c r="L12" s="720">
        <v>0</v>
      </c>
    </row>
    <row r="13" spans="1:12" ht="15.75">
      <c r="J13" s="11"/>
      <c r="K13" s="719" t="s">
        <v>468</v>
      </c>
      <c r="L13" s="720">
        <v>0.69499999999999995</v>
      </c>
    </row>
    <row r="14" spans="1:12" ht="15.75">
      <c r="J14" s="11"/>
      <c r="K14" s="719" t="s">
        <v>469</v>
      </c>
      <c r="L14" s="720">
        <v>9.2249999999999996</v>
      </c>
    </row>
    <row r="15" spans="1:12" ht="15.75">
      <c r="J15" s="11"/>
      <c r="K15" s="719" t="s">
        <v>470</v>
      </c>
      <c r="L15" s="720">
        <v>0.81899999999999995</v>
      </c>
    </row>
    <row r="16" spans="1:12" ht="15.75">
      <c r="K16" s="719" t="s">
        <v>471</v>
      </c>
      <c r="L16" s="720">
        <v>4.4130000000000003</v>
      </c>
    </row>
    <row r="17" spans="11:12" ht="15.75">
      <c r="K17" s="719" t="s">
        <v>472</v>
      </c>
      <c r="L17" s="720">
        <v>2.21</v>
      </c>
    </row>
    <row r="18" spans="11:12" ht="15.75">
      <c r="K18" s="719" t="s">
        <v>473</v>
      </c>
      <c r="L18" s="720">
        <v>1.986</v>
      </c>
    </row>
    <row r="19" spans="11:12" ht="15.75">
      <c r="K19" s="719" t="s">
        <v>474</v>
      </c>
      <c r="L19" s="720">
        <v>31.539000000000001</v>
      </c>
    </row>
    <row r="20" spans="11:12" ht="15.75">
      <c r="K20" s="719" t="s">
        <v>475</v>
      </c>
      <c r="L20" s="720">
        <v>4.84</v>
      </c>
    </row>
    <row r="21" spans="11:12" ht="15.75">
      <c r="K21" s="719" t="s">
        <v>476</v>
      </c>
      <c r="L21" s="720">
        <v>1.337</v>
      </c>
    </row>
    <row r="22" spans="11:12" ht="15.75">
      <c r="K22" s="719" t="s">
        <v>477</v>
      </c>
      <c r="L22" s="720">
        <v>2.7349999999999999</v>
      </c>
    </row>
    <row r="23" spans="11:12" ht="15.75">
      <c r="K23" s="719" t="s">
        <v>478</v>
      </c>
      <c r="L23" s="720">
        <v>0.499</v>
      </c>
    </row>
    <row r="24" spans="11:12" ht="15.75">
      <c r="K24" s="719" t="s">
        <v>479</v>
      </c>
      <c r="L24" s="720">
        <v>3.2469999999999999</v>
      </c>
    </row>
    <row r="25" spans="11:12" ht="15.75">
      <c r="K25" s="719" t="s">
        <v>480</v>
      </c>
      <c r="L25" s="720">
        <v>0.7</v>
      </c>
    </row>
    <row r="26" spans="11:12" ht="15.75">
      <c r="K26" s="719" t="s">
        <v>190</v>
      </c>
      <c r="L26" s="720">
        <v>0</v>
      </c>
    </row>
    <row r="27" spans="11:12" ht="15.75">
      <c r="K27" s="719" t="s">
        <v>82</v>
      </c>
      <c r="L27" s="720">
        <v>2.2949999999999999</v>
      </c>
    </row>
    <row r="28" spans="11:12" ht="15.75">
      <c r="K28" s="719" t="s">
        <v>481</v>
      </c>
      <c r="L28" s="720">
        <v>5.0170000000000003</v>
      </c>
    </row>
    <row r="29" spans="11:12" ht="15.75">
      <c r="K29" s="719" t="s">
        <v>482</v>
      </c>
      <c r="L29" s="720">
        <v>10.019</v>
      </c>
    </row>
    <row r="30" spans="11:12" ht="15.75">
      <c r="K30" s="719" t="s">
        <v>483</v>
      </c>
      <c r="L30" s="720">
        <v>5.69</v>
      </c>
    </row>
    <row r="31" spans="11:12" ht="15.75">
      <c r="K31" s="719" t="s">
        <v>484</v>
      </c>
      <c r="L31" s="720">
        <v>4.92</v>
      </c>
    </row>
    <row r="32" spans="11:12" ht="15.75">
      <c r="K32" s="719" t="s">
        <v>485</v>
      </c>
      <c r="L32" s="720">
        <v>3.2989999999999999</v>
      </c>
    </row>
    <row r="33" spans="1:12" ht="15.75">
      <c r="K33" s="719" t="s">
        <v>486</v>
      </c>
      <c r="L33" s="720">
        <v>7.6619999999999999</v>
      </c>
    </row>
    <row r="34" spans="1:12" ht="15.75">
      <c r="A34" s="52" t="s">
        <v>722</v>
      </c>
      <c r="K34" s="719" t="s">
        <v>487</v>
      </c>
      <c r="L34" s="720">
        <v>5.95</v>
      </c>
    </row>
    <row r="35" spans="1:12" ht="15.75">
      <c r="K35" s="719" t="s">
        <v>488</v>
      </c>
      <c r="L35" s="720">
        <v>0.65</v>
      </c>
    </row>
    <row r="36" spans="1:12" ht="15.75">
      <c r="K36" s="719" t="s">
        <v>489</v>
      </c>
      <c r="L36" s="720">
        <v>5.843</v>
      </c>
    </row>
    <row r="37" spans="1:12" ht="15.75">
      <c r="K37" s="719" t="s">
        <v>490</v>
      </c>
      <c r="L37" s="720">
        <v>2.02</v>
      </c>
    </row>
    <row r="38" spans="1:12" ht="15.75">
      <c r="K38" s="719" t="s">
        <v>491</v>
      </c>
      <c r="L38" s="720">
        <v>0.67400000000000004</v>
      </c>
    </row>
    <row r="39" spans="1:12" ht="15.75">
      <c r="K39" s="719" t="s">
        <v>492</v>
      </c>
      <c r="L39" s="720">
        <v>2.6579999999999999</v>
      </c>
    </row>
    <row r="40" spans="1:12" ht="15.75">
      <c r="K40" s="719" t="s">
        <v>493</v>
      </c>
      <c r="L40" s="720">
        <v>11.945</v>
      </c>
    </row>
    <row r="41" spans="1:12" ht="15.75">
      <c r="K41" s="719" t="s">
        <v>494</v>
      </c>
      <c r="L41" s="720">
        <v>6.3250000000000002</v>
      </c>
    </row>
    <row r="42" spans="1:12" ht="15.75">
      <c r="K42" s="719" t="s">
        <v>495</v>
      </c>
      <c r="L42" s="720">
        <v>19.047999999999998</v>
      </c>
    </row>
    <row r="43" spans="1:12" ht="15.75">
      <c r="K43" s="719" t="s">
        <v>496</v>
      </c>
      <c r="L43" s="720">
        <v>1.05</v>
      </c>
    </row>
    <row r="44" spans="1:12" ht="15.75">
      <c r="K44" s="719" t="s">
        <v>497</v>
      </c>
      <c r="L44" s="720">
        <v>8.7260000000000009</v>
      </c>
    </row>
    <row r="45" spans="1:12" ht="15.75">
      <c r="K45" s="719" t="s">
        <v>498</v>
      </c>
      <c r="L45" s="720">
        <v>6.0430000000000001</v>
      </c>
    </row>
    <row r="46" spans="1:12" ht="15.75">
      <c r="K46" s="719" t="s">
        <v>499</v>
      </c>
      <c r="L46" s="720">
        <v>1.3480000000000001</v>
      </c>
    </row>
    <row r="47" spans="1:12" ht="15.75">
      <c r="K47" s="719" t="s">
        <v>500</v>
      </c>
      <c r="L47" s="720">
        <v>7.9009999999999998</v>
      </c>
    </row>
    <row r="48" spans="1:12" ht="15.75">
      <c r="K48" s="719" t="s">
        <v>501</v>
      </c>
      <c r="L48" s="720">
        <v>2.0779999999999998</v>
      </c>
    </row>
    <row r="49" spans="11:12" ht="15.75">
      <c r="K49" s="719" t="s">
        <v>502</v>
      </c>
      <c r="L49" s="720">
        <v>6.3280000000000003</v>
      </c>
    </row>
    <row r="50" spans="11:12" ht="15.75">
      <c r="K50" s="719" t="s">
        <v>503</v>
      </c>
      <c r="L50" s="720">
        <v>1.806</v>
      </c>
    </row>
    <row r="51" spans="11:12" ht="15.75">
      <c r="K51" s="719" t="s">
        <v>504</v>
      </c>
      <c r="L51" s="720">
        <v>4.9509999999999996</v>
      </c>
    </row>
    <row r="52" spans="11:12" ht="15.75">
      <c r="K52" s="719" t="s">
        <v>505</v>
      </c>
      <c r="L52" s="720">
        <v>0.876</v>
      </c>
    </row>
    <row r="53" spans="11:12" ht="15.75">
      <c r="K53" s="719" t="s">
        <v>506</v>
      </c>
      <c r="L53" s="720">
        <v>2.4609999999999999</v>
      </c>
    </row>
    <row r="54" spans="11:12" ht="15.75">
      <c r="K54" s="719" t="s">
        <v>507</v>
      </c>
      <c r="L54" s="720">
        <v>1.2090000000000001</v>
      </c>
    </row>
    <row r="55" spans="11:12" ht="15.75">
      <c r="K55" s="719" t="s">
        <v>508</v>
      </c>
      <c r="L55" s="720">
        <v>0.153</v>
      </c>
    </row>
    <row r="56" spans="11:12" ht="15.75">
      <c r="K56" s="719" t="s">
        <v>509</v>
      </c>
      <c r="L56" s="720">
        <v>9.3239999999999998</v>
      </c>
    </row>
    <row r="57" spans="11:12" ht="15.75">
      <c r="K57" s="719" t="s">
        <v>510</v>
      </c>
      <c r="L57" s="720">
        <v>13.218</v>
      </c>
    </row>
    <row r="58" spans="11:12" ht="15.75">
      <c r="K58" s="719" t="s">
        <v>511</v>
      </c>
      <c r="L58" s="720">
        <v>6.3470000000000004</v>
      </c>
    </row>
    <row r="59" spans="11:12" ht="15.75">
      <c r="K59" s="719" t="s">
        <v>512</v>
      </c>
      <c r="L59" s="720">
        <v>6.7910000000000004</v>
      </c>
    </row>
    <row r="60" spans="11:12" ht="15.75">
      <c r="K60" s="719" t="s">
        <v>513</v>
      </c>
      <c r="L60" s="720">
        <v>17.343</v>
      </c>
    </row>
    <row r="61" spans="11:12" ht="15.75">
      <c r="K61" s="719" t="s">
        <v>514</v>
      </c>
      <c r="L61" s="720">
        <v>11.93</v>
      </c>
    </row>
    <row r="62" spans="11:12" ht="15.75">
      <c r="K62" s="719" t="s">
        <v>515</v>
      </c>
      <c r="L62" s="720">
        <v>5.0640000000000001</v>
      </c>
    </row>
    <row r="63" spans="11:12" ht="15.75">
      <c r="K63" s="719" t="s">
        <v>516</v>
      </c>
      <c r="L63" s="720">
        <v>12.458</v>
      </c>
    </row>
    <row r="64" spans="11:12" ht="15.75">
      <c r="K64" s="719" t="s">
        <v>517</v>
      </c>
      <c r="L64" s="720">
        <v>13.553000000000001</v>
      </c>
    </row>
    <row r="65" spans="11:12" ht="15.75">
      <c r="K65" s="719" t="s">
        <v>518</v>
      </c>
      <c r="L65" s="720">
        <v>1.486</v>
      </c>
    </row>
    <row r="66" spans="11:12" ht="15.75">
      <c r="K66" s="719" t="s">
        <v>519</v>
      </c>
      <c r="L66" s="720">
        <v>13.531000000000001</v>
      </c>
    </row>
    <row r="67" spans="11:12" ht="15.75">
      <c r="K67" s="719" t="s">
        <v>520</v>
      </c>
      <c r="L67" s="720">
        <v>9.4890000000000008</v>
      </c>
    </row>
    <row r="68" spans="11:12" ht="15.75">
      <c r="K68" s="719" t="s">
        <v>521</v>
      </c>
      <c r="L68" s="720">
        <v>11.504</v>
      </c>
    </row>
    <row r="69" spans="11:12" ht="15.75">
      <c r="K69" s="719" t="s">
        <v>522</v>
      </c>
      <c r="L69" s="720">
        <v>15.4285</v>
      </c>
    </row>
    <row r="70" spans="11:12" ht="15.75">
      <c r="K70" s="719" t="s">
        <v>523</v>
      </c>
      <c r="L70" s="720">
        <v>5.0019999999999998</v>
      </c>
    </row>
    <row r="71" spans="11:12" ht="15.75">
      <c r="K71" s="719" t="s">
        <v>524</v>
      </c>
      <c r="L71" s="720">
        <v>6.0620000000000003</v>
      </c>
    </row>
    <row r="72" spans="11:12" ht="15.75">
      <c r="K72" s="719" t="s">
        <v>525</v>
      </c>
      <c r="L72" s="720">
        <v>1.845</v>
      </c>
    </row>
    <row r="73" spans="11:12" ht="15.75">
      <c r="K73" s="719" t="s">
        <v>526</v>
      </c>
      <c r="L73" s="720">
        <v>0.83499999999999996</v>
      </c>
    </row>
    <row r="74" spans="11:12" ht="15.75">
      <c r="K74" s="719" t="s">
        <v>527</v>
      </c>
      <c r="L74" s="720">
        <v>8.2390000000000008</v>
      </c>
    </row>
    <row r="75" spans="11:12" ht="15.75">
      <c r="K75" s="719" t="s">
        <v>528</v>
      </c>
      <c r="L75" s="720">
        <v>1.885</v>
      </c>
    </row>
    <row r="76" spans="11:12" ht="15.75">
      <c r="K76" s="719" t="s">
        <v>529</v>
      </c>
      <c r="L76" s="720">
        <v>1.165</v>
      </c>
    </row>
    <row r="77" spans="11:12" ht="15.75">
      <c r="K77" s="719" t="s">
        <v>530</v>
      </c>
      <c r="L77" s="720">
        <v>6.4720000000000004</v>
      </c>
    </row>
    <row r="78" spans="11:12" ht="15.75">
      <c r="K78" s="719" t="s">
        <v>531</v>
      </c>
      <c r="L78" s="720">
        <v>4.585</v>
      </c>
    </row>
    <row r="79" spans="11:12" ht="15.75">
      <c r="K79" s="719" t="s">
        <v>532</v>
      </c>
      <c r="L79" s="720">
        <v>3.0179999999999998</v>
      </c>
    </row>
    <row r="80" spans="11:12" ht="15.75">
      <c r="K80" s="719" t="s">
        <v>533</v>
      </c>
      <c r="L80" s="720">
        <v>1.6180000000000001</v>
      </c>
    </row>
    <row r="81" spans="11:12" ht="15.75">
      <c r="K81" s="719" t="s">
        <v>534</v>
      </c>
      <c r="L81" s="720">
        <v>1.2829999999999999</v>
      </c>
    </row>
    <row r="82" spans="11:12" ht="15.75">
      <c r="K82" s="719" t="s">
        <v>535</v>
      </c>
      <c r="L82" s="720">
        <v>0</v>
      </c>
    </row>
    <row r="83" spans="11:12" ht="15.75">
      <c r="K83" s="719" t="s">
        <v>536</v>
      </c>
      <c r="L83" s="720">
        <v>6.6029999999999998</v>
      </c>
    </row>
    <row r="84" spans="11:12" ht="15.75">
      <c r="K84" s="719" t="s">
        <v>537</v>
      </c>
      <c r="L84" s="720">
        <v>31.82</v>
      </c>
    </row>
    <row r="85" spans="11:12" ht="15.75">
      <c r="K85" s="719" t="s">
        <v>538</v>
      </c>
      <c r="L85" s="720">
        <v>14.3</v>
      </c>
    </row>
    <row r="86" spans="11:12" ht="15.75">
      <c r="K86" s="719" t="s">
        <v>539</v>
      </c>
      <c r="L86" s="720">
        <v>5.8109999999999999</v>
      </c>
    </row>
    <row r="87" spans="11:12" ht="15.75">
      <c r="K87" s="719" t="s">
        <v>540</v>
      </c>
      <c r="L87" s="720">
        <v>8.1805000000000003</v>
      </c>
    </row>
    <row r="88" spans="11:12" ht="15.75">
      <c r="K88" s="719" t="s">
        <v>541</v>
      </c>
      <c r="L88" s="720">
        <v>5.056</v>
      </c>
    </row>
    <row r="89" spans="11:12" ht="15.75">
      <c r="K89" s="719" t="s">
        <v>542</v>
      </c>
      <c r="L89" s="720">
        <v>8.1989999999999998</v>
      </c>
    </row>
    <row r="90" spans="11:12" ht="15.75">
      <c r="K90" s="719" t="s">
        <v>543</v>
      </c>
      <c r="L90" s="720">
        <v>0</v>
      </c>
    </row>
    <row r="91" spans="11:12" ht="15.75">
      <c r="K91" s="719" t="s">
        <v>544</v>
      </c>
      <c r="L91" s="720">
        <v>3.0550000000000002</v>
      </c>
    </row>
    <row r="92" spans="11:12" ht="15.75">
      <c r="K92" s="719" t="s">
        <v>545</v>
      </c>
      <c r="L92" s="720">
        <v>10.048999999999999</v>
      </c>
    </row>
    <row r="93" spans="11:12" ht="15.75">
      <c r="K93" s="719" t="s">
        <v>546</v>
      </c>
      <c r="L93" s="720">
        <v>5.7889999999999997</v>
      </c>
    </row>
    <row r="94" spans="11:12" ht="15.75">
      <c r="K94" s="719" t="s">
        <v>547</v>
      </c>
      <c r="L94" s="720">
        <v>2.23</v>
      </c>
    </row>
    <row r="95" spans="11:12" ht="15.75">
      <c r="K95" s="719" t="s">
        <v>548</v>
      </c>
      <c r="L95" s="720">
        <v>14.137</v>
      </c>
    </row>
    <row r="96" spans="11:12" ht="15.75">
      <c r="K96" s="719" t="s">
        <v>549</v>
      </c>
      <c r="L96" s="720">
        <v>4.1859999999999999</v>
      </c>
    </row>
    <row r="97" spans="11:12" ht="15.75">
      <c r="K97" s="719" t="s">
        <v>550</v>
      </c>
      <c r="L97" s="720">
        <v>0.61</v>
      </c>
    </row>
    <row r="98" spans="11:12" ht="15.75">
      <c r="K98" s="719" t="s">
        <v>551</v>
      </c>
      <c r="L98" s="720">
        <v>13.601000000000001</v>
      </c>
    </row>
    <row r="99" spans="11:12" ht="15.75">
      <c r="K99" s="719" t="s">
        <v>552</v>
      </c>
      <c r="L99" s="720">
        <v>0</v>
      </c>
    </row>
    <row r="100" spans="11:12" ht="15.75">
      <c r="K100" s="719" t="s">
        <v>553</v>
      </c>
      <c r="L100" s="720">
        <v>0</v>
      </c>
    </row>
    <row r="101" spans="11:12" ht="15.75">
      <c r="K101" s="719" t="s">
        <v>554</v>
      </c>
      <c r="L101" s="720">
        <v>0</v>
      </c>
    </row>
    <row r="102" spans="11:12" ht="15.75">
      <c r="K102" s="719" t="s">
        <v>555</v>
      </c>
      <c r="L102" s="720">
        <v>18.536000000000001</v>
      </c>
    </row>
    <row r="103" spans="11:12" ht="15.75">
      <c r="K103" s="719" t="s">
        <v>83</v>
      </c>
      <c r="L103" s="720">
        <v>4.3819999999999997</v>
      </c>
    </row>
    <row r="104" spans="11:12" ht="15.75">
      <c r="K104" s="719" t="s">
        <v>84</v>
      </c>
      <c r="L104" s="720">
        <v>1.482</v>
      </c>
    </row>
    <row r="105" spans="11:12" ht="15.75">
      <c r="K105" s="719" t="s">
        <v>146</v>
      </c>
      <c r="L105" s="720">
        <v>0</v>
      </c>
    </row>
    <row r="106" spans="11:12" ht="15.75">
      <c r="K106" s="719" t="s">
        <v>85</v>
      </c>
      <c r="L106" s="720">
        <v>4.3879999999999999</v>
      </c>
    </row>
    <row r="107" spans="11:12" ht="15.75">
      <c r="K107" s="719" t="s">
        <v>147</v>
      </c>
      <c r="L107" s="720">
        <v>0</v>
      </c>
    </row>
  </sheetData>
  <sheetProtection selectLockedCells="1" selectUnlockedCells="1"/>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tabColor rgb="FF92D050"/>
  </sheetPr>
  <dimension ref="A1:F43"/>
  <sheetViews>
    <sheetView showGridLines="0" zoomScaleNormal="100" workbookViewId="0">
      <selection activeCell="D27" sqref="D27"/>
    </sheetView>
  </sheetViews>
  <sheetFormatPr baseColWidth="10" defaultRowHeight="12.75"/>
  <sheetData>
    <row r="1" spans="1:2">
      <c r="A1" s="69" t="s">
        <v>411</v>
      </c>
    </row>
    <row r="2" spans="1:2" ht="18.75">
      <c r="A2" s="2" t="s">
        <v>326</v>
      </c>
    </row>
    <row r="6" spans="1:2">
      <c r="A6" s="382" t="s">
        <v>898</v>
      </c>
    </row>
    <row r="7" spans="1:2">
      <c r="A7" s="1058" t="s">
        <v>863</v>
      </c>
    </row>
    <row r="9" spans="1:2">
      <c r="A9" s="496"/>
      <c r="B9" s="500" t="s">
        <v>367</v>
      </c>
    </row>
    <row r="10" spans="1:2">
      <c r="A10" s="665">
        <v>2012</v>
      </c>
      <c r="B10" s="721">
        <v>5.6598765432098767E-3</v>
      </c>
    </row>
    <row r="11" spans="1:2">
      <c r="A11" s="663">
        <v>2013</v>
      </c>
      <c r="B11" s="722">
        <v>1.3990123456790123E-2</v>
      </c>
    </row>
    <row r="12" spans="1:2">
      <c r="A12" s="663">
        <v>2014</v>
      </c>
      <c r="B12" s="722">
        <v>3.1548456790123455E-2</v>
      </c>
    </row>
    <row r="13" spans="1:2">
      <c r="A13" s="663">
        <v>2015</v>
      </c>
      <c r="B13" s="722">
        <v>8.2259567901234579E-2</v>
      </c>
    </row>
    <row r="14" spans="1:2">
      <c r="A14" s="663">
        <v>2016</v>
      </c>
      <c r="B14" s="722">
        <v>0.21511975308641976</v>
      </c>
    </row>
    <row r="15" spans="1:2">
      <c r="A15" s="663">
        <v>2017</v>
      </c>
      <c r="B15" s="722">
        <v>0.40599351851851856</v>
      </c>
    </row>
    <row r="16" spans="1:2">
      <c r="A16" s="663">
        <v>2018</v>
      </c>
      <c r="B16" s="722">
        <v>0.7137944444444444</v>
      </c>
    </row>
    <row r="17" spans="1:6">
      <c r="A17" s="663">
        <v>2019</v>
      </c>
      <c r="B17" s="722">
        <v>1.2340265432098765</v>
      </c>
    </row>
    <row r="18" spans="1:6">
      <c r="A18" s="663">
        <v>2020</v>
      </c>
      <c r="B18" s="722">
        <v>2.2081820987654317</v>
      </c>
      <c r="C18" s="294"/>
    </row>
    <row r="19" spans="1:6">
      <c r="A19" s="664">
        <v>2021</v>
      </c>
      <c r="B19" s="723">
        <v>4.3382750000000003</v>
      </c>
      <c r="C19" s="294"/>
    </row>
    <row r="20" spans="1:6">
      <c r="B20" s="533"/>
    </row>
    <row r="21" spans="1:6">
      <c r="F21" s="237"/>
    </row>
    <row r="22" spans="1:6">
      <c r="A22" t="s">
        <v>368</v>
      </c>
    </row>
    <row r="41" spans="1:1">
      <c r="A41" t="s">
        <v>312</v>
      </c>
    </row>
    <row r="43" spans="1:1">
      <c r="A43" t="s">
        <v>313</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tabColor rgb="FF92D050"/>
  </sheetPr>
  <dimension ref="A1:C79"/>
  <sheetViews>
    <sheetView showGridLines="0" topLeftCell="A62" zoomScaleNormal="100" workbookViewId="0">
      <selection activeCell="D27" sqref="D27"/>
    </sheetView>
  </sheetViews>
  <sheetFormatPr baseColWidth="10" defaultRowHeight="12.75"/>
  <cols>
    <col min="9" max="9" width="30.7109375" bestFit="1" customWidth="1"/>
  </cols>
  <sheetData>
    <row r="1" spans="1:2">
      <c r="A1" s="69" t="s">
        <v>411</v>
      </c>
    </row>
    <row r="2" spans="1:2" ht="18.75">
      <c r="A2" s="2" t="s">
        <v>326</v>
      </c>
    </row>
    <row r="8" spans="1:2">
      <c r="A8" s="382" t="s">
        <v>327</v>
      </c>
    </row>
    <row r="9" spans="1:2">
      <c r="A9" s="382"/>
    </row>
    <row r="10" spans="1:2">
      <c r="B10" s="500" t="s">
        <v>414</v>
      </c>
    </row>
    <row r="11" spans="1:2">
      <c r="A11" s="972">
        <v>2011</v>
      </c>
      <c r="B11" s="391">
        <v>58.9908</v>
      </c>
    </row>
    <row r="12" spans="1:2">
      <c r="A12" s="972">
        <v>2012</v>
      </c>
      <c r="B12" s="391">
        <v>0</v>
      </c>
    </row>
    <row r="13" spans="1:2">
      <c r="A13" s="972">
        <v>2013</v>
      </c>
      <c r="B13" s="391">
        <v>21.898099999999999</v>
      </c>
    </row>
    <row r="14" spans="1:2">
      <c r="A14" s="972">
        <v>2014</v>
      </c>
      <c r="B14" s="391">
        <v>51.840400000000002</v>
      </c>
    </row>
    <row r="15" spans="1:2">
      <c r="A15" s="972">
        <v>2015</v>
      </c>
      <c r="B15" s="391">
        <v>291.31348000000003</v>
      </c>
    </row>
    <row r="16" spans="1:2">
      <c r="A16" s="972">
        <v>2016</v>
      </c>
      <c r="B16" s="391">
        <v>155.25306</v>
      </c>
    </row>
    <row r="17" spans="1:2">
      <c r="A17" s="972">
        <v>2017</v>
      </c>
      <c r="B17" s="391">
        <v>331.86793999999998</v>
      </c>
    </row>
    <row r="18" spans="1:2">
      <c r="A18" s="972">
        <v>2018</v>
      </c>
      <c r="B18" s="391">
        <v>545.66489999999988</v>
      </c>
    </row>
    <row r="19" spans="1:2">
      <c r="A19" s="972">
        <v>2019</v>
      </c>
      <c r="B19" s="391">
        <v>944.12094000000002</v>
      </c>
    </row>
    <row r="20" spans="1:2">
      <c r="A20" s="972">
        <v>2020</v>
      </c>
      <c r="B20" s="391">
        <v>1703.1359000000009</v>
      </c>
    </row>
    <row r="21" spans="1:2">
      <c r="A21" s="972">
        <v>2021</v>
      </c>
      <c r="B21" s="391">
        <v>2313.1544000000013</v>
      </c>
    </row>
    <row r="23" spans="1:2">
      <c r="A23" t="s">
        <v>318</v>
      </c>
    </row>
    <row r="43" spans="1:1">
      <c r="A43" t="s">
        <v>313</v>
      </c>
    </row>
    <row r="48" spans="1:1">
      <c r="A48" s="382" t="s">
        <v>625</v>
      </c>
    </row>
    <row r="51" spans="1:3" ht="15">
      <c r="A51" s="239" t="s">
        <v>797</v>
      </c>
    </row>
    <row r="53" spans="1:3" ht="25.5">
      <c r="A53" s="240" t="s">
        <v>170</v>
      </c>
      <c r="B53" s="240" t="s">
        <v>64</v>
      </c>
      <c r="C53" s="240" t="s">
        <v>171</v>
      </c>
    </row>
    <row r="54" spans="1:3">
      <c r="A54" s="241" t="s">
        <v>314</v>
      </c>
      <c r="B54" s="242">
        <v>52.876712328767127</v>
      </c>
      <c r="C54" s="242">
        <v>29.18495401992076</v>
      </c>
    </row>
    <row r="55" spans="1:3">
      <c r="A55" s="241" t="s">
        <v>315</v>
      </c>
      <c r="B55" s="242">
        <v>38.356164383561641</v>
      </c>
      <c r="C55" s="242">
        <v>45.908806227085869</v>
      </c>
    </row>
    <row r="56" spans="1:3">
      <c r="A56" s="243" t="s">
        <v>316</v>
      </c>
      <c r="B56" s="244">
        <v>8.7671232876712324</v>
      </c>
      <c r="C56" s="244">
        <v>24.906239752993372</v>
      </c>
    </row>
    <row r="57" spans="1:3">
      <c r="A57" s="243" t="s">
        <v>7</v>
      </c>
      <c r="B57" s="244">
        <v>100</v>
      </c>
      <c r="C57" s="244">
        <v>100</v>
      </c>
    </row>
    <row r="59" spans="1:3">
      <c r="A59" s="383" t="s">
        <v>1</v>
      </c>
    </row>
    <row r="79" spans="1:1">
      <c r="A79" t="s">
        <v>313</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tabColor rgb="FF92D050"/>
  </sheetPr>
  <dimension ref="A1:G105"/>
  <sheetViews>
    <sheetView showGridLines="0" zoomScaleNormal="100" workbookViewId="0">
      <selection activeCell="D27" sqref="D27"/>
    </sheetView>
  </sheetViews>
  <sheetFormatPr baseColWidth="10" defaultRowHeight="12.75"/>
  <cols>
    <col min="1" max="1" width="14.7109375" customWidth="1"/>
    <col min="2" max="2" width="28.5703125" bestFit="1" customWidth="1"/>
    <col min="5" max="5" width="28" customWidth="1"/>
  </cols>
  <sheetData>
    <row r="1" spans="1:7">
      <c r="A1" s="69" t="s">
        <v>411</v>
      </c>
    </row>
    <row r="2" spans="1:7" ht="18.75">
      <c r="A2" s="2" t="s">
        <v>326</v>
      </c>
    </row>
    <row r="4" spans="1:7" ht="15">
      <c r="A4" s="724" t="s">
        <v>616</v>
      </c>
    </row>
    <row r="5" spans="1:7">
      <c r="A5" s="725" t="s">
        <v>313</v>
      </c>
    </row>
    <row r="7" spans="1:7">
      <c r="A7" s="718" t="s">
        <v>460</v>
      </c>
      <c r="B7" s="718" t="s">
        <v>556</v>
      </c>
      <c r="E7" s="718" t="s">
        <v>556</v>
      </c>
    </row>
    <row r="8" spans="1:7" ht="15.75">
      <c r="A8" s="719" t="s">
        <v>462</v>
      </c>
      <c r="B8" s="720">
        <v>54.074900000000007</v>
      </c>
      <c r="D8" s="719" t="s">
        <v>557</v>
      </c>
      <c r="E8" s="726">
        <v>68.268509787234024</v>
      </c>
      <c r="G8" s="727"/>
    </row>
    <row r="9" spans="1:7" ht="15">
      <c r="A9" s="719" t="s">
        <v>463</v>
      </c>
      <c r="B9" s="720">
        <v>304.78579999999999</v>
      </c>
      <c r="D9" s="719" t="s">
        <v>558</v>
      </c>
      <c r="E9" s="726">
        <v>414.72319999999991</v>
      </c>
    </row>
    <row r="10" spans="1:7" ht="15">
      <c r="A10" s="719" t="s">
        <v>464</v>
      </c>
      <c r="B10" s="720">
        <v>8.9380000000000006</v>
      </c>
    </row>
    <row r="11" spans="1:7" ht="15.75">
      <c r="A11" s="719" t="s">
        <v>465</v>
      </c>
      <c r="B11" s="720">
        <v>0</v>
      </c>
      <c r="G11" s="384"/>
    </row>
    <row r="12" spans="1:7" ht="15">
      <c r="A12" s="719" t="s">
        <v>466</v>
      </c>
      <c r="B12" s="720">
        <v>0</v>
      </c>
    </row>
    <row r="13" spans="1:7" ht="15">
      <c r="A13" s="719" t="s">
        <v>467</v>
      </c>
      <c r="B13" s="720">
        <v>14.300800000000001</v>
      </c>
    </row>
    <row r="14" spans="1:7" ht="15">
      <c r="A14" s="719" t="s">
        <v>468</v>
      </c>
      <c r="B14" s="720">
        <v>4.4690000000000003</v>
      </c>
    </row>
    <row r="15" spans="1:7" ht="15">
      <c r="A15" s="719" t="s">
        <v>469</v>
      </c>
      <c r="B15" s="720">
        <v>110.38429999999998</v>
      </c>
    </row>
    <row r="16" spans="1:7" ht="15">
      <c r="A16" s="719" t="s">
        <v>470</v>
      </c>
      <c r="B16" s="720">
        <v>25.205159999999999</v>
      </c>
    </row>
    <row r="17" spans="1:2" ht="15">
      <c r="A17" s="719" t="s">
        <v>471</v>
      </c>
      <c r="B17" s="720">
        <v>309.70169999999996</v>
      </c>
    </row>
    <row r="18" spans="1:2" ht="15">
      <c r="A18" s="719" t="s">
        <v>472</v>
      </c>
      <c r="B18" s="720">
        <v>0</v>
      </c>
    </row>
    <row r="19" spans="1:2" ht="15">
      <c r="A19" s="719" t="s">
        <v>473</v>
      </c>
      <c r="B19" s="720">
        <v>0</v>
      </c>
    </row>
    <row r="20" spans="1:2" ht="15">
      <c r="A20" s="719" t="s">
        <v>474</v>
      </c>
      <c r="B20" s="720">
        <v>25.920200000000001</v>
      </c>
    </row>
    <row r="21" spans="1:2" ht="15">
      <c r="A21" s="719" t="s">
        <v>475</v>
      </c>
      <c r="B21" s="720">
        <v>49.51652</v>
      </c>
    </row>
    <row r="22" spans="1:2" ht="15">
      <c r="A22" s="719" t="s">
        <v>476</v>
      </c>
      <c r="B22" s="720">
        <v>0</v>
      </c>
    </row>
    <row r="23" spans="1:2" ht="15">
      <c r="A23" s="719" t="s">
        <v>477</v>
      </c>
      <c r="B23" s="720">
        <v>10.7256</v>
      </c>
    </row>
    <row r="24" spans="1:2" ht="15">
      <c r="A24" s="719" t="s">
        <v>478</v>
      </c>
      <c r="B24" s="720">
        <v>30.567959999999999</v>
      </c>
    </row>
    <row r="25" spans="1:2" ht="15">
      <c r="A25" s="719" t="s">
        <v>479</v>
      </c>
      <c r="B25" s="720">
        <v>128.7072</v>
      </c>
    </row>
    <row r="26" spans="1:2" ht="15">
      <c r="A26" s="719" t="s">
        <v>480</v>
      </c>
      <c r="B26" s="720">
        <v>10.7256</v>
      </c>
    </row>
    <row r="27" spans="1:2" ht="15">
      <c r="A27" s="719" t="s">
        <v>481</v>
      </c>
      <c r="B27" s="720">
        <v>21.004300000000001</v>
      </c>
    </row>
    <row r="28" spans="1:2" ht="15">
      <c r="A28" s="719" t="s">
        <v>482</v>
      </c>
      <c r="B28" s="720">
        <v>169.37510000000003</v>
      </c>
    </row>
    <row r="29" spans="1:2" ht="15">
      <c r="A29" s="719" t="s">
        <v>483</v>
      </c>
      <c r="B29" s="720">
        <v>0</v>
      </c>
    </row>
    <row r="30" spans="1:2" ht="15">
      <c r="A30" s="719" t="s">
        <v>484</v>
      </c>
      <c r="B30" s="720">
        <v>16.89282</v>
      </c>
    </row>
    <row r="31" spans="1:2" ht="15">
      <c r="A31" s="719" t="s">
        <v>485</v>
      </c>
      <c r="B31" s="720">
        <v>8.9380000000000006</v>
      </c>
    </row>
    <row r="32" spans="1:2" ht="15">
      <c r="A32" s="719" t="s">
        <v>486</v>
      </c>
      <c r="B32" s="720">
        <v>27.707800000000002</v>
      </c>
    </row>
    <row r="33" spans="1:2" ht="15">
      <c r="A33" s="719" t="s">
        <v>487</v>
      </c>
      <c r="B33" s="720">
        <v>64.3536</v>
      </c>
    </row>
    <row r="34" spans="1:2" ht="15">
      <c r="A34" s="719" t="s">
        <v>488</v>
      </c>
      <c r="B34" s="720">
        <v>29.048500000000001</v>
      </c>
    </row>
    <row r="35" spans="1:2" ht="15">
      <c r="A35" s="719" t="s">
        <v>489</v>
      </c>
      <c r="B35" s="720">
        <v>102.34010000000002</v>
      </c>
    </row>
    <row r="36" spans="1:2" ht="15">
      <c r="A36" s="719" t="s">
        <v>490</v>
      </c>
      <c r="B36" s="720">
        <v>0</v>
      </c>
    </row>
    <row r="37" spans="1:2" ht="15">
      <c r="A37" s="719" t="s">
        <v>491</v>
      </c>
      <c r="B37" s="720">
        <v>121.55680000000001</v>
      </c>
    </row>
    <row r="38" spans="1:2" ht="15">
      <c r="A38" s="719" t="s">
        <v>492</v>
      </c>
      <c r="B38" s="720">
        <v>9.3849</v>
      </c>
    </row>
    <row r="39" spans="1:2" ht="15">
      <c r="A39" s="719" t="s">
        <v>493</v>
      </c>
      <c r="B39" s="720">
        <v>205.84214</v>
      </c>
    </row>
    <row r="40" spans="1:2" ht="15">
      <c r="A40" s="719" t="s">
        <v>494</v>
      </c>
      <c r="B40" s="720">
        <v>12.69196</v>
      </c>
    </row>
    <row r="41" spans="1:2" ht="15">
      <c r="A41" s="719" t="s">
        <v>495</v>
      </c>
      <c r="B41" s="720">
        <v>183.22899999999996</v>
      </c>
    </row>
    <row r="42" spans="1:2" ht="15">
      <c r="A42" s="719" t="s">
        <v>496</v>
      </c>
      <c r="B42" s="720">
        <v>39.774099999999997</v>
      </c>
    </row>
    <row r="43" spans="1:2" ht="15">
      <c r="A43" s="719" t="s">
        <v>497</v>
      </c>
      <c r="B43" s="720">
        <v>22.344999999999999</v>
      </c>
    </row>
    <row r="44" spans="1:2" ht="15">
      <c r="A44" s="719" t="s">
        <v>498</v>
      </c>
      <c r="B44" s="720">
        <v>67.660659999999993</v>
      </c>
    </row>
    <row r="45" spans="1:2" ht="15">
      <c r="A45" s="719" t="s">
        <v>499</v>
      </c>
      <c r="B45" s="720">
        <v>23.32818</v>
      </c>
    </row>
    <row r="46" spans="1:2" ht="15">
      <c r="A46" s="719" t="s">
        <v>500</v>
      </c>
      <c r="B46" s="720">
        <v>118.4285</v>
      </c>
    </row>
    <row r="47" spans="1:2" ht="15">
      <c r="A47" s="719" t="s">
        <v>501</v>
      </c>
      <c r="B47" s="720">
        <v>29.942300000000003</v>
      </c>
    </row>
    <row r="48" spans="1:2" ht="15">
      <c r="A48" s="719" t="s">
        <v>502</v>
      </c>
      <c r="B48" s="720">
        <v>38.79092</v>
      </c>
    </row>
    <row r="49" spans="1:2" ht="15">
      <c r="A49" s="719" t="s">
        <v>503</v>
      </c>
      <c r="B49" s="720">
        <v>7.0610200000000001</v>
      </c>
    </row>
    <row r="50" spans="1:2" ht="15">
      <c r="A50" s="719" t="s">
        <v>504</v>
      </c>
      <c r="B50" s="720">
        <v>44.69</v>
      </c>
    </row>
    <row r="51" spans="1:2" ht="15">
      <c r="A51" s="719" t="s">
        <v>505</v>
      </c>
      <c r="B51" s="720">
        <v>81.425180000000012</v>
      </c>
    </row>
    <row r="52" spans="1:2" ht="15">
      <c r="A52" s="719" t="s">
        <v>506</v>
      </c>
      <c r="B52" s="720">
        <v>0</v>
      </c>
    </row>
    <row r="53" spans="1:2" ht="15">
      <c r="A53" s="719" t="s">
        <v>507</v>
      </c>
      <c r="B53" s="720">
        <v>116.194</v>
      </c>
    </row>
    <row r="54" spans="1:2" ht="15">
      <c r="A54" s="719" t="s">
        <v>508</v>
      </c>
      <c r="B54" s="720">
        <v>0</v>
      </c>
    </row>
    <row r="55" spans="1:2" ht="15">
      <c r="A55" s="719" t="s">
        <v>509</v>
      </c>
      <c r="B55" s="720">
        <v>86.2517</v>
      </c>
    </row>
    <row r="56" spans="1:2" ht="15">
      <c r="A56" s="719" t="s">
        <v>510</v>
      </c>
      <c r="B56" s="720">
        <v>26.545859999999998</v>
      </c>
    </row>
    <row r="57" spans="1:2" ht="15">
      <c r="A57" s="719" t="s">
        <v>511</v>
      </c>
      <c r="B57" s="720">
        <v>242.48794000000001</v>
      </c>
    </row>
    <row r="58" spans="1:2" ht="15">
      <c r="A58" s="719" t="s">
        <v>512</v>
      </c>
      <c r="B58" s="720">
        <v>123.79130000000001</v>
      </c>
    </row>
    <row r="59" spans="1:2" ht="15">
      <c r="A59" s="719" t="s">
        <v>513</v>
      </c>
      <c r="B59" s="720">
        <v>33.517499999999998</v>
      </c>
    </row>
    <row r="60" spans="1:2" ht="15">
      <c r="A60" s="719" t="s">
        <v>514</v>
      </c>
      <c r="B60" s="720">
        <v>146.13630000000001</v>
      </c>
    </row>
    <row r="61" spans="1:2" ht="15">
      <c r="A61" s="719" t="s">
        <v>515</v>
      </c>
      <c r="B61" s="720">
        <v>77.760599999999997</v>
      </c>
    </row>
    <row r="62" spans="1:2" ht="15">
      <c r="A62" s="719" t="s">
        <v>516</v>
      </c>
      <c r="B62" s="720">
        <v>76.062380000000005</v>
      </c>
    </row>
    <row r="63" spans="1:2" ht="15">
      <c r="A63" s="719" t="s">
        <v>517</v>
      </c>
      <c r="B63" s="720">
        <v>195.38468000000003</v>
      </c>
    </row>
    <row r="64" spans="1:2" ht="15">
      <c r="A64" s="719" t="s">
        <v>518</v>
      </c>
      <c r="B64" s="720">
        <v>0</v>
      </c>
    </row>
    <row r="65" spans="1:2" ht="15">
      <c r="A65" s="719" t="s">
        <v>519</v>
      </c>
      <c r="B65" s="720">
        <v>174.82727999999997</v>
      </c>
    </row>
    <row r="66" spans="1:2" ht="15">
      <c r="A66" s="719" t="s">
        <v>520</v>
      </c>
      <c r="B66" s="720">
        <v>315.42202000000009</v>
      </c>
    </row>
    <row r="67" spans="1:2" ht="15">
      <c r="A67" s="719" t="s">
        <v>521</v>
      </c>
      <c r="B67" s="720">
        <v>159.54329999999999</v>
      </c>
    </row>
    <row r="68" spans="1:2" ht="15">
      <c r="A68" s="719" t="s">
        <v>522</v>
      </c>
      <c r="B68" s="720">
        <v>338.30330000000004</v>
      </c>
    </row>
    <row r="69" spans="1:2" ht="15">
      <c r="A69" s="719" t="s">
        <v>523</v>
      </c>
      <c r="B69" s="720">
        <v>0</v>
      </c>
    </row>
    <row r="70" spans="1:2" ht="15">
      <c r="A70" s="719" t="s">
        <v>524</v>
      </c>
      <c r="B70" s="720">
        <v>44.690000000000005</v>
      </c>
    </row>
    <row r="71" spans="1:2" ht="15">
      <c r="A71" s="719" t="s">
        <v>525</v>
      </c>
      <c r="B71" s="720">
        <v>26.367100000000001</v>
      </c>
    </row>
    <row r="72" spans="1:2" ht="15">
      <c r="A72" s="719" t="s">
        <v>526</v>
      </c>
      <c r="B72" s="720">
        <v>52.197919999999996</v>
      </c>
    </row>
    <row r="73" spans="1:2" ht="15">
      <c r="A73" s="719" t="s">
        <v>527</v>
      </c>
      <c r="B73" s="720">
        <v>179.74317999999997</v>
      </c>
    </row>
    <row r="74" spans="1:2" ht="15">
      <c r="A74" s="719" t="s">
        <v>528</v>
      </c>
      <c r="B74" s="720">
        <v>35.305100000000003</v>
      </c>
    </row>
    <row r="75" spans="1:2" ht="15">
      <c r="A75" s="719" t="s">
        <v>529</v>
      </c>
      <c r="B75" s="720">
        <v>15.194600000000001</v>
      </c>
    </row>
    <row r="76" spans="1:2" ht="15">
      <c r="A76" s="719" t="s">
        <v>530</v>
      </c>
      <c r="B76" s="720">
        <v>40.221000000000004</v>
      </c>
    </row>
    <row r="77" spans="1:2" ht="15">
      <c r="A77" s="719" t="s">
        <v>531</v>
      </c>
      <c r="B77" s="720">
        <v>56.601600000000005</v>
      </c>
    </row>
    <row r="78" spans="1:2" ht="15">
      <c r="A78" s="719" t="s">
        <v>532</v>
      </c>
      <c r="B78" s="720">
        <v>71.950900000000004</v>
      </c>
    </row>
    <row r="79" spans="1:2" ht="15">
      <c r="A79" s="719" t="s">
        <v>533</v>
      </c>
      <c r="B79" s="720">
        <v>0</v>
      </c>
    </row>
    <row r="80" spans="1:2" ht="15">
      <c r="A80" s="719" t="s">
        <v>534</v>
      </c>
      <c r="B80" s="720">
        <v>42.455500000000001</v>
      </c>
    </row>
    <row r="81" spans="1:2" ht="15">
      <c r="A81" s="719" t="s">
        <v>535</v>
      </c>
      <c r="B81" s="720">
        <v>0</v>
      </c>
    </row>
    <row r="82" spans="1:2" ht="15">
      <c r="A82" s="719" t="s">
        <v>536</v>
      </c>
      <c r="B82" s="720">
        <v>54.611179999999997</v>
      </c>
    </row>
    <row r="83" spans="1:2" ht="15">
      <c r="A83" s="719" t="s">
        <v>537</v>
      </c>
      <c r="B83" s="720">
        <v>414.72319999999991</v>
      </c>
    </row>
    <row r="84" spans="1:2" ht="15">
      <c r="A84" s="719" t="s">
        <v>538</v>
      </c>
      <c r="B84" s="720">
        <v>24.579500000000003</v>
      </c>
    </row>
    <row r="85" spans="1:2" ht="15">
      <c r="A85" s="719" t="s">
        <v>539</v>
      </c>
      <c r="B85" s="720">
        <v>86.966740000000016</v>
      </c>
    </row>
    <row r="86" spans="1:2" ht="15">
      <c r="A86" s="719" t="s">
        <v>540</v>
      </c>
      <c r="B86" s="720">
        <v>111.27809999999999</v>
      </c>
    </row>
    <row r="87" spans="1:2" ht="15">
      <c r="A87" s="719" t="s">
        <v>541</v>
      </c>
      <c r="B87" s="720">
        <v>33.517499999999998</v>
      </c>
    </row>
    <row r="88" spans="1:2" ht="15">
      <c r="A88" s="719" t="s">
        <v>542</v>
      </c>
      <c r="B88" s="720">
        <v>0</v>
      </c>
    </row>
    <row r="89" spans="1:2" ht="15">
      <c r="A89" s="719" t="s">
        <v>543</v>
      </c>
      <c r="B89" s="720">
        <v>9.3849</v>
      </c>
    </row>
    <row r="90" spans="1:2" ht="15">
      <c r="A90" s="719" t="s">
        <v>544</v>
      </c>
      <c r="B90" s="720">
        <v>12.513199999999999</v>
      </c>
    </row>
    <row r="91" spans="1:2" ht="15">
      <c r="A91" s="719" t="s">
        <v>545</v>
      </c>
      <c r="B91" s="720">
        <v>248.02950000000001</v>
      </c>
    </row>
    <row r="92" spans="1:2" ht="15">
      <c r="A92" s="719" t="s">
        <v>546</v>
      </c>
      <c r="B92" s="720">
        <v>46.924499999999995</v>
      </c>
    </row>
    <row r="93" spans="1:2" ht="15">
      <c r="A93" s="719" t="s">
        <v>547</v>
      </c>
      <c r="B93" s="720">
        <v>35.394480000000001</v>
      </c>
    </row>
    <row r="94" spans="1:2" ht="15">
      <c r="A94" s="719" t="s">
        <v>548</v>
      </c>
      <c r="B94" s="720">
        <v>39.327200000000005</v>
      </c>
    </row>
    <row r="95" spans="1:2" ht="15">
      <c r="A95" s="719" t="s">
        <v>549</v>
      </c>
      <c r="B95" s="720">
        <v>31.104239999999997</v>
      </c>
    </row>
    <row r="96" spans="1:2" ht="15">
      <c r="A96" s="719" t="s">
        <v>550</v>
      </c>
      <c r="B96" s="720">
        <v>15.194599999999999</v>
      </c>
    </row>
    <row r="97" spans="1:2" ht="15">
      <c r="A97" s="719" t="s">
        <v>551</v>
      </c>
      <c r="B97" s="720">
        <v>30.389199999999999</v>
      </c>
    </row>
    <row r="98" spans="1:2" ht="15">
      <c r="A98" s="719" t="s">
        <v>552</v>
      </c>
      <c r="B98" s="720">
        <v>0</v>
      </c>
    </row>
    <row r="99" spans="1:2" ht="15">
      <c r="A99" s="719" t="s">
        <v>553</v>
      </c>
      <c r="B99" s="720">
        <v>0</v>
      </c>
    </row>
    <row r="100" spans="1:2" ht="15">
      <c r="A100" s="719" t="s">
        <v>554</v>
      </c>
      <c r="B100" s="720">
        <v>0</v>
      </c>
    </row>
    <row r="101" spans="1:2" ht="15">
      <c r="A101" s="719" t="s">
        <v>555</v>
      </c>
      <c r="B101" s="720">
        <v>12.513199999999999</v>
      </c>
    </row>
    <row r="104" spans="1:2">
      <c r="B104" s="296">
        <v>3917.2813200000001</v>
      </c>
    </row>
    <row r="105" spans="1:2">
      <c r="B105" s="296">
        <v>3917.2813200000014</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tabColor rgb="FF92D050"/>
  </sheetPr>
  <dimension ref="A1:R66"/>
  <sheetViews>
    <sheetView showGridLines="0" zoomScaleNormal="100" workbookViewId="0">
      <pane xSplit="1" ySplit="7" topLeftCell="B29" activePane="bottomRight" state="frozen"/>
      <selection activeCell="D27" sqref="D27"/>
      <selection pane="topRight" activeCell="D27" sqref="D27"/>
      <selection pane="bottomLeft" activeCell="D27" sqref="D27"/>
      <selection pane="bottomRight" activeCell="D27" sqref="D27"/>
    </sheetView>
  </sheetViews>
  <sheetFormatPr baseColWidth="10" defaultRowHeight="12.75"/>
  <cols>
    <col min="1" max="1" width="28" customWidth="1"/>
  </cols>
  <sheetData>
    <row r="1" spans="1:18">
      <c r="A1" s="69" t="s">
        <v>411</v>
      </c>
    </row>
    <row r="2" spans="1:18" ht="18.75">
      <c r="A2" s="2" t="s">
        <v>12</v>
      </c>
    </row>
    <row r="4" spans="1:18">
      <c r="A4" s="382" t="s">
        <v>572</v>
      </c>
    </row>
    <row r="5" spans="1:18">
      <c r="A5" s="1058" t="s">
        <v>864</v>
      </c>
    </row>
    <row r="6" spans="1:18" ht="15.75">
      <c r="A6" t="s">
        <v>627</v>
      </c>
    </row>
    <row r="7" spans="1:18">
      <c r="A7" s="496"/>
      <c r="B7" s="496">
        <v>2012</v>
      </c>
      <c r="C7" s="508">
        <v>2013</v>
      </c>
      <c r="D7" s="508">
        <v>2014</v>
      </c>
      <c r="E7" s="508">
        <v>2015</v>
      </c>
      <c r="F7" s="508">
        <v>2016</v>
      </c>
      <c r="G7" s="508">
        <v>2017</v>
      </c>
      <c r="H7" s="508">
        <v>2018</v>
      </c>
      <c r="I7" s="508">
        <v>2019</v>
      </c>
      <c r="J7" s="508">
        <v>2020</v>
      </c>
      <c r="K7" s="497">
        <v>2021</v>
      </c>
    </row>
    <row r="8" spans="1:18">
      <c r="A8" s="498" t="s">
        <v>292</v>
      </c>
      <c r="B8" s="520">
        <v>360.46818499999995</v>
      </c>
      <c r="C8" s="518">
        <v>552.84863399999995</v>
      </c>
      <c r="D8" s="518">
        <v>848.6908880000002</v>
      </c>
      <c r="E8" s="518">
        <v>768.20113900000001</v>
      </c>
      <c r="F8" s="518">
        <v>1136.0222580000002</v>
      </c>
      <c r="G8" s="518">
        <v>1494.099755</v>
      </c>
      <c r="H8" s="518">
        <v>1512.4559159999999</v>
      </c>
      <c r="I8" s="518">
        <v>1692.8393290000004</v>
      </c>
      <c r="J8" s="518">
        <v>1180.0706710000002</v>
      </c>
      <c r="K8" s="519">
        <v>1744.0669579999999</v>
      </c>
      <c r="L8" s="253"/>
      <c r="M8" s="253"/>
      <c r="N8" s="253"/>
      <c r="O8" s="253"/>
      <c r="P8" s="253"/>
      <c r="Q8" s="253"/>
    </row>
    <row r="9" spans="1:18">
      <c r="A9" s="498" t="s">
        <v>293</v>
      </c>
      <c r="B9" s="520">
        <v>37.161865999999996</v>
      </c>
      <c r="C9" s="518">
        <v>46.618295000000003</v>
      </c>
      <c r="D9" s="518">
        <v>79.207374999999999</v>
      </c>
      <c r="E9" s="518">
        <v>136.76181000000003</v>
      </c>
      <c r="F9" s="518">
        <v>202.23000599999995</v>
      </c>
      <c r="G9" s="518">
        <v>331.64954600000004</v>
      </c>
      <c r="H9" s="518">
        <v>606.11278500000014</v>
      </c>
      <c r="I9" s="518">
        <v>636.2752989999999</v>
      </c>
      <c r="J9" s="518">
        <v>541.82677499999988</v>
      </c>
      <c r="K9" s="519">
        <v>537.64710300000002</v>
      </c>
      <c r="L9" s="253"/>
      <c r="M9" s="253"/>
      <c r="N9" s="253"/>
      <c r="O9" s="253"/>
      <c r="P9" s="253"/>
      <c r="Q9" s="253"/>
    </row>
    <row r="10" spans="1:18">
      <c r="A10" s="498" t="s">
        <v>294</v>
      </c>
      <c r="B10" s="520">
        <v>416.92208505859941</v>
      </c>
      <c r="C10" s="518">
        <v>582.34056950021045</v>
      </c>
      <c r="D10" s="518">
        <v>750.7688906605847</v>
      </c>
      <c r="E10" s="518">
        <v>579.46849845009854</v>
      </c>
      <c r="F10" s="518">
        <v>898.93833793415467</v>
      </c>
      <c r="G10" s="518">
        <v>1197.7962353290729</v>
      </c>
      <c r="H10" s="518">
        <v>1301.6244667140386</v>
      </c>
      <c r="I10" s="518">
        <v>1321.236205276901</v>
      </c>
      <c r="J10" s="518">
        <v>832.74405661674052</v>
      </c>
      <c r="K10" s="519">
        <v>1833.0459510000001</v>
      </c>
      <c r="L10" s="253"/>
      <c r="M10" s="253"/>
      <c r="N10" s="253"/>
      <c r="O10" s="253"/>
      <c r="P10" s="253"/>
      <c r="Q10" s="253"/>
    </row>
    <row r="11" spans="1:18">
      <c r="A11" s="499" t="s">
        <v>295</v>
      </c>
      <c r="B11" s="671">
        <v>42.119246512740425</v>
      </c>
      <c r="C11" s="669">
        <v>49.988916333081931</v>
      </c>
      <c r="D11" s="669">
        <v>76.925256247978439</v>
      </c>
      <c r="E11" s="669">
        <v>115.66074957327574</v>
      </c>
      <c r="F11" s="669">
        <v>183.93059328952592</v>
      </c>
      <c r="G11" s="669">
        <v>323.2256109962284</v>
      </c>
      <c r="H11" s="669">
        <v>527.60740698285304</v>
      </c>
      <c r="I11" s="669">
        <v>549.22653182470685</v>
      </c>
      <c r="J11" s="669">
        <v>488.4833346929143</v>
      </c>
      <c r="K11" s="670">
        <v>689.73835299999996</v>
      </c>
      <c r="L11" s="253"/>
      <c r="M11" s="253"/>
      <c r="N11" s="253"/>
      <c r="O11" s="253"/>
      <c r="P11" s="253"/>
      <c r="Q11" s="253"/>
    </row>
    <row r="13" spans="1:18">
      <c r="A13" t="s">
        <v>328</v>
      </c>
      <c r="G13" s="297"/>
      <c r="H13" s="297"/>
      <c r="I13" s="297"/>
      <c r="J13" s="297"/>
      <c r="K13" s="297"/>
    </row>
    <row r="14" spans="1:18">
      <c r="H14" s="297"/>
      <c r="I14" s="297"/>
    </row>
    <row r="15" spans="1:18">
      <c r="K15" s="253"/>
      <c r="L15" s="253"/>
      <c r="M15" s="253"/>
      <c r="N15" s="253"/>
      <c r="O15" s="253"/>
      <c r="P15" s="253"/>
      <c r="Q15" s="253"/>
      <c r="R15" s="253"/>
    </row>
    <row r="16" spans="1:18">
      <c r="K16" s="253"/>
      <c r="L16" s="253"/>
      <c r="M16" s="253"/>
      <c r="N16" s="253"/>
      <c r="O16" s="253"/>
      <c r="P16" s="253"/>
      <c r="Q16" s="253"/>
      <c r="R16" s="253"/>
    </row>
    <row r="17" spans="2:18">
      <c r="K17" s="253"/>
      <c r="L17" s="253"/>
      <c r="M17" s="253"/>
      <c r="N17" s="253"/>
      <c r="O17" s="253"/>
      <c r="P17" s="253"/>
      <c r="Q17" s="253"/>
      <c r="R17" s="253"/>
    </row>
    <row r="18" spans="2:18">
      <c r="K18" s="253"/>
      <c r="L18" s="253"/>
      <c r="M18" s="253"/>
      <c r="N18" s="253"/>
      <c r="O18" s="253"/>
      <c r="P18" s="253"/>
      <c r="Q18" s="253"/>
      <c r="R18" s="253"/>
    </row>
    <row r="19" spans="2:18">
      <c r="K19" s="253"/>
      <c r="L19" s="253"/>
      <c r="M19" s="253"/>
      <c r="N19" s="253"/>
      <c r="O19" s="253"/>
      <c r="P19" s="253"/>
      <c r="Q19" s="253"/>
      <c r="R19" s="253"/>
    </row>
    <row r="20" spans="2:18">
      <c r="K20" s="253"/>
      <c r="L20" s="253"/>
      <c r="M20" s="253"/>
      <c r="N20" s="253"/>
      <c r="O20" s="253"/>
      <c r="P20" s="253"/>
      <c r="Q20" s="253"/>
      <c r="R20" s="253"/>
    </row>
    <row r="21" spans="2:18">
      <c r="K21" s="253"/>
      <c r="L21" s="253"/>
      <c r="M21" s="253"/>
      <c r="N21" s="253"/>
      <c r="O21" s="253"/>
      <c r="P21" s="253"/>
      <c r="Q21" s="253"/>
      <c r="R21" s="253"/>
    </row>
    <row r="22" spans="2:18">
      <c r="K22" s="253"/>
      <c r="L22" s="253"/>
      <c r="M22" s="253"/>
      <c r="N22" s="253"/>
      <c r="O22" s="253"/>
      <c r="P22" s="253"/>
      <c r="Q22" s="253"/>
      <c r="R22" s="253"/>
    </row>
    <row r="23" spans="2:18">
      <c r="K23" s="253"/>
      <c r="L23" s="253"/>
      <c r="M23" s="253"/>
      <c r="N23" s="253"/>
      <c r="O23" s="253"/>
      <c r="P23" s="253"/>
      <c r="Q23" s="253"/>
      <c r="R23" s="253"/>
    </row>
    <row r="24" spans="2:18">
      <c r="K24" s="253"/>
      <c r="L24" s="253"/>
      <c r="M24" s="253"/>
      <c r="N24" s="253"/>
      <c r="O24" s="253"/>
      <c r="P24" s="253"/>
      <c r="Q24" s="253"/>
      <c r="R24" s="253"/>
    </row>
    <row r="25" spans="2:18">
      <c r="B25" s="297"/>
      <c r="C25" s="297"/>
      <c r="D25" s="297"/>
      <c r="E25" s="297"/>
      <c r="F25" s="297"/>
      <c r="G25" s="297"/>
      <c r="H25" s="297"/>
      <c r="I25" s="297"/>
      <c r="K25" s="253"/>
      <c r="L25" s="253"/>
      <c r="M25" s="253"/>
      <c r="N25" s="253"/>
      <c r="O25" s="253"/>
      <c r="P25" s="253"/>
      <c r="Q25" s="253"/>
      <c r="R25" s="253"/>
    </row>
    <row r="26" spans="2:18">
      <c r="B26" s="297"/>
      <c r="C26" s="297"/>
      <c r="D26" s="297"/>
      <c r="E26" s="297"/>
      <c r="F26" s="297"/>
      <c r="G26" s="297"/>
      <c r="H26" s="297"/>
      <c r="I26" s="297"/>
    </row>
    <row r="29" spans="2:18">
      <c r="B29" s="253"/>
      <c r="C29" s="253"/>
      <c r="D29" s="253"/>
      <c r="E29" s="253"/>
      <c r="F29" s="253"/>
      <c r="G29" s="253"/>
      <c r="H29" s="253"/>
      <c r="I29" s="253"/>
    </row>
    <row r="30" spans="2:18">
      <c r="B30" s="253"/>
      <c r="C30" s="253"/>
      <c r="D30" s="253"/>
      <c r="E30" s="253"/>
      <c r="F30" s="253"/>
      <c r="G30" s="253"/>
      <c r="H30" s="253"/>
      <c r="I30" s="253"/>
    </row>
    <row r="31" spans="2:18">
      <c r="B31" s="253"/>
      <c r="C31" s="253"/>
      <c r="D31" s="253"/>
      <c r="E31" s="253"/>
      <c r="F31" s="253"/>
      <c r="G31" s="253"/>
      <c r="H31" s="253"/>
      <c r="I31" s="253"/>
    </row>
    <row r="32" spans="2:18">
      <c r="B32" s="253"/>
      <c r="C32" s="253"/>
      <c r="D32" s="253"/>
      <c r="E32" s="253"/>
      <c r="F32" s="253"/>
      <c r="G32" s="253"/>
      <c r="H32" s="253"/>
      <c r="I32" s="253"/>
    </row>
    <row r="33" spans="1:13" ht="12.6" customHeight="1">
      <c r="B33" s="253"/>
      <c r="C33" s="253"/>
      <c r="D33" s="253"/>
      <c r="E33" s="253"/>
      <c r="F33" s="253"/>
      <c r="G33" s="253"/>
      <c r="H33" s="253"/>
      <c r="I33" s="253"/>
    </row>
    <row r="34" spans="1:13">
      <c r="B34" s="253"/>
      <c r="C34" s="253"/>
      <c r="D34" s="253"/>
      <c r="E34" s="253"/>
      <c r="F34" s="253"/>
      <c r="G34" s="253"/>
      <c r="H34" s="253"/>
      <c r="I34" s="253"/>
    </row>
    <row r="35" spans="1:13">
      <c r="A35" t="s">
        <v>677</v>
      </c>
    </row>
    <row r="38" spans="1:13">
      <c r="A38" s="382" t="s">
        <v>370</v>
      </c>
    </row>
    <row r="39" spans="1:13">
      <c r="A39" s="382" t="s">
        <v>865</v>
      </c>
    </row>
    <row r="40" spans="1:13" ht="15.75">
      <c r="A40" t="s">
        <v>627</v>
      </c>
    </row>
    <row r="41" spans="1:13">
      <c r="A41" s="496"/>
      <c r="B41" s="496">
        <v>2012</v>
      </c>
      <c r="C41" s="508">
        <v>2013</v>
      </c>
      <c r="D41" s="508">
        <v>2014</v>
      </c>
      <c r="E41" s="508">
        <v>2015</v>
      </c>
      <c r="F41" s="508">
        <v>2016</v>
      </c>
      <c r="G41" s="508">
        <v>2017</v>
      </c>
      <c r="H41" s="508">
        <v>2018</v>
      </c>
      <c r="I41" s="508">
        <v>2019</v>
      </c>
      <c r="J41" s="508">
        <v>2020</v>
      </c>
      <c r="K41" s="497">
        <v>2021</v>
      </c>
    </row>
    <row r="42" spans="1:13">
      <c r="A42" s="496" t="s">
        <v>292</v>
      </c>
      <c r="B42" s="672">
        <v>243.54368600000004</v>
      </c>
      <c r="C42" s="673">
        <v>164.74426099999999</v>
      </c>
      <c r="D42" s="673">
        <v>174.95757899999998</v>
      </c>
      <c r="E42" s="673">
        <v>258.958078</v>
      </c>
      <c r="F42" s="673">
        <v>237.86766299999999</v>
      </c>
      <c r="G42" s="673">
        <v>229.37824900000001</v>
      </c>
      <c r="H42" s="673">
        <v>270.15237000000002</v>
      </c>
      <c r="I42" s="673">
        <v>274.38862999999998</v>
      </c>
      <c r="J42" s="673">
        <v>181.792486</v>
      </c>
      <c r="K42" s="674">
        <v>280.62015800000006</v>
      </c>
    </row>
    <row r="43" spans="1:13">
      <c r="A43" s="498" t="s">
        <v>293</v>
      </c>
      <c r="B43" s="520">
        <v>123.91885600000001</v>
      </c>
      <c r="C43" s="518">
        <v>204.20442</v>
      </c>
      <c r="D43" s="518">
        <v>234.46900600000001</v>
      </c>
      <c r="E43" s="518">
        <v>184.35939199999999</v>
      </c>
      <c r="F43" s="518">
        <v>82.839871000000031</v>
      </c>
      <c r="G43" s="518">
        <v>101.28862899999999</v>
      </c>
      <c r="H43" s="518">
        <v>75.864242999999988</v>
      </c>
      <c r="I43" s="518">
        <v>127.68116499999999</v>
      </c>
      <c r="J43" s="518">
        <v>75.199314000000001</v>
      </c>
      <c r="K43" s="519">
        <v>59.082934999999999</v>
      </c>
    </row>
    <row r="44" spans="1:13">
      <c r="A44" s="498" t="s">
        <v>294</v>
      </c>
      <c r="B44" s="520">
        <v>321.90955883372902</v>
      </c>
      <c r="C44" s="518">
        <v>190.91508890519424</v>
      </c>
      <c r="D44" s="518">
        <v>197.96521563318223</v>
      </c>
      <c r="E44" s="518">
        <v>241.8985618040268</v>
      </c>
      <c r="F44" s="518">
        <v>189.83300453374923</v>
      </c>
      <c r="G44" s="518">
        <v>196.97368976922894</v>
      </c>
      <c r="H44" s="518">
        <v>244.57002617107318</v>
      </c>
      <c r="I44" s="518">
        <v>239.53645487494001</v>
      </c>
      <c r="J44" s="518">
        <v>120.97356612034234</v>
      </c>
      <c r="K44" s="519">
        <v>248.12503699999996</v>
      </c>
    </row>
    <row r="45" spans="1:13">
      <c r="A45" s="499" t="s">
        <v>295</v>
      </c>
      <c r="B45" s="671">
        <v>159.41911186706483</v>
      </c>
      <c r="C45" s="669">
        <v>230.27273704604829</v>
      </c>
      <c r="D45" s="669">
        <v>252.23987151394562</v>
      </c>
      <c r="E45" s="669">
        <v>183.17004745530801</v>
      </c>
      <c r="F45" s="669">
        <v>60.35898819598868</v>
      </c>
      <c r="G45" s="669">
        <v>83.823874620452386</v>
      </c>
      <c r="H45" s="669">
        <v>66.34863289130881</v>
      </c>
      <c r="I45" s="669">
        <v>114.2512724254704</v>
      </c>
      <c r="J45" s="669">
        <v>48.28937249214291</v>
      </c>
      <c r="K45" s="670">
        <v>107.655451</v>
      </c>
    </row>
    <row r="47" spans="1:13">
      <c r="H47" s="297"/>
      <c r="I47" s="297"/>
      <c r="J47" s="297"/>
      <c r="M47" s="297"/>
    </row>
    <row r="48" spans="1:13">
      <c r="A48" t="s">
        <v>328</v>
      </c>
      <c r="B48" s="297"/>
      <c r="C48" s="297"/>
      <c r="D48" s="297"/>
      <c r="E48" s="297"/>
      <c r="F48" s="297"/>
      <c r="G48" s="297"/>
      <c r="H48" s="297"/>
      <c r="I48" s="297"/>
      <c r="J48" s="297"/>
      <c r="K48" s="297"/>
      <c r="L48" s="297"/>
      <c r="M48" s="297"/>
    </row>
    <row r="49" spans="8:15">
      <c r="H49" s="297"/>
      <c r="I49" s="297"/>
      <c r="J49" s="297"/>
      <c r="K49" s="297"/>
      <c r="L49" s="297"/>
      <c r="M49" s="297"/>
      <c r="N49" s="297"/>
      <c r="O49" s="297"/>
    </row>
    <row r="50" spans="8:15">
      <c r="H50" s="297"/>
      <c r="I50" s="297"/>
      <c r="J50" s="297"/>
      <c r="K50" s="297"/>
      <c r="L50" s="297"/>
      <c r="M50" s="297"/>
      <c r="N50" s="297"/>
      <c r="O50" s="297"/>
    </row>
    <row r="51" spans="8:15">
      <c r="H51" s="297"/>
      <c r="I51" s="297"/>
      <c r="J51" s="297"/>
      <c r="K51" s="297"/>
      <c r="L51" s="297"/>
      <c r="M51" s="297"/>
      <c r="N51" s="297"/>
      <c r="O51" s="297"/>
    </row>
    <row r="52" spans="8:15">
      <c r="H52" s="297"/>
      <c r="I52" s="297"/>
      <c r="J52" s="297"/>
      <c r="K52" s="297"/>
      <c r="L52" s="297"/>
      <c r="M52" s="297"/>
      <c r="N52" s="297"/>
      <c r="O52" s="297"/>
    </row>
    <row r="54" spans="8:15">
      <c r="H54" s="297"/>
      <c r="I54" s="297"/>
      <c r="J54" s="297"/>
      <c r="K54" s="297"/>
      <c r="L54" s="297"/>
      <c r="M54" s="297"/>
      <c r="N54" s="297"/>
      <c r="O54" s="297"/>
    </row>
    <row r="55" spans="8:15">
      <c r="H55" s="297"/>
      <c r="I55" s="297"/>
      <c r="J55" s="297"/>
      <c r="K55" s="297"/>
      <c r="L55" s="297"/>
      <c r="M55" s="297"/>
      <c r="N55" s="297"/>
      <c r="O55" s="297"/>
    </row>
    <row r="56" spans="8:15">
      <c r="H56" s="297"/>
      <c r="I56" s="297"/>
      <c r="J56" s="297"/>
      <c r="K56" s="297"/>
      <c r="L56" s="297"/>
      <c r="M56" s="297"/>
      <c r="N56" s="297"/>
      <c r="O56" s="297"/>
    </row>
    <row r="57" spans="8:15">
      <c r="H57" s="297"/>
      <c r="I57" s="297"/>
      <c r="J57" s="297"/>
      <c r="K57" s="297"/>
      <c r="L57" s="297"/>
      <c r="M57" s="297"/>
      <c r="N57" s="297"/>
      <c r="O57" s="297"/>
    </row>
    <row r="66" spans="1:1">
      <c r="A66" t="s">
        <v>677</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tabColor rgb="FF92D050"/>
    <pageSetUpPr fitToPage="1"/>
  </sheetPr>
  <dimension ref="A1:U75"/>
  <sheetViews>
    <sheetView showGridLines="0" topLeftCell="A40" zoomScaleNormal="100" workbookViewId="0">
      <selection activeCell="D27" sqref="D27"/>
    </sheetView>
  </sheetViews>
  <sheetFormatPr baseColWidth="10" defaultColWidth="11.42578125" defaultRowHeight="12.75"/>
  <cols>
    <col min="1" max="1" width="15.28515625" style="14" customWidth="1"/>
    <col min="2" max="7" width="8.7109375" style="14" customWidth="1"/>
    <col min="8" max="8" width="11.42578125" style="14"/>
    <col min="9" max="9" width="8.7109375" style="14" customWidth="1"/>
    <col min="10" max="10" width="10.5703125" style="14" customWidth="1"/>
    <col min="11" max="11" width="14" style="14" bestFit="1" customWidth="1"/>
    <col min="12" max="14" width="8.7109375" style="14" customWidth="1"/>
    <col min="15" max="15" width="17.5703125" style="14" customWidth="1"/>
    <col min="16" max="16" width="10.5703125" style="14" customWidth="1"/>
    <col min="17" max="16384" width="11.42578125" style="14"/>
  </cols>
  <sheetData>
    <row r="1" spans="1:21">
      <c r="A1" s="69" t="s">
        <v>413</v>
      </c>
      <c r="H1" s="316"/>
    </row>
    <row r="4" spans="1:21" ht="39" customHeight="1">
      <c r="A4" s="1113" t="s">
        <v>678</v>
      </c>
      <c r="B4" s="1113"/>
      <c r="C4" s="1113"/>
      <c r="D4" s="1113"/>
      <c r="E4" s="1113"/>
      <c r="F4" s="1113"/>
      <c r="G4" s="1113"/>
      <c r="H4" s="1113"/>
      <c r="I4" s="1113"/>
      <c r="J4" s="196"/>
      <c r="M4" s="1113"/>
      <c r="N4" s="1113"/>
      <c r="O4" s="1113"/>
      <c r="P4" s="1113"/>
      <c r="Q4" s="1113"/>
      <c r="R4" s="1113"/>
      <c r="S4" s="1113"/>
      <c r="T4" s="1113"/>
      <c r="U4" s="1113"/>
    </row>
    <row r="5" spans="1:21" ht="12.75" customHeight="1">
      <c r="H5" s="197"/>
    </row>
    <row r="14" spans="1:21">
      <c r="J14" s="11"/>
    </row>
    <row r="15" spans="1:21">
      <c r="J15" s="11"/>
    </row>
    <row r="16" spans="1:21">
      <c r="J16" s="11"/>
    </row>
    <row r="17" spans="10:10">
      <c r="J17" s="11"/>
    </row>
    <row r="18" spans="10:10">
      <c r="J18" s="11"/>
    </row>
    <row r="19" spans="10:10">
      <c r="J19" s="11"/>
    </row>
    <row r="20" spans="10:10">
      <c r="J20" s="11"/>
    </row>
    <row r="21" spans="10:10">
      <c r="J21" s="11"/>
    </row>
    <row r="22" spans="10:10">
      <c r="J22" s="11"/>
    </row>
    <row r="23" spans="10:10">
      <c r="J23" s="11"/>
    </row>
    <row r="24" spans="10:10">
      <c r="J24" s="11"/>
    </row>
    <row r="34" spans="1:9" ht="17.25" customHeight="1"/>
    <row r="38" spans="1:9">
      <c r="A38" s="14" t="s">
        <v>317</v>
      </c>
    </row>
    <row r="42" spans="1:9" ht="30.75" customHeight="1">
      <c r="A42" s="1113" t="s">
        <v>899</v>
      </c>
      <c r="B42" s="1113"/>
      <c r="C42" s="1113"/>
      <c r="D42" s="1113"/>
      <c r="E42" s="1113"/>
      <c r="F42" s="1113"/>
      <c r="G42" s="1113"/>
      <c r="H42" s="1113"/>
      <c r="I42" s="1113"/>
    </row>
    <row r="44" spans="1:9">
      <c r="A44" s="432"/>
      <c r="B44" s="432" t="s">
        <v>900</v>
      </c>
      <c r="C44" s="275" t="s">
        <v>271</v>
      </c>
      <c r="D44" s="275" t="s">
        <v>70</v>
      </c>
      <c r="E44" s="275" t="s">
        <v>12</v>
      </c>
      <c r="F44" s="275" t="s">
        <v>13</v>
      </c>
      <c r="G44" s="275" t="s">
        <v>809</v>
      </c>
      <c r="H44" s="275" t="s">
        <v>901</v>
      </c>
      <c r="I44" s="431" t="s">
        <v>7</v>
      </c>
    </row>
    <row r="45" spans="1:9">
      <c r="A45" s="432" t="s">
        <v>665</v>
      </c>
      <c r="B45" s="847">
        <v>4.254857903969738E-2</v>
      </c>
      <c r="C45" s="848">
        <v>2.5283290998502385E-3</v>
      </c>
      <c r="D45" s="848">
        <v>7.059614353051114E-3</v>
      </c>
      <c r="E45" s="848">
        <v>3.9610222649901744E-2</v>
      </c>
      <c r="F45" s="848">
        <v>6.2776911624500703E-4</v>
      </c>
      <c r="G45" s="848">
        <v>4.6355224918868962E-3</v>
      </c>
      <c r="H45" s="848">
        <v>4.2162437035555226E-3</v>
      </c>
      <c r="I45" s="849">
        <v>0.10122628045418791</v>
      </c>
    </row>
    <row r="46" spans="1:9">
      <c r="A46" s="276" t="s">
        <v>666</v>
      </c>
      <c r="B46" s="845">
        <v>2.5975271292977106E-3</v>
      </c>
      <c r="C46" s="561">
        <v>0</v>
      </c>
      <c r="D46" s="561">
        <v>9.247462311975484E-6</v>
      </c>
      <c r="E46" s="561">
        <v>2.5084640757223831E-2</v>
      </c>
      <c r="F46" s="561">
        <v>2.6792927658895165E-2</v>
      </c>
      <c r="G46" s="561">
        <v>4.725959017375423E-2</v>
      </c>
      <c r="H46" s="561">
        <v>2.2070255742347306E-3</v>
      </c>
      <c r="I46" s="842">
        <v>0.10395095875571764</v>
      </c>
    </row>
    <row r="47" spans="1:9">
      <c r="A47" s="276" t="s">
        <v>661</v>
      </c>
      <c r="B47" s="845">
        <v>4.1395346927645259E-2</v>
      </c>
      <c r="C47" s="561">
        <v>1.6690191326932958E-4</v>
      </c>
      <c r="D47" s="561">
        <v>2.582865052202156E-2</v>
      </c>
      <c r="E47" s="561">
        <v>1.3711518262825274E-2</v>
      </c>
      <c r="F47" s="561">
        <v>6.7460865918495278E-3</v>
      </c>
      <c r="G47" s="561">
        <v>1.6835175398375521E-2</v>
      </c>
      <c r="H47" s="561">
        <v>1.0028298689766365E-2</v>
      </c>
      <c r="I47" s="842">
        <v>0.11471197830575285</v>
      </c>
    </row>
    <row r="48" spans="1:9">
      <c r="A48" s="276" t="s">
        <v>664</v>
      </c>
      <c r="B48" s="845">
        <v>4.5910235515586845E-2</v>
      </c>
      <c r="C48" s="561">
        <v>7.7805425890818518E-4</v>
      </c>
      <c r="D48" s="561">
        <v>2.9076370737386101E-2</v>
      </c>
      <c r="E48" s="561">
        <v>1.9892247958588315E-2</v>
      </c>
      <c r="F48" s="561">
        <v>3.8612783116979978E-3</v>
      </c>
      <c r="G48" s="561">
        <v>1.3795419006617285E-2</v>
      </c>
      <c r="H48" s="561">
        <v>6.8204943022372195E-3</v>
      </c>
      <c r="I48" s="842">
        <v>0.12013410009102195</v>
      </c>
    </row>
    <row r="49" spans="1:9">
      <c r="A49" s="276" t="s">
        <v>658</v>
      </c>
      <c r="B49" s="845">
        <v>2.5151159884769816E-2</v>
      </c>
      <c r="C49" s="561">
        <v>5.7073480488409982E-3</v>
      </c>
      <c r="D49" s="561">
        <v>8.0087490136588918E-2</v>
      </c>
      <c r="E49" s="561">
        <v>1.5224254441489045E-2</v>
      </c>
      <c r="F49" s="561">
        <v>4.9825074765877872E-3</v>
      </c>
      <c r="G49" s="561">
        <v>1.7091211158536056E-3</v>
      </c>
      <c r="H49" s="561">
        <v>2.4833360369686253E-3</v>
      </c>
      <c r="I49" s="842">
        <v>0.13534521714109882</v>
      </c>
    </row>
    <row r="50" spans="1:9">
      <c r="A50" s="276" t="s">
        <v>663</v>
      </c>
      <c r="B50" s="845">
        <v>9.6851983676267836E-2</v>
      </c>
      <c r="C50" s="561">
        <v>1.1007429561673836E-3</v>
      </c>
      <c r="D50" s="561">
        <v>3.1363256103284641E-3</v>
      </c>
      <c r="E50" s="561">
        <v>1.4998013387124965E-2</v>
      </c>
      <c r="F50" s="561">
        <v>6.0584014036414897E-4</v>
      </c>
      <c r="G50" s="561">
        <v>1.22148341603512E-2</v>
      </c>
      <c r="H50" s="561">
        <v>9.594516753676027E-3</v>
      </c>
      <c r="I50" s="842">
        <v>0.13850225668428004</v>
      </c>
    </row>
    <row r="51" spans="1:9">
      <c r="A51" s="276" t="s">
        <v>659</v>
      </c>
      <c r="B51" s="845">
        <v>0.1161147469405323</v>
      </c>
      <c r="C51" s="561">
        <v>2.696072901343403E-3</v>
      </c>
      <c r="D51" s="561">
        <v>1.7474693341849059E-2</v>
      </c>
      <c r="E51" s="561">
        <v>1.403465943285963E-2</v>
      </c>
      <c r="F51" s="561">
        <v>4.0248109685470266E-3</v>
      </c>
      <c r="G51" s="561">
        <v>3.3549097481160401E-3</v>
      </c>
      <c r="H51" s="561">
        <v>3.3189072872293348E-3</v>
      </c>
      <c r="I51" s="842">
        <v>0.16101880062047677</v>
      </c>
    </row>
    <row r="52" spans="1:9">
      <c r="A52" s="276" t="s">
        <v>662</v>
      </c>
      <c r="B52" s="845">
        <v>3.6001254420238028E-2</v>
      </c>
      <c r="C52" s="561">
        <v>0</v>
      </c>
      <c r="D52" s="561">
        <v>1.2062836178826589E-2</v>
      </c>
      <c r="E52" s="561">
        <v>1.6406015533397846E-2</v>
      </c>
      <c r="F52" s="561">
        <v>2.9047984524665504E-2</v>
      </c>
      <c r="G52" s="561">
        <v>6.1499840610511794E-2</v>
      </c>
      <c r="H52" s="561">
        <v>1.3774557413478069E-2</v>
      </c>
      <c r="I52" s="842">
        <v>0.16879248868111785</v>
      </c>
    </row>
    <row r="53" spans="1:9">
      <c r="A53" s="276" t="s">
        <v>660</v>
      </c>
      <c r="B53" s="845">
        <v>0.10558608705058399</v>
      </c>
      <c r="C53" s="561">
        <v>3.4395238570195358E-2</v>
      </c>
      <c r="D53" s="561">
        <v>4.5913693794724598E-5</v>
      </c>
      <c r="E53" s="561">
        <v>1.417957609118089E-2</v>
      </c>
      <c r="F53" s="561">
        <v>4.795736852637734E-3</v>
      </c>
      <c r="G53" s="561">
        <v>6.0239078596731705E-3</v>
      </c>
      <c r="H53" s="561">
        <v>8.4201302644525914E-3</v>
      </c>
      <c r="I53" s="842">
        <v>0.17344659038251845</v>
      </c>
    </row>
    <row r="54" spans="1:9">
      <c r="A54" s="276" t="s">
        <v>810</v>
      </c>
      <c r="B54" s="845">
        <v>0.11842685596685473</v>
      </c>
      <c r="C54" s="561">
        <v>7.2628810801507911E-3</v>
      </c>
      <c r="D54" s="561">
        <v>2.2294304478686789E-3</v>
      </c>
      <c r="E54" s="561">
        <v>1.4341939125806748E-2</v>
      </c>
      <c r="F54" s="561">
        <v>8.9730194288580364E-3</v>
      </c>
      <c r="G54" s="561">
        <v>8.2718533098507154E-3</v>
      </c>
      <c r="H54" s="561">
        <v>1.5063223010788888E-2</v>
      </c>
      <c r="I54" s="842">
        <v>0.17456920237017862</v>
      </c>
    </row>
    <row r="55" spans="1:9">
      <c r="A55" s="1101" t="s">
        <v>650</v>
      </c>
      <c r="B55" s="845">
        <v>7.0597726646285774E-2</v>
      </c>
      <c r="C55" s="561">
        <v>3.7607623630862841E-2</v>
      </c>
      <c r="D55" s="561">
        <v>2.2320052235294607E-2</v>
      </c>
      <c r="E55" s="561">
        <v>2.0958139017175484E-2</v>
      </c>
      <c r="F55" s="561">
        <v>2.2927857487835514E-2</v>
      </c>
      <c r="G55" s="561">
        <v>9.709292316273703E-3</v>
      </c>
      <c r="H55" s="561">
        <v>6.9704391222380436E-3</v>
      </c>
      <c r="I55" s="842">
        <v>0.19109113045596596</v>
      </c>
    </row>
    <row r="56" spans="1:9">
      <c r="A56" s="276" t="s">
        <v>655</v>
      </c>
      <c r="B56" s="845">
        <v>6.2172374712559375E-2</v>
      </c>
      <c r="C56" s="561">
        <v>8.2589589304811976E-3</v>
      </c>
      <c r="D56" s="561">
        <v>5.0772907596135383E-2</v>
      </c>
      <c r="E56" s="561">
        <v>1.7756289418410124E-2</v>
      </c>
      <c r="F56" s="561">
        <v>6.6238955328729076E-3</v>
      </c>
      <c r="G56" s="561">
        <v>2.3778438033912681E-2</v>
      </c>
      <c r="H56" s="561">
        <v>2.3738241519682124E-2</v>
      </c>
      <c r="I56" s="842">
        <v>0.19310110574405376</v>
      </c>
    </row>
    <row r="57" spans="1:9">
      <c r="A57" s="276" t="s">
        <v>656</v>
      </c>
      <c r="B57" s="845">
        <v>7.1409507603196684E-2</v>
      </c>
      <c r="C57" s="561">
        <v>3.8357339113975056E-2</v>
      </c>
      <c r="D57" s="561">
        <v>1.5855626212743314E-2</v>
      </c>
      <c r="E57" s="561">
        <v>1.6683395495138299E-2</v>
      </c>
      <c r="F57" s="561">
        <v>2.3008592385966312E-2</v>
      </c>
      <c r="G57" s="561">
        <v>2.2133244097902634E-2</v>
      </c>
      <c r="H57" s="561">
        <v>1.6140470490527095E-2</v>
      </c>
      <c r="I57" s="842">
        <v>0.20358817539944937</v>
      </c>
    </row>
    <row r="58" spans="1:9">
      <c r="A58" s="276" t="s">
        <v>653</v>
      </c>
      <c r="B58" s="845">
        <v>5.2908554634095203E-2</v>
      </c>
      <c r="C58" s="561">
        <v>3.3998085994529484E-2</v>
      </c>
      <c r="D58" s="561">
        <v>6.3193914915720142E-2</v>
      </c>
      <c r="E58" s="561">
        <v>1.9799590957927164E-2</v>
      </c>
      <c r="F58" s="561">
        <v>1.2381151166592969E-2</v>
      </c>
      <c r="G58" s="561">
        <v>2.7134991974156805E-2</v>
      </c>
      <c r="H58" s="561">
        <v>2.7788758092089976E-3</v>
      </c>
      <c r="I58" s="842">
        <v>0.2121951654522308</v>
      </c>
    </row>
    <row r="59" spans="1:9">
      <c r="A59" s="276" t="s">
        <v>654</v>
      </c>
      <c r="B59" s="845">
        <v>5.2331229773858179E-2</v>
      </c>
      <c r="C59" s="561">
        <v>2.8262945464211268E-2</v>
      </c>
      <c r="D59" s="561">
        <v>4.8745292162823854E-2</v>
      </c>
      <c r="E59" s="561">
        <v>1.213417566739914E-2</v>
      </c>
      <c r="F59" s="561">
        <v>2.6253432097424326E-2</v>
      </c>
      <c r="G59" s="561">
        <v>4.2647256999819812E-2</v>
      </c>
      <c r="H59" s="561">
        <v>7.1164509240112302E-3</v>
      </c>
      <c r="I59" s="842">
        <v>0.21749078308954783</v>
      </c>
    </row>
    <row r="60" spans="1:9">
      <c r="A60" s="276" t="s">
        <v>652</v>
      </c>
      <c r="B60" s="845">
        <v>9.6542481395025664E-2</v>
      </c>
      <c r="C60" s="561">
        <v>3.1276695231494879E-2</v>
      </c>
      <c r="D60" s="561">
        <v>3.4111234659524391E-2</v>
      </c>
      <c r="E60" s="561">
        <v>1.8279059900998679E-2</v>
      </c>
      <c r="F60" s="561">
        <v>1.4033701183615344E-2</v>
      </c>
      <c r="G60" s="561">
        <v>1.5708614025175285E-2</v>
      </c>
      <c r="H60" s="561">
        <v>1.12967906044251E-2</v>
      </c>
      <c r="I60" s="842">
        <v>0.22124857700025927</v>
      </c>
    </row>
    <row r="61" spans="1:9">
      <c r="A61" s="276" t="s">
        <v>657</v>
      </c>
      <c r="B61" s="845">
        <v>0.14014136984106315</v>
      </c>
      <c r="C61" s="561">
        <v>3.3814494742934277E-2</v>
      </c>
      <c r="D61" s="561">
        <v>1.1664617985848891E-2</v>
      </c>
      <c r="E61" s="561">
        <v>1.5309936122327214E-2</v>
      </c>
      <c r="F61" s="561">
        <v>1.0706156492647044E-2</v>
      </c>
      <c r="G61" s="561">
        <v>1.4844494125178118E-2</v>
      </c>
      <c r="H61" s="561">
        <v>6.7104755055454463E-3</v>
      </c>
      <c r="I61" s="842">
        <v>0.23319154481554413</v>
      </c>
    </row>
    <row r="62" spans="1:9">
      <c r="A62" s="276" t="s">
        <v>647</v>
      </c>
      <c r="B62" s="845">
        <v>0.11097994803377695</v>
      </c>
      <c r="C62" s="561">
        <v>8.4965226893061407E-2</v>
      </c>
      <c r="D62" s="561">
        <v>1.1481808009678712E-4</v>
      </c>
      <c r="E62" s="561">
        <v>2.0038040525358861E-2</v>
      </c>
      <c r="F62" s="561">
        <v>1.0185881204232309E-2</v>
      </c>
      <c r="G62" s="561">
        <v>9.0378835639466516E-3</v>
      </c>
      <c r="H62" s="561">
        <v>6.0630432919886708E-3</v>
      </c>
      <c r="I62" s="842">
        <v>0.24138484159246162</v>
      </c>
    </row>
    <row r="63" spans="1:9">
      <c r="A63" s="276" t="s">
        <v>648</v>
      </c>
      <c r="B63" s="845">
        <v>0.1403841908333367</v>
      </c>
      <c r="C63" s="561">
        <v>5.5627974313691389E-2</v>
      </c>
      <c r="D63" s="561">
        <v>2.352958729036796E-2</v>
      </c>
      <c r="E63" s="561">
        <v>1.9516787058421161E-2</v>
      </c>
      <c r="F63" s="561">
        <v>0</v>
      </c>
      <c r="G63" s="561">
        <v>6.0506328465249511E-3</v>
      </c>
      <c r="H63" s="561">
        <v>1.0034447681260322E-3</v>
      </c>
      <c r="I63" s="842">
        <v>0.24611261711046817</v>
      </c>
    </row>
    <row r="64" spans="1:9">
      <c r="A64" s="276" t="s">
        <v>649</v>
      </c>
      <c r="B64" s="845">
        <v>0.2161100478185187</v>
      </c>
      <c r="C64" s="561">
        <v>6.7462625441866387E-3</v>
      </c>
      <c r="D64" s="561">
        <v>2.1596469845036916E-2</v>
      </c>
      <c r="E64" s="561">
        <v>1.8579651535584007E-2</v>
      </c>
      <c r="F64" s="561">
        <v>4.1027436149307425E-3</v>
      </c>
      <c r="G64" s="561">
        <v>1.9977286042818796E-3</v>
      </c>
      <c r="H64" s="561">
        <v>4.8368056424926862E-3</v>
      </c>
      <c r="I64" s="842">
        <v>0.27396970960503159</v>
      </c>
    </row>
    <row r="65" spans="1:9">
      <c r="A65" s="276" t="s">
        <v>651</v>
      </c>
      <c r="B65" s="845">
        <v>0.17661609837123812</v>
      </c>
      <c r="C65" s="561">
        <v>8.6387044570985311E-2</v>
      </c>
      <c r="D65" s="561">
        <v>2.1455935845782783E-2</v>
      </c>
      <c r="E65" s="561">
        <v>9.7262558236195056E-3</v>
      </c>
      <c r="F65" s="561">
        <v>2.1696070511876366E-3</v>
      </c>
      <c r="G65" s="561">
        <v>3.6434412189913518E-3</v>
      </c>
      <c r="H65" s="561">
        <v>1.0230695055229798E-2</v>
      </c>
      <c r="I65" s="842">
        <v>0.31022907793703447</v>
      </c>
    </row>
    <row r="66" spans="1:9">
      <c r="A66" s="276" t="s">
        <v>644</v>
      </c>
      <c r="B66" s="845">
        <v>0.13079909068191126</v>
      </c>
      <c r="C66" s="561">
        <v>6.5668561104883699E-2</v>
      </c>
      <c r="D66" s="561">
        <v>6.8113199786191111E-2</v>
      </c>
      <c r="E66" s="561">
        <v>1.6281932189208134E-2</v>
      </c>
      <c r="F66" s="561">
        <v>3.9344247118328853E-2</v>
      </c>
      <c r="G66" s="561">
        <v>1.528717269246198E-2</v>
      </c>
      <c r="H66" s="561">
        <v>4.3290974073214392E-3</v>
      </c>
      <c r="I66" s="842">
        <v>0.33982330098030644</v>
      </c>
    </row>
    <row r="67" spans="1:9">
      <c r="A67" s="276" t="s">
        <v>643</v>
      </c>
      <c r="B67" s="845">
        <v>0.16195249932793146</v>
      </c>
      <c r="C67" s="561">
        <v>0.13408815384864881</v>
      </c>
      <c r="D67" s="561">
        <v>2.2154920664847068E-2</v>
      </c>
      <c r="E67" s="561">
        <v>1.5025523893060022E-2</v>
      </c>
      <c r="F67" s="561">
        <v>1.4556398419875256E-2</v>
      </c>
      <c r="G67" s="561">
        <v>1.3203341601475687E-2</v>
      </c>
      <c r="H67" s="561">
        <v>4.4725726657163564E-3</v>
      </c>
      <c r="I67" s="842">
        <v>0.3654534104215546</v>
      </c>
    </row>
    <row r="68" spans="1:9">
      <c r="A68" s="276" t="s">
        <v>646</v>
      </c>
      <c r="B68" s="845">
        <v>0.30714404845483639</v>
      </c>
      <c r="C68" s="561">
        <v>9.7087018262983008E-4</v>
      </c>
      <c r="D68" s="561">
        <v>2.0016098873866701E-2</v>
      </c>
      <c r="E68" s="561">
        <v>1.7579035851037209E-2</v>
      </c>
      <c r="F68" s="561">
        <v>2.8859670500994975E-2</v>
      </c>
      <c r="G68" s="561">
        <v>6.933746895396619E-3</v>
      </c>
      <c r="H68" s="561">
        <v>2.8750817512687679E-3</v>
      </c>
      <c r="I68" s="842">
        <v>0.38437855251003056</v>
      </c>
    </row>
    <row r="69" spans="1:9">
      <c r="A69" s="276" t="s">
        <v>645</v>
      </c>
      <c r="B69" s="845">
        <v>0.23496134984186159</v>
      </c>
      <c r="C69" s="561">
        <v>9.8629994625896747E-5</v>
      </c>
      <c r="D69" s="561">
        <v>9.6042781582999504E-2</v>
      </c>
      <c r="E69" s="561">
        <v>1.814018617476456E-2</v>
      </c>
      <c r="F69" s="561">
        <v>2.471600804009097E-2</v>
      </c>
      <c r="G69" s="561">
        <v>1.256896384259156E-2</v>
      </c>
      <c r="H69" s="561">
        <v>2.9189222696996808E-2</v>
      </c>
      <c r="I69" s="842">
        <v>0.41571714217393091</v>
      </c>
    </row>
    <row r="70" spans="1:9">
      <c r="A70" s="276" t="s">
        <v>641</v>
      </c>
      <c r="B70" s="845">
        <v>0.32965607044648337</v>
      </c>
      <c r="C70" s="561">
        <v>6.2261384475110398E-2</v>
      </c>
      <c r="D70" s="561">
        <v>3.249037015489419E-3</v>
      </c>
      <c r="E70" s="561">
        <v>1.1043265380311381E-2</v>
      </c>
      <c r="F70" s="561">
        <v>0</v>
      </c>
      <c r="G70" s="561">
        <v>3.4223902138421725E-4</v>
      </c>
      <c r="H70" s="561">
        <v>1.4767039481364451E-2</v>
      </c>
      <c r="I70" s="842">
        <v>0.42131903582014324</v>
      </c>
    </row>
    <row r="71" spans="1:9">
      <c r="A71" s="276" t="s">
        <v>642</v>
      </c>
      <c r="B71" s="845">
        <v>0.32751874309057843</v>
      </c>
      <c r="C71" s="561">
        <v>5.0785114993240295E-2</v>
      </c>
      <c r="D71" s="561">
        <v>2.4289640786745243E-2</v>
      </c>
      <c r="E71" s="561">
        <v>1.5936903202695082E-2</v>
      </c>
      <c r="F71" s="561">
        <v>2.1243851327533748E-2</v>
      </c>
      <c r="G71" s="561">
        <v>8.6388524838376592E-4</v>
      </c>
      <c r="H71" s="561">
        <v>5.498468347204387E-3</v>
      </c>
      <c r="I71" s="842">
        <v>0.44613660699638102</v>
      </c>
    </row>
    <row r="72" spans="1:9">
      <c r="A72" s="277" t="s">
        <v>640</v>
      </c>
      <c r="B72" s="846">
        <v>0.28653342995210329</v>
      </c>
      <c r="C72" s="843">
        <v>0.1681874687204292</v>
      </c>
      <c r="D72" s="843">
        <v>6.1964667637427348E-2</v>
      </c>
      <c r="E72" s="843">
        <v>4.1315274942513858E-2</v>
      </c>
      <c r="F72" s="843">
        <v>4.6158165525986054E-2</v>
      </c>
      <c r="G72" s="843">
        <v>2.9612021307558155E-3</v>
      </c>
      <c r="H72" s="843">
        <v>1.9670702371098092E-3</v>
      </c>
      <c r="I72" s="844">
        <v>0.60908727914632521</v>
      </c>
    </row>
    <row r="74" spans="1:9">
      <c r="A74" s="14" t="s">
        <v>581</v>
      </c>
    </row>
    <row r="75" spans="1:9">
      <c r="A75" s="14" t="s">
        <v>582</v>
      </c>
    </row>
  </sheetData>
  <sheetProtection selectLockedCells="1" selectUnlockedCells="1"/>
  <mergeCells count="3">
    <mergeCell ref="A4:I4"/>
    <mergeCell ref="M4:U4"/>
    <mergeCell ref="A42:I42"/>
  </mergeCells>
  <phoneticPr fontId="40" type="noConversion"/>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tabColor rgb="FF92D050"/>
    <pageSetUpPr fitToPage="1"/>
  </sheetPr>
  <dimension ref="A1:U75"/>
  <sheetViews>
    <sheetView showGridLines="0" topLeftCell="A34" zoomScaleNormal="100" workbookViewId="0">
      <selection activeCell="D27" sqref="D27"/>
    </sheetView>
  </sheetViews>
  <sheetFormatPr baseColWidth="10" defaultColWidth="11.42578125" defaultRowHeight="12.75"/>
  <cols>
    <col min="1" max="1" width="15.28515625" style="14" customWidth="1"/>
    <col min="2" max="7" width="8.7109375" style="14" customWidth="1"/>
    <col min="8" max="8" width="11.42578125" style="14"/>
    <col min="9" max="10" width="8.7109375" style="14" customWidth="1"/>
    <col min="11" max="11" width="14" style="14" bestFit="1" customWidth="1"/>
    <col min="12" max="12" width="18" style="14" customWidth="1"/>
    <col min="13" max="15" width="8.7109375" style="14" customWidth="1"/>
    <col min="16" max="16" width="9" style="14" customWidth="1"/>
    <col min="17" max="16384" width="11.42578125" style="14"/>
  </cols>
  <sheetData>
    <row r="1" spans="1:21">
      <c r="A1" s="69" t="s">
        <v>413</v>
      </c>
      <c r="H1" s="316"/>
    </row>
    <row r="4" spans="1:21" ht="15" customHeight="1">
      <c r="A4" s="1113" t="s">
        <v>679</v>
      </c>
      <c r="B4" s="1113"/>
      <c r="C4" s="1113"/>
      <c r="D4" s="1113"/>
      <c r="E4" s="1113"/>
      <c r="F4" s="1113"/>
      <c r="G4" s="1113"/>
      <c r="H4" s="1113"/>
      <c r="I4" s="1113"/>
      <c r="J4" s="1113"/>
      <c r="K4" s="80"/>
      <c r="L4" s="1113"/>
      <c r="M4" s="1113"/>
      <c r="N4" s="1113"/>
      <c r="O4" s="1113"/>
      <c r="P4" s="1113"/>
      <c r="Q4" s="1113"/>
      <c r="R4" s="1113"/>
      <c r="S4" s="1113"/>
      <c r="T4" s="1113"/>
      <c r="U4" s="1113"/>
    </row>
    <row r="5" spans="1:21" ht="12.75" customHeight="1">
      <c r="H5" s="197"/>
    </row>
    <row r="14" spans="1:21">
      <c r="J14" s="11"/>
    </row>
    <row r="15" spans="1:21">
      <c r="J15" s="11"/>
    </row>
    <row r="16" spans="1:21">
      <c r="J16" s="11"/>
    </row>
    <row r="17" spans="10:10">
      <c r="J17" s="11"/>
    </row>
    <row r="18" spans="10:10">
      <c r="J18" s="11"/>
    </row>
    <row r="19" spans="10:10">
      <c r="J19" s="11"/>
    </row>
    <row r="20" spans="10:10">
      <c r="J20" s="11"/>
    </row>
    <row r="21" spans="10:10">
      <c r="J21" s="11"/>
    </row>
    <row r="22" spans="10:10">
      <c r="J22" s="11"/>
    </row>
    <row r="23" spans="10:10">
      <c r="J23" s="11"/>
    </row>
    <row r="24" spans="10:10">
      <c r="J24" s="11"/>
    </row>
    <row r="33" spans="1:10" ht="16.5" customHeight="1"/>
    <row r="37" spans="1:10">
      <c r="A37" s="14" t="s">
        <v>317</v>
      </c>
    </row>
    <row r="40" spans="1:10" ht="30.75" customHeight="1">
      <c r="A40" s="1113" t="s">
        <v>634</v>
      </c>
      <c r="B40" s="1113"/>
      <c r="C40" s="1113"/>
      <c r="D40" s="1113"/>
      <c r="E40" s="1113"/>
      <c r="F40" s="1113"/>
      <c r="G40" s="1113"/>
      <c r="H40" s="1113"/>
      <c r="I40" s="1113"/>
      <c r="J40" s="1113"/>
    </row>
    <row r="43" spans="1:10">
      <c r="A43" s="278"/>
      <c r="B43" s="278" t="s">
        <v>805</v>
      </c>
      <c r="C43" s="279" t="s">
        <v>806</v>
      </c>
      <c r="D43" s="279" t="s">
        <v>807</v>
      </c>
      <c r="E43" s="279" t="s">
        <v>902</v>
      </c>
      <c r="F43" s="279" t="s">
        <v>808</v>
      </c>
      <c r="G43" s="850" t="s">
        <v>7</v>
      </c>
    </row>
    <row r="44" spans="1:10">
      <c r="A44" s="276" t="s">
        <v>654</v>
      </c>
      <c r="B44" s="845">
        <v>3.2216952434762108E-2</v>
      </c>
      <c r="C44" s="561">
        <v>8.9250727762805616E-3</v>
      </c>
      <c r="D44" s="561">
        <v>8.9250727762805616E-3</v>
      </c>
      <c r="E44" s="561">
        <v>1.2156354730226923E-3</v>
      </c>
      <c r="F44" s="561">
        <v>2.1309379346603624E-3</v>
      </c>
      <c r="G44" s="842">
        <v>5.3413671395006281E-2</v>
      </c>
    </row>
    <row r="45" spans="1:10">
      <c r="A45" s="276" t="s">
        <v>649</v>
      </c>
      <c r="B45" s="845">
        <v>5.150040597100379E-2</v>
      </c>
      <c r="C45" s="561">
        <v>0</v>
      </c>
      <c r="D45" s="561">
        <v>0</v>
      </c>
      <c r="E45" s="561">
        <v>1.0064309774166376E-3</v>
      </c>
      <c r="F45" s="561">
        <v>2.5209227095951822E-3</v>
      </c>
      <c r="G45" s="842">
        <v>5.502775965801561E-2</v>
      </c>
    </row>
    <row r="46" spans="1:10">
      <c r="A46" s="276" t="s">
        <v>659</v>
      </c>
      <c r="B46" s="845">
        <v>5.1186395906303431E-2</v>
      </c>
      <c r="C46" s="561">
        <v>1.7743857677933025E-3</v>
      </c>
      <c r="D46" s="561">
        <v>1.7743857677933025E-3</v>
      </c>
      <c r="E46" s="561">
        <v>4.4769675640346784E-3</v>
      </c>
      <c r="F46" s="561">
        <v>6.5401605165249779E-3</v>
      </c>
      <c r="G46" s="842">
        <v>6.5752295522449697E-2</v>
      </c>
    </row>
    <row r="47" spans="1:10">
      <c r="A47" s="276" t="s">
        <v>651</v>
      </c>
      <c r="B47" s="845">
        <v>1.5900168776148905E-2</v>
      </c>
      <c r="C47" s="561">
        <v>1.8420678176306226E-2</v>
      </c>
      <c r="D47" s="561">
        <v>1.8420678176306226E-2</v>
      </c>
      <c r="E47" s="561">
        <v>5.6779698582238086E-3</v>
      </c>
      <c r="F47" s="561">
        <v>7.5146414058744468E-3</v>
      </c>
      <c r="G47" s="842">
        <v>6.593413639285961E-2</v>
      </c>
    </row>
    <row r="48" spans="1:10">
      <c r="A48" s="276" t="s">
        <v>641</v>
      </c>
      <c r="B48" s="845">
        <v>3.3812333468553994E-2</v>
      </c>
      <c r="C48" s="561">
        <v>9.9893550990457596E-3</v>
      </c>
      <c r="D48" s="561">
        <v>9.9893550990457596E-3</v>
      </c>
      <c r="E48" s="561">
        <v>4.2949008790274992E-3</v>
      </c>
      <c r="F48" s="561">
        <v>9.2435983693279541E-3</v>
      </c>
      <c r="G48" s="842">
        <v>6.732954291500097E-2</v>
      </c>
    </row>
    <row r="49" spans="1:7">
      <c r="A49" s="276" t="s">
        <v>662</v>
      </c>
      <c r="B49" s="845">
        <v>1.3395908653904246E-2</v>
      </c>
      <c r="C49" s="561">
        <v>3.0304960018513773E-2</v>
      </c>
      <c r="D49" s="561">
        <v>3.0304960018513773E-2</v>
      </c>
      <c r="E49" s="561">
        <v>0</v>
      </c>
      <c r="F49" s="561">
        <v>0</v>
      </c>
      <c r="G49" s="842">
        <v>7.4005828690931794E-2</v>
      </c>
    </row>
    <row r="50" spans="1:7">
      <c r="A50" s="276" t="s">
        <v>648</v>
      </c>
      <c r="B50" s="845">
        <v>7.0000000000000007E-2</v>
      </c>
      <c r="C50" s="561">
        <v>0</v>
      </c>
      <c r="D50" s="561">
        <v>0</v>
      </c>
      <c r="E50" s="561">
        <v>6.0702222186188445E-3</v>
      </c>
      <c r="F50" s="561">
        <v>9.3313965602461885E-3</v>
      </c>
      <c r="G50" s="842">
        <v>8.540161877886504E-2</v>
      </c>
    </row>
    <row r="51" spans="1:7">
      <c r="A51" s="276" t="s">
        <v>657</v>
      </c>
      <c r="B51" s="845">
        <v>3.8349089842558456E-2</v>
      </c>
      <c r="C51" s="561">
        <v>2.063514117198709E-2</v>
      </c>
      <c r="D51" s="561">
        <v>2.063514117198709E-2</v>
      </c>
      <c r="E51" s="561">
        <v>4.2495155471127671E-3</v>
      </c>
      <c r="F51" s="561">
        <v>7.1371169535717439E-3</v>
      </c>
      <c r="G51" s="842">
        <v>9.1006004687217146E-2</v>
      </c>
    </row>
    <row r="52" spans="1:7">
      <c r="A52" s="1101" t="s">
        <v>650</v>
      </c>
      <c r="B52" s="845">
        <v>6.4458550495397074E-2</v>
      </c>
      <c r="C52" s="561">
        <v>6.2287911378862953E-3</v>
      </c>
      <c r="D52" s="561">
        <v>6.2287911378862953E-3</v>
      </c>
      <c r="E52" s="561">
        <v>6.1817300463331264E-3</v>
      </c>
      <c r="F52" s="561">
        <v>8.9706106572591433E-3</v>
      </c>
      <c r="G52" s="842">
        <v>9.2068473474761936E-2</v>
      </c>
    </row>
    <row r="53" spans="1:7">
      <c r="A53" s="276" t="s">
        <v>660</v>
      </c>
      <c r="B53" s="845">
        <v>4.8450860264783256E-2</v>
      </c>
      <c r="C53" s="561">
        <v>1.5022461851887867E-2</v>
      </c>
      <c r="D53" s="561">
        <v>1.5022461851887867E-2</v>
      </c>
      <c r="E53" s="561">
        <v>5.7974940406186953E-3</v>
      </c>
      <c r="F53" s="561">
        <v>8.3001746363709234E-3</v>
      </c>
      <c r="G53" s="842">
        <v>9.2593452645548593E-2</v>
      </c>
    </row>
    <row r="54" spans="1:7">
      <c r="A54" s="276" t="s">
        <v>810</v>
      </c>
      <c r="B54" s="845">
        <v>4.6478520461678101E-2</v>
      </c>
      <c r="C54" s="561">
        <v>1.4247387740668459E-2</v>
      </c>
      <c r="D54" s="561">
        <v>1.4247387740668459E-2</v>
      </c>
      <c r="E54" s="561">
        <v>7.3987751426495283E-3</v>
      </c>
      <c r="F54" s="561">
        <v>1.145854327025376E-2</v>
      </c>
      <c r="G54" s="842">
        <v>9.3830614355918315E-2</v>
      </c>
    </row>
    <row r="55" spans="1:7">
      <c r="A55" s="276" t="s">
        <v>653</v>
      </c>
      <c r="B55" s="845">
        <v>3.9976729483565503E-2</v>
      </c>
      <c r="C55" s="561">
        <v>2.2406189457075728E-2</v>
      </c>
      <c r="D55" s="561">
        <v>2.2406189457075728E-2</v>
      </c>
      <c r="E55" s="561">
        <v>4.1045293175988326E-3</v>
      </c>
      <c r="F55" s="561">
        <v>6.3887891117407943E-3</v>
      </c>
      <c r="G55" s="842">
        <v>9.5282426827056579E-2</v>
      </c>
    </row>
    <row r="56" spans="1:7">
      <c r="A56" s="276" t="s">
        <v>645</v>
      </c>
      <c r="B56" s="845">
        <v>5.5317558651515664E-2</v>
      </c>
      <c r="C56" s="561">
        <v>9.7412683831127472E-3</v>
      </c>
      <c r="D56" s="561">
        <v>9.7412683831127472E-3</v>
      </c>
      <c r="E56" s="561">
        <v>7.075099881147461E-3</v>
      </c>
      <c r="F56" s="561">
        <v>1.3865660499916995E-2</v>
      </c>
      <c r="G56" s="842">
        <v>9.5740855798805619E-2</v>
      </c>
    </row>
    <row r="57" spans="1:7">
      <c r="A57" s="276" t="s">
        <v>644</v>
      </c>
      <c r="B57" s="845">
        <v>2.1008583476106745E-2</v>
      </c>
      <c r="C57" s="561">
        <v>3.2954289578121347E-2</v>
      </c>
      <c r="D57" s="561">
        <v>3.2954289578121347E-2</v>
      </c>
      <c r="E57" s="561">
        <v>3.9708300911301675E-3</v>
      </c>
      <c r="F57" s="561">
        <v>6.1171866623176158E-3</v>
      </c>
      <c r="G57" s="842">
        <v>9.7005179385797224E-2</v>
      </c>
    </row>
    <row r="58" spans="1:7">
      <c r="A58" s="276" t="s">
        <v>655</v>
      </c>
      <c r="B58" s="845">
        <v>5.2910944668316889E-2</v>
      </c>
      <c r="C58" s="561">
        <v>1.3908533742245087E-2</v>
      </c>
      <c r="D58" s="561">
        <v>1.3908533742245087E-2</v>
      </c>
      <c r="E58" s="561">
        <v>7.0986759908992477E-3</v>
      </c>
      <c r="F58" s="561">
        <v>1.1357116710590177E-2</v>
      </c>
      <c r="G58" s="842">
        <v>9.9183804854296481E-2</v>
      </c>
    </row>
    <row r="59" spans="1:7">
      <c r="A59" s="276" t="s">
        <v>658</v>
      </c>
      <c r="B59" s="845">
        <v>2.7789633596790458E-3</v>
      </c>
      <c r="C59" s="561">
        <v>4.8196759700632905E-2</v>
      </c>
      <c r="D59" s="561">
        <v>4.8196759700632905E-2</v>
      </c>
      <c r="E59" s="561">
        <v>7.4030932518342845E-4</v>
      </c>
      <c r="F59" s="561">
        <v>1.9522761747418516E-3</v>
      </c>
      <c r="G59" s="842">
        <v>0.10186506826087013</v>
      </c>
    </row>
    <row r="60" spans="1:7">
      <c r="A60" s="276" t="s">
        <v>652</v>
      </c>
      <c r="B60" s="845">
        <v>4.9394182917373353E-2</v>
      </c>
      <c r="C60" s="561">
        <v>1.7682515702673075E-2</v>
      </c>
      <c r="D60" s="561">
        <v>1.7682515702673075E-2</v>
      </c>
      <c r="E60" s="561">
        <v>7.3774452829577213E-3</v>
      </c>
      <c r="F60" s="561">
        <v>1.0483712902865729E-2</v>
      </c>
      <c r="G60" s="842">
        <v>0.10262037250854295</v>
      </c>
    </row>
    <row r="61" spans="1:7">
      <c r="A61" s="276" t="s">
        <v>643</v>
      </c>
      <c r="B61" s="845">
        <v>5.0811779705794577E-2</v>
      </c>
      <c r="C61" s="561">
        <v>1.6797282547370107E-3</v>
      </c>
      <c r="D61" s="561">
        <v>1.6797282547370107E-3</v>
      </c>
      <c r="E61" s="561">
        <v>2.5463186989936062E-2</v>
      </c>
      <c r="F61" s="561">
        <v>2.3196730434633949E-2</v>
      </c>
      <c r="G61" s="842">
        <v>0.10283115363983861</v>
      </c>
    </row>
    <row r="62" spans="1:7">
      <c r="A62" s="276" t="s">
        <v>666</v>
      </c>
      <c r="B62" s="845">
        <v>2.8190264347549912E-2</v>
      </c>
      <c r="C62" s="561">
        <v>3.8103433821242136E-2</v>
      </c>
      <c r="D62" s="561">
        <v>3.8103433821242136E-2</v>
      </c>
      <c r="E62" s="561">
        <v>2.9336148902357723E-4</v>
      </c>
      <c r="F62" s="561">
        <v>1.1734459560943089E-3</v>
      </c>
      <c r="G62" s="842">
        <v>0.10586393943515207</v>
      </c>
    </row>
    <row r="63" spans="1:7">
      <c r="A63" s="276" t="s">
        <v>656</v>
      </c>
      <c r="B63" s="845">
        <v>1.5350217010518386E-2</v>
      </c>
      <c r="C63" s="561">
        <v>3.6062790362100042E-2</v>
      </c>
      <c r="D63" s="561">
        <v>3.6062790362100042E-2</v>
      </c>
      <c r="E63" s="561">
        <v>1.1272057035583949E-2</v>
      </c>
      <c r="F63" s="561">
        <v>8.6109038882514373E-3</v>
      </c>
      <c r="G63" s="842">
        <v>0.10735875865855386</v>
      </c>
    </row>
    <row r="64" spans="1:7">
      <c r="A64" s="276" t="s">
        <v>647</v>
      </c>
      <c r="B64" s="845">
        <v>1.7487004738971901E-2</v>
      </c>
      <c r="C64" s="561">
        <v>4.1249343173459747E-2</v>
      </c>
      <c r="D64" s="561">
        <v>4.1249343173459747E-2</v>
      </c>
      <c r="E64" s="561">
        <v>3.6811326722312847E-3</v>
      </c>
      <c r="F64" s="561">
        <v>5.4383846567864942E-3</v>
      </c>
      <c r="G64" s="842">
        <v>0.10910520841490917</v>
      </c>
    </row>
    <row r="65" spans="1:10">
      <c r="A65" s="276" t="s">
        <v>664</v>
      </c>
      <c r="B65" s="845">
        <v>8.0037871946915029E-2</v>
      </c>
      <c r="C65" s="561">
        <v>7.273310446671232E-3</v>
      </c>
      <c r="D65" s="561">
        <v>7.273310446671232E-3</v>
      </c>
      <c r="E65" s="561">
        <v>5.8560852809994247E-3</v>
      </c>
      <c r="F65" s="561">
        <v>9.9056912981130077E-3</v>
      </c>
      <c r="G65" s="842">
        <v>0.11034626941936992</v>
      </c>
    </row>
    <row r="66" spans="1:10">
      <c r="A66" s="276" t="s">
        <v>663</v>
      </c>
      <c r="B66" s="845">
        <v>3.0386582257929087E-2</v>
      </c>
      <c r="C66" s="561">
        <v>3.2701318173021514E-2</v>
      </c>
      <c r="D66" s="561">
        <v>3.2701318173021514E-2</v>
      </c>
      <c r="E66" s="561">
        <v>7.6277442305814286E-3</v>
      </c>
      <c r="F66" s="561">
        <v>1.2296124760500703E-2</v>
      </c>
      <c r="G66" s="842">
        <v>0.11571308759505425</v>
      </c>
    </row>
    <row r="67" spans="1:10">
      <c r="A67" s="276" t="s">
        <v>646</v>
      </c>
      <c r="B67" s="845">
        <v>2.1172662879126801E-2</v>
      </c>
      <c r="C67" s="561">
        <v>4.769229727611634E-2</v>
      </c>
      <c r="D67" s="561">
        <v>4.769229727611634E-2</v>
      </c>
      <c r="E67" s="561">
        <v>2.4219709507102964E-3</v>
      </c>
      <c r="F67" s="561">
        <v>2.6678074246406728E-3</v>
      </c>
      <c r="G67" s="842">
        <v>0.12164703580671045</v>
      </c>
    </row>
    <row r="68" spans="1:10">
      <c r="A68" s="276" t="s">
        <v>665</v>
      </c>
      <c r="B68" s="845">
        <v>4.7521361932113731E-2</v>
      </c>
      <c r="C68" s="561">
        <v>3.5737882599760538E-2</v>
      </c>
      <c r="D68" s="561">
        <v>3.5737882599760538E-2</v>
      </c>
      <c r="E68" s="561">
        <v>2.441070105128364E-3</v>
      </c>
      <c r="F68" s="561">
        <v>4.368367660893927E-3</v>
      </c>
      <c r="G68" s="842">
        <v>0.12580656489765712</v>
      </c>
    </row>
    <row r="69" spans="1:10">
      <c r="A69" s="276" t="s">
        <v>661</v>
      </c>
      <c r="B69" s="845">
        <v>1.7819736265785074E-2</v>
      </c>
      <c r="C69" s="561">
        <v>4.3536052236179644E-2</v>
      </c>
      <c r="D69" s="561">
        <v>4.3536052236179644E-2</v>
      </c>
      <c r="E69" s="561">
        <v>6.5365011231401267E-3</v>
      </c>
      <c r="F69" s="561">
        <v>1.4883896675730908E-2</v>
      </c>
      <c r="G69" s="842">
        <v>0.1263122385370154</v>
      </c>
    </row>
    <row r="70" spans="1:10">
      <c r="A70" s="276" t="s">
        <v>642</v>
      </c>
      <c r="B70" s="845">
        <v>7.0000000000000007E-2</v>
      </c>
      <c r="C70" s="561">
        <v>2.259700364894645E-2</v>
      </c>
      <c r="D70" s="561">
        <v>2.259700364894645E-2</v>
      </c>
      <c r="E70" s="561">
        <v>6.6486950186953192E-3</v>
      </c>
      <c r="F70" s="561">
        <v>1.2539634355112862E-2</v>
      </c>
      <c r="G70" s="842">
        <v>0.1343823366717011</v>
      </c>
    </row>
    <row r="71" spans="1:10">
      <c r="A71" s="277" t="s">
        <v>640</v>
      </c>
      <c r="B71" s="846">
        <v>0.15989045789195241</v>
      </c>
      <c r="C71" s="843">
        <v>4.4673153008501137E-2</v>
      </c>
      <c r="D71" s="843">
        <v>4.4673153008501137E-2</v>
      </c>
      <c r="E71" s="843">
        <v>2.3502662490145324E-2</v>
      </c>
      <c r="F71" s="843">
        <v>4.5803338976986151E-2</v>
      </c>
      <c r="G71" s="844">
        <v>0.31854276537608617</v>
      </c>
    </row>
    <row r="74" spans="1:10" ht="94.15" customHeight="1">
      <c r="A74" s="1183" t="s">
        <v>680</v>
      </c>
      <c r="B74" s="1183"/>
      <c r="C74" s="1183"/>
      <c r="D74" s="1183"/>
      <c r="E74" s="1183"/>
      <c r="F74" s="1183"/>
      <c r="G74" s="1183"/>
      <c r="H74" s="1183"/>
      <c r="I74" s="1183"/>
      <c r="J74" s="1183"/>
    </row>
    <row r="75" spans="1:10">
      <c r="A75" s="14" t="s">
        <v>317</v>
      </c>
    </row>
  </sheetData>
  <sheetProtection selectLockedCells="1" selectUnlockedCells="1"/>
  <mergeCells count="4">
    <mergeCell ref="A4:J4"/>
    <mergeCell ref="L4:U4"/>
    <mergeCell ref="A40:J40"/>
    <mergeCell ref="A74:J74"/>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2D050"/>
    <pageSetUpPr fitToPage="1"/>
  </sheetPr>
  <dimension ref="A1:R78"/>
  <sheetViews>
    <sheetView showGridLines="0" zoomScaleNormal="100" workbookViewId="0">
      <selection activeCell="D27" sqref="D27"/>
    </sheetView>
  </sheetViews>
  <sheetFormatPr baseColWidth="10" defaultColWidth="9.28515625" defaultRowHeight="12.75" customHeight="1"/>
  <cols>
    <col min="1" max="1" width="16.28515625" style="14" customWidth="1"/>
    <col min="2" max="2" width="3.7109375" style="14" customWidth="1"/>
    <col min="3" max="10" width="7.7109375" style="14" customWidth="1"/>
    <col min="11" max="11" width="4.42578125" style="14" customWidth="1"/>
    <col min="12" max="12" width="7.28515625" style="14" customWidth="1"/>
    <col min="13" max="13" width="9.28515625" style="14"/>
    <col min="14" max="14" width="30.42578125" style="14" customWidth="1"/>
    <col min="15" max="15" width="26.42578125" style="14" customWidth="1"/>
    <col min="16" max="16" width="25.42578125" style="14" customWidth="1"/>
    <col min="17" max="17" width="22.28515625" style="14" customWidth="1"/>
    <col min="18" max="16384" width="9.28515625" style="14"/>
  </cols>
  <sheetData>
    <row r="1" spans="1:17" ht="12.75" customHeight="1">
      <c r="A1" s="1" t="s">
        <v>409</v>
      </c>
    </row>
    <row r="2" spans="1:17" ht="17.25" customHeight="1">
      <c r="A2" s="2" t="s">
        <v>175</v>
      </c>
      <c r="P2" s="61"/>
    </row>
    <row r="4" spans="1:17" s="28" customFormat="1" ht="35.25" customHeight="1">
      <c r="A4" s="1109" t="s">
        <v>598</v>
      </c>
      <c r="B4" s="1109"/>
      <c r="C4" s="1109"/>
      <c r="D4" s="1109"/>
      <c r="E4" s="1109"/>
      <c r="F4" s="1109"/>
      <c r="G4" s="1109"/>
      <c r="H4" s="1109"/>
      <c r="I4" s="1109"/>
      <c r="J4" s="1109"/>
      <c r="N4" s="97"/>
      <c r="O4" s="98"/>
    </row>
    <row r="5" spans="1:17" s="28" customFormat="1" ht="12.75" customHeight="1">
      <c r="A5" s="1110"/>
      <c r="B5" s="1110"/>
      <c r="C5" s="1110"/>
      <c r="D5" s="1110"/>
      <c r="E5" s="1110"/>
      <c r="F5" s="1110"/>
      <c r="G5" s="1110"/>
      <c r="H5" s="1110"/>
      <c r="I5" s="1110"/>
      <c r="J5" s="1110"/>
      <c r="O5" s="1111">
        <v>2020</v>
      </c>
      <c r="P5" s="1112"/>
    </row>
    <row r="6" spans="1:17" s="28" customFormat="1" ht="69.75" customHeight="1">
      <c r="A6" s="14"/>
      <c r="B6" s="14"/>
      <c r="C6" s="14"/>
      <c r="D6" s="14"/>
      <c r="E6" s="14"/>
      <c r="F6" s="14"/>
      <c r="G6" s="14"/>
      <c r="H6" s="14"/>
      <c r="I6" s="14"/>
      <c r="J6" s="14"/>
      <c r="O6" s="247" t="s">
        <v>454</v>
      </c>
      <c r="P6" s="248" t="s">
        <v>455</v>
      </c>
    </row>
    <row r="7" spans="1:17" s="28" customFormat="1" ht="12.75" customHeight="1">
      <c r="A7" s="14"/>
      <c r="B7" s="14"/>
      <c r="C7" s="14"/>
      <c r="D7" s="14"/>
      <c r="E7" s="14"/>
      <c r="F7" s="14"/>
      <c r="G7" s="14"/>
      <c r="H7" s="14"/>
      <c r="I7" s="14"/>
      <c r="J7" s="14"/>
      <c r="N7" s="236" t="s">
        <v>98</v>
      </c>
      <c r="O7" s="705">
        <v>29.964157680288302</v>
      </c>
      <c r="P7" s="245">
        <v>0.53595097911108547</v>
      </c>
    </row>
    <row r="8" spans="1:17" s="28" customFormat="1" ht="15" customHeight="1">
      <c r="A8" s="14"/>
      <c r="B8" s="14"/>
      <c r="C8" s="14"/>
      <c r="D8" s="14"/>
      <c r="E8" s="14"/>
      <c r="F8" s="14"/>
      <c r="G8" s="14"/>
      <c r="H8" s="14"/>
      <c r="I8" s="14"/>
      <c r="J8" s="14"/>
      <c r="N8" s="236" t="s">
        <v>43</v>
      </c>
      <c r="O8" s="706">
        <v>3.3948366284056473</v>
      </c>
      <c r="P8" s="245">
        <v>0.18772610794899577</v>
      </c>
    </row>
    <row r="9" spans="1:17" s="28" customFormat="1" ht="15" customHeight="1">
      <c r="A9" s="14"/>
      <c r="B9" s="14"/>
      <c r="C9" s="14"/>
      <c r="D9" s="14"/>
      <c r="E9" s="14"/>
      <c r="F9" s="14"/>
      <c r="G9" s="14"/>
      <c r="H9" s="14"/>
      <c r="I9" s="14"/>
      <c r="J9" s="14"/>
      <c r="N9" s="236" t="s">
        <v>44</v>
      </c>
      <c r="O9" s="706">
        <v>3.3742307984690232</v>
      </c>
      <c r="P9" s="245">
        <v>0.16402824283929388</v>
      </c>
      <c r="Q9" s="97"/>
    </row>
    <row r="10" spans="1:17" s="28" customFormat="1" ht="15">
      <c r="A10" s="14"/>
      <c r="B10" s="14"/>
      <c r="C10" s="14"/>
      <c r="D10" s="14"/>
      <c r="E10" s="14"/>
      <c r="F10" s="14"/>
      <c r="G10" s="14"/>
      <c r="H10" s="14"/>
      <c r="I10" s="14"/>
      <c r="J10" s="14"/>
      <c r="N10" s="236" t="s">
        <v>389</v>
      </c>
      <c r="O10" s="706">
        <v>3.9569798915300836</v>
      </c>
      <c r="P10" s="245">
        <v>0.24482991724316275</v>
      </c>
      <c r="Q10" s="97"/>
    </row>
    <row r="11" spans="1:17" ht="15" customHeight="1">
      <c r="N11" s="236" t="s">
        <v>45</v>
      </c>
      <c r="O11" s="706">
        <v>0.75442843613898825</v>
      </c>
      <c r="P11" s="245">
        <v>0.4035950950844937</v>
      </c>
      <c r="Q11" s="97"/>
    </row>
    <row r="12" spans="1:17" ht="12.75" customHeight="1">
      <c r="N12" s="236" t="s">
        <v>390</v>
      </c>
      <c r="O12" s="706">
        <v>17.952358799499994</v>
      </c>
      <c r="P12" s="245">
        <v>0.46863067907963579</v>
      </c>
      <c r="Q12" s="97"/>
    </row>
    <row r="13" spans="1:17" ht="12.75" customHeight="1">
      <c r="J13" s="11"/>
      <c r="N13" s="236" t="s">
        <v>391</v>
      </c>
      <c r="O13" s="706">
        <v>12.49317360329395</v>
      </c>
      <c r="P13" s="245">
        <v>0.28546552412907716</v>
      </c>
      <c r="Q13" s="97"/>
    </row>
    <row r="14" spans="1:17" ht="12.75" customHeight="1">
      <c r="J14" s="11"/>
      <c r="N14" s="236" t="s">
        <v>392</v>
      </c>
      <c r="O14" s="706">
        <v>1.2933483139281192</v>
      </c>
      <c r="P14" s="245">
        <v>2.1292035450834433E-2</v>
      </c>
      <c r="Q14" s="97"/>
    </row>
    <row r="15" spans="1:17" ht="12.75" customHeight="1">
      <c r="J15" s="11"/>
      <c r="N15" s="236" t="s">
        <v>46</v>
      </c>
      <c r="O15" s="706">
        <v>2.7782496247345101</v>
      </c>
      <c r="P15" s="245">
        <v>0.12033787879683686</v>
      </c>
      <c r="Q15" s="97"/>
    </row>
    <row r="16" spans="1:17" ht="12.75" customHeight="1">
      <c r="N16" s="236" t="s">
        <v>393</v>
      </c>
      <c r="O16" s="706">
        <v>11.012940090133945</v>
      </c>
      <c r="P16" s="245">
        <v>0.30297116081322245</v>
      </c>
      <c r="Q16" s="97"/>
    </row>
    <row r="17" spans="1:17" ht="12.75" customHeight="1">
      <c r="N17" s="236" t="s">
        <v>394</v>
      </c>
      <c r="O17" s="706">
        <v>17.433161842157809</v>
      </c>
      <c r="P17" s="245">
        <v>0.52795427469497314</v>
      </c>
      <c r="Q17" s="97"/>
    </row>
    <row r="18" spans="1:17" ht="12.75" customHeight="1">
      <c r="N18" s="236" t="s">
        <v>47</v>
      </c>
      <c r="O18" s="706">
        <v>3.6716048804812202</v>
      </c>
      <c r="P18" s="245">
        <v>0.15892915277609268</v>
      </c>
      <c r="Q18" s="97"/>
    </row>
    <row r="19" spans="1:17" ht="12.75" customHeight="1">
      <c r="N19" s="236" t="s">
        <v>48</v>
      </c>
      <c r="O19" s="706">
        <v>14.253484090323406</v>
      </c>
      <c r="P19" s="245">
        <v>0.42326139914024391</v>
      </c>
      <c r="Q19" s="97"/>
    </row>
    <row r="20" spans="1:17" ht="12.75" customHeight="1">
      <c r="N20" s="236" t="s">
        <v>51</v>
      </c>
      <c r="O20" s="706">
        <v>0.39682650368998329</v>
      </c>
      <c r="P20" s="245">
        <v>0.269364710941639</v>
      </c>
      <c r="Q20" s="97"/>
    </row>
    <row r="21" spans="1:17" ht="12.75" customHeight="1">
      <c r="N21" s="236" t="s">
        <v>57</v>
      </c>
      <c r="O21" s="706">
        <v>0.52430883262465422</v>
      </c>
      <c r="P21" s="245">
        <v>0.38587580145988237</v>
      </c>
      <c r="Q21" s="97"/>
    </row>
    <row r="22" spans="1:17" ht="12.75" customHeight="1">
      <c r="A22" s="61" t="s">
        <v>168</v>
      </c>
      <c r="N22" s="236" t="s">
        <v>53</v>
      </c>
      <c r="O22" s="706">
        <v>0.49669425011999996</v>
      </c>
      <c r="P22" s="245">
        <v>0.60600227609333357</v>
      </c>
      <c r="Q22" s="97"/>
    </row>
    <row r="23" spans="1:17" ht="12.75" customHeight="1">
      <c r="N23" s="317" t="s">
        <v>49</v>
      </c>
      <c r="O23" s="706">
        <v>0.9437720414190871</v>
      </c>
      <c r="P23" s="245">
        <v>0.34680947301666404</v>
      </c>
      <c r="Q23" s="97"/>
    </row>
    <row r="24" spans="1:17" ht="12.75" customHeight="1">
      <c r="N24" s="236" t="s">
        <v>55</v>
      </c>
      <c r="O24" s="707">
        <v>1.7687000000000001E-2</v>
      </c>
      <c r="P24" s="246">
        <v>5.1795075066638392E-2</v>
      </c>
      <c r="Q24" s="97"/>
    </row>
    <row r="25" spans="1:17" ht="12.75" customHeight="1">
      <c r="N25" s="97"/>
      <c r="O25" s="97"/>
      <c r="P25" s="97"/>
      <c r="Q25" s="97"/>
    </row>
    <row r="26" spans="1:17" ht="12.75" customHeight="1">
      <c r="N26" s="97"/>
      <c r="O26" s="97"/>
      <c r="P26" s="97"/>
      <c r="Q26" s="97"/>
    </row>
    <row r="27" spans="1:17" ht="12.75" customHeight="1">
      <c r="N27" s="97"/>
      <c r="O27" s="97"/>
      <c r="P27" s="97"/>
      <c r="Q27" s="97"/>
    </row>
    <row r="28" spans="1:17" ht="12.75" customHeight="1">
      <c r="N28" s="97"/>
      <c r="O28" s="97"/>
      <c r="P28" s="97"/>
      <c r="Q28" s="97"/>
    </row>
    <row r="29" spans="1:17" ht="12.75" customHeight="1">
      <c r="N29" s="97"/>
      <c r="O29" s="97"/>
      <c r="P29" s="97"/>
      <c r="Q29" s="97"/>
    </row>
    <row r="30" spans="1:17" ht="12.75" customHeight="1">
      <c r="N30" s="97"/>
      <c r="O30" s="97"/>
      <c r="P30" s="97"/>
      <c r="Q30" s="97"/>
    </row>
    <row r="31" spans="1:17" ht="12.75" customHeight="1">
      <c r="N31" s="99"/>
      <c r="O31" s="94"/>
      <c r="P31" s="99"/>
      <c r="Q31" s="94"/>
    </row>
    <row r="32" spans="1:17" ht="12.75" customHeight="1">
      <c r="N32" s="99"/>
      <c r="O32" s="94"/>
      <c r="P32" s="99"/>
      <c r="Q32" s="94"/>
    </row>
    <row r="33" spans="10:18" ht="15" customHeight="1"/>
    <row r="34" spans="10:18" ht="12.75" customHeight="1">
      <c r="N34" s="60"/>
    </row>
    <row r="35" spans="10:18" ht="12.75" customHeight="1">
      <c r="O35" s="249"/>
    </row>
    <row r="36" spans="10:18" ht="12.75" customHeight="1">
      <c r="O36" s="249"/>
      <c r="P36" s="60"/>
      <c r="Q36" s="100"/>
      <c r="R36" s="60"/>
    </row>
    <row r="37" spans="10:18" ht="12.75" customHeight="1">
      <c r="O37" s="249"/>
      <c r="P37" s="60"/>
      <c r="Q37" s="100"/>
      <c r="R37" s="60"/>
    </row>
    <row r="38" spans="10:18" ht="12.75" customHeight="1">
      <c r="O38" s="60"/>
      <c r="P38" s="60"/>
      <c r="Q38" s="100"/>
      <c r="R38" s="60"/>
    </row>
    <row r="39" spans="10:18" ht="12.75" customHeight="1">
      <c r="O39" s="60"/>
      <c r="P39" s="60"/>
      <c r="Q39" s="100"/>
      <c r="R39" s="60"/>
    </row>
    <row r="40" spans="10:18" ht="12.75" customHeight="1">
      <c r="O40" s="60"/>
      <c r="P40" s="60"/>
      <c r="Q40" s="100"/>
      <c r="R40" s="60"/>
    </row>
    <row r="41" spans="10:18" ht="12.75" customHeight="1">
      <c r="O41" s="60"/>
      <c r="P41" s="60"/>
      <c r="Q41" s="100"/>
      <c r="R41" s="60"/>
    </row>
    <row r="42" spans="10:18" ht="12.75" customHeight="1">
      <c r="J42" s="101"/>
      <c r="O42" s="60"/>
      <c r="P42" s="60"/>
      <c r="Q42" s="100"/>
      <c r="R42" s="60"/>
    </row>
    <row r="43" spans="10:18" ht="12.75" customHeight="1">
      <c r="O43" s="60"/>
      <c r="P43" s="60"/>
      <c r="Q43" s="100"/>
      <c r="R43" s="60"/>
    </row>
    <row r="44" spans="10:18" ht="12.75" customHeight="1">
      <c r="O44" s="60"/>
      <c r="P44" s="60"/>
      <c r="Q44" s="100"/>
      <c r="R44" s="60"/>
    </row>
    <row r="45" spans="10:18" ht="12.75" customHeight="1">
      <c r="O45" s="60"/>
      <c r="P45" s="60"/>
      <c r="Q45" s="100"/>
      <c r="R45" s="60"/>
    </row>
    <row r="46" spans="10:18" ht="12.75" customHeight="1">
      <c r="O46" s="60"/>
      <c r="P46" s="60"/>
      <c r="Q46" s="100"/>
      <c r="R46" s="60"/>
    </row>
    <row r="47" spans="10:18" ht="12.75" customHeight="1">
      <c r="O47" s="60"/>
      <c r="P47" s="60"/>
      <c r="Q47" s="100"/>
      <c r="R47" s="60"/>
    </row>
    <row r="48" spans="10:18" ht="12.75" customHeight="1">
      <c r="O48" s="60"/>
      <c r="P48" s="60"/>
      <c r="Q48" s="100"/>
      <c r="R48" s="60"/>
    </row>
    <row r="49" spans="13:18" ht="12.75" customHeight="1">
      <c r="O49" s="60"/>
      <c r="P49" s="60"/>
      <c r="Q49" s="100"/>
      <c r="R49" s="60"/>
    </row>
    <row r="50" spans="13:18" ht="12.75" customHeight="1">
      <c r="O50" s="60"/>
      <c r="P50" s="60"/>
      <c r="Q50" s="100"/>
      <c r="R50" s="60"/>
    </row>
    <row r="51" spans="13:18" ht="12.75" customHeight="1">
      <c r="O51" s="60"/>
      <c r="P51" s="60"/>
      <c r="Q51" s="100"/>
      <c r="R51" s="60"/>
    </row>
    <row r="52" spans="13:18" ht="12.75" customHeight="1">
      <c r="O52" s="60"/>
      <c r="P52" s="60"/>
      <c r="Q52" s="100"/>
      <c r="R52" s="60"/>
    </row>
    <row r="59" spans="13:18" ht="12.75" customHeight="1">
      <c r="M59" s="92"/>
      <c r="N59" s="92"/>
      <c r="O59" s="92"/>
      <c r="P59" s="92"/>
      <c r="Q59" s="92"/>
      <c r="R59" s="92"/>
    </row>
    <row r="60" spans="13:18" ht="12.75" customHeight="1">
      <c r="M60" s="92"/>
      <c r="N60" s="92"/>
      <c r="O60" s="92"/>
      <c r="P60" s="92"/>
      <c r="Q60" s="92"/>
      <c r="R60" s="92"/>
    </row>
    <row r="61" spans="13:18" ht="12.75" customHeight="1">
      <c r="M61" s="92"/>
      <c r="N61" s="90"/>
      <c r="O61" s="90"/>
      <c r="P61" s="90"/>
      <c r="Q61" s="90"/>
      <c r="R61" s="90"/>
    </row>
    <row r="62" spans="13:18" ht="12.75" customHeight="1">
      <c r="M62" s="92"/>
      <c r="N62" s="90"/>
      <c r="O62" s="90"/>
      <c r="P62" s="90"/>
      <c r="Q62" s="90"/>
      <c r="R62" s="90"/>
    </row>
    <row r="63" spans="13:18" ht="12.75" customHeight="1">
      <c r="M63" s="92"/>
      <c r="N63" s="90"/>
      <c r="O63" s="90"/>
      <c r="P63" s="90"/>
      <c r="Q63" s="90"/>
      <c r="R63" s="90"/>
    </row>
    <row r="64" spans="13:18" ht="12.75" customHeight="1">
      <c r="M64" s="92"/>
      <c r="N64" s="90"/>
      <c r="O64" s="90"/>
      <c r="P64" s="90"/>
      <c r="Q64" s="90"/>
      <c r="R64" s="90"/>
    </row>
    <row r="65" spans="13:18" ht="12.75" customHeight="1">
      <c r="M65" s="92"/>
      <c r="N65" s="90"/>
      <c r="O65" s="90"/>
      <c r="P65" s="90"/>
      <c r="Q65" s="90"/>
      <c r="R65" s="90"/>
    </row>
    <row r="66" spans="13:18" ht="12.75" customHeight="1">
      <c r="M66" s="92"/>
      <c r="N66" s="90"/>
      <c r="O66" s="90"/>
      <c r="P66" s="90"/>
      <c r="Q66" s="90"/>
      <c r="R66" s="90"/>
    </row>
    <row r="67" spans="13:18" ht="12.75" customHeight="1">
      <c r="M67" s="92"/>
      <c r="N67" s="90"/>
      <c r="O67" s="90"/>
      <c r="P67" s="90"/>
      <c r="Q67" s="90"/>
      <c r="R67" s="90"/>
    </row>
    <row r="68" spans="13:18" ht="12.75" customHeight="1">
      <c r="M68" s="92"/>
      <c r="N68" s="90"/>
      <c r="O68" s="90"/>
      <c r="P68" s="90"/>
      <c r="Q68" s="90"/>
      <c r="R68" s="90"/>
    </row>
    <row r="69" spans="13:18" ht="12.75" customHeight="1">
      <c r="M69" s="92"/>
      <c r="N69" s="90"/>
      <c r="O69" s="90"/>
      <c r="P69" s="90"/>
      <c r="Q69" s="90"/>
      <c r="R69" s="90"/>
    </row>
    <row r="70" spans="13:18" ht="12.75" customHeight="1">
      <c r="M70" s="92"/>
      <c r="N70" s="90"/>
      <c r="O70" s="90"/>
      <c r="P70" s="90"/>
      <c r="Q70" s="90"/>
      <c r="R70" s="90"/>
    </row>
    <row r="71" spans="13:18" ht="12.75" customHeight="1">
      <c r="M71" s="92"/>
      <c r="N71" s="90"/>
      <c r="O71" s="90"/>
      <c r="P71" s="90"/>
      <c r="Q71" s="90"/>
      <c r="R71" s="90"/>
    </row>
    <row r="72" spans="13:18" ht="12.75" customHeight="1">
      <c r="M72" s="92"/>
      <c r="N72" s="90"/>
      <c r="O72" s="90"/>
      <c r="P72" s="90"/>
      <c r="Q72" s="90"/>
      <c r="R72" s="90"/>
    </row>
    <row r="73" spans="13:18" ht="12.75" customHeight="1">
      <c r="M73" s="92"/>
      <c r="N73" s="90"/>
      <c r="O73" s="90"/>
      <c r="P73" s="90"/>
      <c r="Q73" s="90"/>
      <c r="R73" s="90"/>
    </row>
    <row r="74" spans="13:18" ht="12.75" customHeight="1">
      <c r="M74" s="92"/>
      <c r="N74" s="90"/>
      <c r="O74" s="90"/>
      <c r="P74" s="90"/>
      <c r="Q74" s="90"/>
      <c r="R74" s="90"/>
    </row>
    <row r="75" spans="13:18" ht="12.75" customHeight="1">
      <c r="M75" s="102"/>
      <c r="N75" s="90"/>
      <c r="O75" s="90"/>
      <c r="P75" s="90"/>
      <c r="Q75" s="90"/>
      <c r="R75" s="90"/>
    </row>
    <row r="76" spans="13:18" ht="12.75" customHeight="1">
      <c r="M76" s="92"/>
      <c r="N76" s="90"/>
      <c r="O76" s="90"/>
      <c r="P76" s="90"/>
      <c r="Q76" s="90"/>
      <c r="R76" s="90"/>
    </row>
    <row r="77" spans="13:18" ht="12.75" customHeight="1">
      <c r="M77" s="92"/>
      <c r="N77" s="92"/>
      <c r="O77" s="92"/>
      <c r="P77" s="92"/>
      <c r="Q77" s="92"/>
      <c r="R77" s="92"/>
    </row>
    <row r="78" spans="13:18" ht="12.75" customHeight="1">
      <c r="M78" s="92"/>
      <c r="N78" s="90"/>
      <c r="O78" s="90"/>
      <c r="P78" s="90"/>
      <c r="Q78" s="90"/>
      <c r="R78" s="90"/>
    </row>
  </sheetData>
  <sheetProtection selectLockedCells="1" selectUnlockedCells="1"/>
  <mergeCells count="3">
    <mergeCell ref="A4:J4"/>
    <mergeCell ref="A5:J5"/>
    <mergeCell ref="O5:P5"/>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tabColor rgb="FF92D050"/>
    <pageSetUpPr fitToPage="1"/>
  </sheetPr>
  <dimension ref="A1:T71"/>
  <sheetViews>
    <sheetView showGridLines="0" topLeftCell="A40" zoomScaleNormal="100" workbookViewId="0">
      <selection activeCell="D27" sqref="D27"/>
    </sheetView>
  </sheetViews>
  <sheetFormatPr baseColWidth="10" defaultColWidth="11.42578125" defaultRowHeight="12.75"/>
  <cols>
    <col min="1" max="1" width="20" style="14" customWidth="1"/>
    <col min="2" max="4" width="8.7109375" style="14" customWidth="1"/>
    <col min="5" max="5" width="11.42578125" style="14" customWidth="1"/>
    <col min="6" max="7" width="8.7109375" style="14" customWidth="1"/>
    <col min="8" max="8" width="14" style="14" bestFit="1" customWidth="1"/>
    <col min="9" max="12" width="8.7109375" style="14" customWidth="1"/>
    <col min="13" max="13" width="17.7109375" style="14" customWidth="1"/>
    <col min="14" max="15" width="8.7109375" style="14" customWidth="1"/>
    <col min="16" max="16" width="9" style="14" customWidth="1"/>
    <col min="17" max="16384" width="11.42578125" style="14"/>
  </cols>
  <sheetData>
    <row r="1" spans="1:20">
      <c r="A1" s="69" t="s">
        <v>413</v>
      </c>
      <c r="F1" s="316"/>
    </row>
    <row r="4" spans="1:20" ht="15" customHeight="1">
      <c r="A4" s="1113" t="s">
        <v>681</v>
      </c>
      <c r="B4" s="1113"/>
      <c r="C4" s="1113"/>
      <c r="D4" s="1113"/>
      <c r="E4" s="1113"/>
      <c r="F4" s="1113"/>
      <c r="G4" s="1113"/>
      <c r="H4" s="1113"/>
      <c r="I4" s="1113"/>
      <c r="J4" s="1113"/>
      <c r="K4" s="1113"/>
      <c r="L4" s="1113"/>
      <c r="M4" s="1113"/>
      <c r="N4" s="1113"/>
      <c r="O4" s="1113"/>
      <c r="P4" s="1113"/>
      <c r="Q4" s="1113"/>
      <c r="R4" s="1113"/>
      <c r="S4" s="1113"/>
      <c r="T4" s="1113"/>
    </row>
    <row r="5" spans="1:20" ht="12.75" customHeight="1">
      <c r="H5" s="197"/>
    </row>
    <row r="14" spans="1:20">
      <c r="J14" s="11"/>
    </row>
    <row r="15" spans="1:20">
      <c r="J15" s="11"/>
    </row>
    <row r="16" spans="1:20">
      <c r="J16" s="11"/>
    </row>
    <row r="17" spans="10:10">
      <c r="J17" s="11"/>
    </row>
    <row r="18" spans="10:10">
      <c r="J18" s="11"/>
    </row>
    <row r="19" spans="10:10">
      <c r="J19" s="11"/>
    </row>
    <row r="20" spans="10:10">
      <c r="J20" s="11"/>
    </row>
    <row r="21" spans="10:10">
      <c r="J21" s="11"/>
    </row>
    <row r="22" spans="10:10">
      <c r="J22" s="11"/>
    </row>
    <row r="23" spans="10:10">
      <c r="J23" s="11"/>
    </row>
    <row r="24" spans="10:10">
      <c r="J24" s="11"/>
    </row>
    <row r="33" spans="1:10" ht="14.25" customHeight="1"/>
    <row r="35" spans="1:10">
      <c r="A35" s="14" t="s">
        <v>317</v>
      </c>
    </row>
    <row r="38" spans="1:10" ht="42.75" customHeight="1">
      <c r="A38" s="1113" t="s">
        <v>635</v>
      </c>
      <c r="B38" s="1113"/>
      <c r="C38" s="1113"/>
      <c r="D38" s="1113"/>
      <c r="E38" s="1113"/>
      <c r="F38" s="1113"/>
      <c r="G38" s="1113"/>
      <c r="H38" s="1113"/>
      <c r="I38" s="1113"/>
      <c r="J38" s="1113"/>
    </row>
    <row r="40" spans="1:10">
      <c r="B40" s="432" t="s">
        <v>271</v>
      </c>
      <c r="C40" s="275" t="s">
        <v>14</v>
      </c>
      <c r="D40" s="275" t="s">
        <v>900</v>
      </c>
      <c r="E40" s="275" t="s">
        <v>270</v>
      </c>
      <c r="F40" s="275" t="s">
        <v>16</v>
      </c>
      <c r="G40" s="275" t="s">
        <v>901</v>
      </c>
      <c r="H40" s="431" t="s">
        <v>7</v>
      </c>
    </row>
    <row r="41" spans="1:10">
      <c r="A41" s="432" t="s">
        <v>666</v>
      </c>
      <c r="B41" s="847">
        <v>0</v>
      </c>
      <c r="C41" s="848">
        <v>2.2668407704600953E-5</v>
      </c>
      <c r="D41" s="848">
        <v>0</v>
      </c>
      <c r="E41" s="848">
        <v>9.2564097854044375E-2</v>
      </c>
      <c r="F41" s="848">
        <v>2.3031883897105753E-3</v>
      </c>
      <c r="G41" s="848">
        <v>0</v>
      </c>
      <c r="H41" s="849">
        <v>9.4889954651459552E-2</v>
      </c>
    </row>
    <row r="42" spans="1:10">
      <c r="A42" s="276" t="s">
        <v>663</v>
      </c>
      <c r="B42" s="845">
        <v>5.0912630887917946E-3</v>
      </c>
      <c r="C42" s="561">
        <v>1.4506437424678434E-2</v>
      </c>
      <c r="D42" s="561">
        <v>3.9285944171476385E-2</v>
      </c>
      <c r="E42" s="561">
        <v>5.2760314974145517E-2</v>
      </c>
      <c r="F42" s="561">
        <v>7.0558951989982037E-3</v>
      </c>
      <c r="G42" s="561">
        <v>3.4329607140558288E-4</v>
      </c>
      <c r="H42" s="842">
        <v>0.11904315092949591</v>
      </c>
    </row>
    <row r="43" spans="1:10">
      <c r="A43" s="276" t="s">
        <v>662</v>
      </c>
      <c r="B43" s="845">
        <v>0</v>
      </c>
      <c r="C43" s="561">
        <v>4.6942248836457791E-2</v>
      </c>
      <c r="D43" s="561">
        <v>0</v>
      </c>
      <c r="E43" s="561">
        <v>6.096014580546362E-2</v>
      </c>
      <c r="F43" s="561">
        <v>1.2503503154437195E-2</v>
      </c>
      <c r="G43" s="561">
        <v>0</v>
      </c>
      <c r="H43" s="842">
        <v>0.12040589779635862</v>
      </c>
    </row>
    <row r="44" spans="1:10">
      <c r="A44" s="276" t="s">
        <v>665</v>
      </c>
      <c r="B44" s="845">
        <v>1.5566966171424897E-2</v>
      </c>
      <c r="C44" s="561">
        <v>4.3466168159739138E-2</v>
      </c>
      <c r="D44" s="561">
        <v>4.6161692036360322E-2</v>
      </c>
      <c r="E44" s="561">
        <v>2.4082069079836507E-2</v>
      </c>
      <c r="F44" s="561">
        <v>9.5922068308181216E-3</v>
      </c>
      <c r="G44" s="561">
        <v>0</v>
      </c>
      <c r="H44" s="842">
        <v>0.138869102278179</v>
      </c>
    </row>
    <row r="45" spans="1:10">
      <c r="A45" s="276" t="s">
        <v>810</v>
      </c>
      <c r="B45" s="845">
        <v>3.14021395233096E-2</v>
      </c>
      <c r="C45" s="561">
        <v>9.6392719650633969E-3</v>
      </c>
      <c r="D45" s="561">
        <v>3.7366881739667061E-2</v>
      </c>
      <c r="E45" s="561">
        <v>3.263840873275739E-2</v>
      </c>
      <c r="F45" s="561">
        <v>3.7054414059450091E-2</v>
      </c>
      <c r="G45" s="561">
        <v>0</v>
      </c>
      <c r="H45" s="842">
        <v>0.14810111602024753</v>
      </c>
    </row>
    <row r="46" spans="1:10">
      <c r="A46" s="276" t="s">
        <v>659</v>
      </c>
      <c r="B46" s="845">
        <v>1.3622139192298823E-2</v>
      </c>
      <c r="C46" s="561">
        <v>8.8292384425804324E-2</v>
      </c>
      <c r="D46" s="561">
        <v>4.1729730063265344E-2</v>
      </c>
      <c r="E46" s="561">
        <v>1.1483975465844459E-2</v>
      </c>
      <c r="F46" s="561">
        <v>7.2370508134458186E-3</v>
      </c>
      <c r="G46" s="561">
        <v>0</v>
      </c>
      <c r="H46" s="842">
        <v>0.16236527996065875</v>
      </c>
    </row>
    <row r="47" spans="1:10">
      <c r="A47" s="276" t="s">
        <v>649</v>
      </c>
      <c r="B47" s="845">
        <v>3.4393174661631346E-2</v>
      </c>
      <c r="C47" s="561">
        <v>0.11010113445630228</v>
      </c>
      <c r="D47" s="561">
        <v>3.5163879334203132E-2</v>
      </c>
      <c r="E47" s="561">
        <v>1.0184636065314513E-2</v>
      </c>
      <c r="F47" s="561">
        <v>1.181354524967382E-2</v>
      </c>
      <c r="G47" s="561">
        <v>0</v>
      </c>
      <c r="H47" s="842">
        <v>0.20165636976712509</v>
      </c>
    </row>
    <row r="48" spans="1:10">
      <c r="A48" s="276" t="s">
        <v>660</v>
      </c>
      <c r="B48" s="845">
        <v>0.14955855278389141</v>
      </c>
      <c r="C48" s="561">
        <v>1.9964349376114081E-4</v>
      </c>
      <c r="D48" s="561">
        <v>4.0277056277056279E-2</v>
      </c>
      <c r="E48" s="561">
        <v>2.296103896103896E-2</v>
      </c>
      <c r="F48" s="561">
        <v>1.7662337662337664E-2</v>
      </c>
      <c r="G48" s="561">
        <v>0</v>
      </c>
      <c r="H48" s="842">
        <v>0.23065862917808544</v>
      </c>
    </row>
    <row r="49" spans="1:8">
      <c r="A49" s="276" t="s">
        <v>657</v>
      </c>
      <c r="B49" s="845">
        <v>0.11121625289549478</v>
      </c>
      <c r="C49" s="561">
        <v>3.8365059531595816E-2</v>
      </c>
      <c r="D49" s="561">
        <v>3.99828414586757E-2</v>
      </c>
      <c r="E49" s="561">
        <v>4.0176663195474187E-2</v>
      </c>
      <c r="F49" s="561">
        <v>6.1214732155804785E-3</v>
      </c>
      <c r="G49" s="561">
        <v>0</v>
      </c>
      <c r="H49" s="842">
        <v>0.23586229029682099</v>
      </c>
    </row>
    <row r="50" spans="1:8">
      <c r="A50" s="1101" t="s">
        <v>650</v>
      </c>
      <c r="B50" s="845">
        <v>0.12578634609555625</v>
      </c>
      <c r="C50" s="561">
        <v>7.4653954285897203E-2</v>
      </c>
      <c r="D50" s="561">
        <v>1.2641523302057646E-2</v>
      </c>
      <c r="E50" s="561">
        <v>2.7782935863386867E-2</v>
      </c>
      <c r="F50" s="561">
        <v>6.0465362680257153E-3</v>
      </c>
      <c r="G50" s="561">
        <v>1.2751886634870795E-3</v>
      </c>
      <c r="H50" s="842">
        <v>0.24818648447841074</v>
      </c>
    </row>
    <row r="51" spans="1:8">
      <c r="A51" s="276" t="s">
        <v>664</v>
      </c>
      <c r="B51" s="845">
        <v>3.4728002900048975E-3</v>
      </c>
      <c r="C51" s="561">
        <v>0.12978070304605857</v>
      </c>
      <c r="D51" s="561">
        <v>4.8128360474681962E-2</v>
      </c>
      <c r="E51" s="561">
        <v>5.8010371737243271E-2</v>
      </c>
      <c r="F51" s="561">
        <v>1.1552108799420896E-2</v>
      </c>
      <c r="G51" s="561">
        <v>2.7951877320801202E-4</v>
      </c>
      <c r="H51" s="842">
        <v>0.25122386312061767</v>
      </c>
    </row>
    <row r="52" spans="1:8">
      <c r="A52" s="276" t="s">
        <v>661</v>
      </c>
      <c r="B52" s="845">
        <v>7.4556634009266087E-4</v>
      </c>
      <c r="C52" s="561">
        <v>0.11537897955765816</v>
      </c>
      <c r="D52" s="561">
        <v>6.5988345890723499E-2</v>
      </c>
      <c r="E52" s="561">
        <v>7.250222674246376E-2</v>
      </c>
      <c r="F52" s="561">
        <v>9.4548619515384662E-3</v>
      </c>
      <c r="G52" s="561">
        <v>0</v>
      </c>
      <c r="H52" s="842">
        <v>0.26406998048247654</v>
      </c>
    </row>
    <row r="53" spans="1:8">
      <c r="A53" s="276" t="s">
        <v>646</v>
      </c>
      <c r="B53" s="845">
        <v>3.5303454266770264E-3</v>
      </c>
      <c r="C53" s="561">
        <v>7.2783925578866926E-2</v>
      </c>
      <c r="D53" s="561">
        <v>0.1872540230575484</v>
      </c>
      <c r="E53" s="561">
        <v>2.5212970878963094E-2</v>
      </c>
      <c r="F53" s="561">
        <v>3.1872605029017358E-3</v>
      </c>
      <c r="G53" s="561">
        <v>0</v>
      </c>
      <c r="H53" s="842">
        <v>0.29196852544495716</v>
      </c>
    </row>
    <row r="54" spans="1:8">
      <c r="A54" s="276" t="s">
        <v>647</v>
      </c>
      <c r="B54" s="845">
        <v>0.30781381514305162</v>
      </c>
      <c r="C54" s="561">
        <v>4.1596536105853384E-4</v>
      </c>
      <c r="D54" s="561">
        <v>1.0416926088492586E-2</v>
      </c>
      <c r="E54" s="561">
        <v>2.4716268321166492E-2</v>
      </c>
      <c r="F54" s="561">
        <v>7.5864060121465472E-3</v>
      </c>
      <c r="G54" s="561">
        <v>0</v>
      </c>
      <c r="H54" s="842">
        <v>0.35094938092591577</v>
      </c>
    </row>
    <row r="55" spans="1:8">
      <c r="A55" s="276" t="s">
        <v>654</v>
      </c>
      <c r="B55" s="845">
        <v>9.862364040705629E-2</v>
      </c>
      <c r="C55" s="561">
        <v>0.17009685603684827</v>
      </c>
      <c r="D55" s="561">
        <v>4.0222626764776435E-4</v>
      </c>
      <c r="E55" s="561">
        <v>8.3502450255455316E-2</v>
      </c>
      <c r="F55" s="561">
        <v>5.9389228060808446E-3</v>
      </c>
      <c r="G55" s="561">
        <v>0</v>
      </c>
      <c r="H55" s="851">
        <v>0.35856409577308845</v>
      </c>
    </row>
    <row r="56" spans="1:8">
      <c r="A56" s="276" t="s">
        <v>652</v>
      </c>
      <c r="B56" s="845">
        <v>0.12486314864732158</v>
      </c>
      <c r="C56" s="561">
        <v>0.13617922649151609</v>
      </c>
      <c r="D56" s="561">
        <v>3.6844619415251925E-2</v>
      </c>
      <c r="E56" s="561">
        <v>5.0376307218805622E-2</v>
      </c>
      <c r="F56" s="561">
        <v>2.0382449491495896E-2</v>
      </c>
      <c r="G56" s="561">
        <v>6.1995227873733027E-3</v>
      </c>
      <c r="H56" s="842">
        <v>0.37484527405176443</v>
      </c>
    </row>
    <row r="57" spans="1:8">
      <c r="A57" s="276" t="s">
        <v>656</v>
      </c>
      <c r="B57" s="845">
        <v>0.15440631762174328</v>
      </c>
      <c r="C57" s="561">
        <v>6.3826347542562084E-2</v>
      </c>
      <c r="D57" s="561">
        <v>2.18798765672686E-2</v>
      </c>
      <c r="E57" s="561">
        <v>8.0252492451403465E-2</v>
      </c>
      <c r="F57" s="561">
        <v>2.6276572809391316E-2</v>
      </c>
      <c r="G57" s="561">
        <v>3.4165378012384083E-2</v>
      </c>
      <c r="H57" s="842">
        <v>0.38080698500475285</v>
      </c>
    </row>
    <row r="58" spans="1:8">
      <c r="A58" s="276" t="s">
        <v>658</v>
      </c>
      <c r="B58" s="845">
        <v>2.3888707174574805E-2</v>
      </c>
      <c r="C58" s="561">
        <v>0.33521463626318271</v>
      </c>
      <c r="D58" s="561">
        <v>2.382534598380576E-2</v>
      </c>
      <c r="E58" s="561">
        <v>2.0027315399287933E-3</v>
      </c>
      <c r="F58" s="561">
        <v>5.6174980420712305E-3</v>
      </c>
      <c r="G58" s="561">
        <v>0</v>
      </c>
      <c r="H58" s="842">
        <v>0.39054891900356331</v>
      </c>
    </row>
    <row r="59" spans="1:8">
      <c r="A59" s="276" t="s">
        <v>642</v>
      </c>
      <c r="B59" s="845">
        <v>0.17248967970906084</v>
      </c>
      <c r="C59" s="561">
        <v>8.2498825888481217E-2</v>
      </c>
      <c r="D59" s="561">
        <v>0.13432246648793564</v>
      </c>
      <c r="E59" s="561">
        <v>2.6031694965743223E-3</v>
      </c>
      <c r="F59" s="561">
        <v>3.7236056604570853E-3</v>
      </c>
      <c r="G59" s="561">
        <v>0</v>
      </c>
      <c r="H59" s="842">
        <v>0.39563774724250911</v>
      </c>
    </row>
    <row r="60" spans="1:8">
      <c r="A60" s="276" t="s">
        <v>653</v>
      </c>
      <c r="B60" s="845">
        <v>0.11501010728617038</v>
      </c>
      <c r="C60" s="561">
        <v>0.21377494413831277</v>
      </c>
      <c r="D60" s="561">
        <v>1.9666038563496541E-2</v>
      </c>
      <c r="E60" s="561">
        <v>5.8784354401755966E-2</v>
      </c>
      <c r="F60" s="561">
        <v>3.3808724698526486E-3</v>
      </c>
      <c r="G60" s="561">
        <v>1.8822244002705785E-2</v>
      </c>
      <c r="H60" s="842">
        <v>0.42943856086229404</v>
      </c>
    </row>
    <row r="61" spans="1:8">
      <c r="A61" s="276" t="s">
        <v>648</v>
      </c>
      <c r="B61" s="845">
        <v>0.27709791108195725</v>
      </c>
      <c r="C61" s="561">
        <v>0.11720720675562699</v>
      </c>
      <c r="D61" s="561">
        <v>8.5366836904117518E-3</v>
      </c>
      <c r="E61" s="561">
        <v>2.9983980117501047E-2</v>
      </c>
      <c r="F61" s="561">
        <v>9.1733205429361689E-4</v>
      </c>
      <c r="G61" s="561">
        <v>0</v>
      </c>
      <c r="H61" s="842">
        <v>0.43374311369979068</v>
      </c>
    </row>
    <row r="62" spans="1:8">
      <c r="A62" s="276" t="s">
        <v>655</v>
      </c>
      <c r="B62" s="845">
        <v>3.6774154412958435E-2</v>
      </c>
      <c r="C62" s="561">
        <v>0.22607337797069865</v>
      </c>
      <c r="D62" s="561">
        <v>3.1487238944849789E-2</v>
      </c>
      <c r="E62" s="561">
        <v>8.9801863941157356E-2</v>
      </c>
      <c r="F62" s="561">
        <v>6.1839054145865949E-2</v>
      </c>
      <c r="G62" s="561">
        <v>9.8403391132248258E-4</v>
      </c>
      <c r="H62" s="842">
        <v>0.44695972332685263</v>
      </c>
    </row>
    <row r="63" spans="1:8">
      <c r="A63" s="276" t="s">
        <v>641</v>
      </c>
      <c r="B63" s="845">
        <v>0.39466617446858931</v>
      </c>
      <c r="C63" s="561">
        <v>2.05951894648706E-2</v>
      </c>
      <c r="D63" s="561">
        <v>7.0763551599834509E-2</v>
      </c>
      <c r="E63" s="561">
        <v>6.5941280833534805E-4</v>
      </c>
      <c r="F63" s="561">
        <v>4.6888372852980059E-2</v>
      </c>
      <c r="G63" s="561">
        <v>0</v>
      </c>
      <c r="H63" s="842">
        <v>0.53357270119460987</v>
      </c>
    </row>
    <row r="64" spans="1:8">
      <c r="A64" s="276" t="s">
        <v>651</v>
      </c>
      <c r="B64" s="845">
        <v>0.37877591454483356</v>
      </c>
      <c r="C64" s="561">
        <v>9.4076510693957144E-2</v>
      </c>
      <c r="D64" s="561">
        <v>3.1264159492523792E-2</v>
      </c>
      <c r="E64" s="561">
        <v>5.3421492781106144E-3</v>
      </c>
      <c r="F64" s="561">
        <v>2.3460705834969543E-2</v>
      </c>
      <c r="G64" s="561">
        <v>5.2414595534970108E-3</v>
      </c>
      <c r="H64" s="842">
        <v>0.53816089939789158</v>
      </c>
    </row>
    <row r="65" spans="1:8">
      <c r="A65" s="276" t="s">
        <v>644</v>
      </c>
      <c r="B65" s="845">
        <v>0.23206477118273547</v>
      </c>
      <c r="C65" s="561">
        <v>0.24070382930517517</v>
      </c>
      <c r="D65" s="561">
        <v>6.6639120343598146E-2</v>
      </c>
      <c r="E65" s="561">
        <v>3.1921392082180422E-2</v>
      </c>
      <c r="F65" s="561">
        <v>4.8970374233401172E-3</v>
      </c>
      <c r="G65" s="561">
        <v>4.0987690632433285E-3</v>
      </c>
      <c r="H65" s="842">
        <v>0.58032491940027275</v>
      </c>
    </row>
    <row r="66" spans="1:8">
      <c r="A66" s="276" t="s">
        <v>645</v>
      </c>
      <c r="B66" s="845">
        <v>4.6046542033366996E-4</v>
      </c>
      <c r="C66" s="561">
        <v>0.44838672007814306</v>
      </c>
      <c r="D66" s="561">
        <v>0.14730563142464431</v>
      </c>
      <c r="E66" s="561">
        <v>3.3145952173301935E-2</v>
      </c>
      <c r="F66" s="561">
        <v>2.3930762514882645E-2</v>
      </c>
      <c r="G66" s="561">
        <v>0</v>
      </c>
      <c r="H66" s="842">
        <v>0.6532295316113057</v>
      </c>
    </row>
    <row r="67" spans="1:8">
      <c r="A67" s="276" t="s">
        <v>640</v>
      </c>
      <c r="B67" s="845">
        <v>0.48007458661072122</v>
      </c>
      <c r="C67" s="561">
        <v>0.17687204895126246</v>
      </c>
      <c r="D67" s="561">
        <v>8.0348450649378747E-2</v>
      </c>
      <c r="E67" s="561">
        <v>7.5790900765120321E-3</v>
      </c>
      <c r="F67" s="561">
        <v>7.2113131080038363E-5</v>
      </c>
      <c r="G67" s="561">
        <v>0</v>
      </c>
      <c r="H67" s="842">
        <v>0.74494628941895458</v>
      </c>
    </row>
    <row r="68" spans="1:8">
      <c r="A68" s="277" t="s">
        <v>643</v>
      </c>
      <c r="B68" s="846">
        <v>0.59124375557207831</v>
      </c>
      <c r="C68" s="843">
        <v>9.7689155397508096E-2</v>
      </c>
      <c r="D68" s="843">
        <v>5.5487647337891813E-2</v>
      </c>
      <c r="E68" s="843">
        <v>2.8610044197242029E-2</v>
      </c>
      <c r="F68" s="843">
        <v>9.0083685175338969E-3</v>
      </c>
      <c r="G68" s="843">
        <v>1.022320459886941E-6</v>
      </c>
      <c r="H68" s="844">
        <v>0.78203999334271401</v>
      </c>
    </row>
    <row r="71" spans="1:8">
      <c r="A71" s="14" t="s">
        <v>317</v>
      </c>
    </row>
  </sheetData>
  <sheetProtection selectLockedCells="1" selectUnlockedCells="1"/>
  <mergeCells count="3">
    <mergeCell ref="A4:J4"/>
    <mergeCell ref="K4:T4"/>
    <mergeCell ref="A38:J38"/>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tabColor rgb="FF92D050"/>
    <pageSetUpPr fitToPage="1"/>
  </sheetPr>
  <dimension ref="A1:T70"/>
  <sheetViews>
    <sheetView showGridLines="0" topLeftCell="A37" zoomScaleNormal="100" workbookViewId="0">
      <selection activeCell="D27" sqref="D27"/>
    </sheetView>
  </sheetViews>
  <sheetFormatPr baseColWidth="10" defaultColWidth="11.42578125" defaultRowHeight="12.75"/>
  <cols>
    <col min="1" max="1" width="15.28515625" style="14" customWidth="1"/>
    <col min="2" max="4" width="8.7109375" style="14" customWidth="1"/>
    <col min="5" max="5" width="19.7109375" style="14" customWidth="1"/>
    <col min="6" max="7" width="8.7109375" style="14" customWidth="1"/>
    <col min="8" max="8" width="11.42578125" style="14"/>
    <col min="9" max="9" width="8.7109375" style="14" customWidth="1"/>
    <col min="10" max="10" width="13.28515625" style="14" customWidth="1"/>
    <col min="11" max="11" width="8.7109375" style="14" customWidth="1"/>
    <col min="12" max="12" width="21.5703125" style="14" customWidth="1"/>
    <col min="13" max="15" width="8.7109375" style="14" customWidth="1"/>
    <col min="16" max="16" width="9" style="14" customWidth="1"/>
    <col min="17" max="16384" width="11.42578125" style="14"/>
  </cols>
  <sheetData>
    <row r="1" spans="1:20">
      <c r="A1" s="69" t="s">
        <v>413</v>
      </c>
      <c r="G1" s="316"/>
    </row>
    <row r="4" spans="1:20" ht="30.75" customHeight="1">
      <c r="A4" s="1113" t="s">
        <v>682</v>
      </c>
      <c r="B4" s="1113"/>
      <c r="C4" s="1113"/>
      <c r="D4" s="1113"/>
      <c r="E4" s="1113"/>
      <c r="F4" s="1113"/>
      <c r="G4" s="1113"/>
      <c r="H4" s="1113"/>
      <c r="I4" s="1113"/>
      <c r="J4" s="1113"/>
      <c r="K4" s="1113"/>
      <c r="L4" s="1113"/>
      <c r="M4" s="1113"/>
      <c r="N4" s="1113"/>
      <c r="O4" s="1113"/>
      <c r="P4" s="1113"/>
      <c r="Q4" s="1113"/>
      <c r="R4" s="1113"/>
      <c r="S4" s="1113"/>
      <c r="T4" s="1113"/>
    </row>
    <row r="5" spans="1:20" ht="12.75" customHeight="1">
      <c r="H5" s="197"/>
    </row>
    <row r="6" spans="1:20">
      <c r="M6" s="33"/>
    </row>
    <row r="14" spans="1:20">
      <c r="J14" s="11"/>
    </row>
    <row r="15" spans="1:20">
      <c r="J15" s="11"/>
    </row>
    <row r="16" spans="1:20">
      <c r="J16" s="11"/>
    </row>
    <row r="17" spans="10:10">
      <c r="J17" s="11"/>
    </row>
    <row r="18" spans="10:10">
      <c r="J18" s="11"/>
    </row>
    <row r="19" spans="10:10">
      <c r="J19" s="11"/>
    </row>
    <row r="20" spans="10:10">
      <c r="J20" s="11"/>
    </row>
    <row r="21" spans="10:10">
      <c r="J21" s="11"/>
    </row>
    <row r="22" spans="10:10">
      <c r="J22" s="11"/>
    </row>
    <row r="23" spans="10:10">
      <c r="J23" s="11"/>
    </row>
    <row r="24" spans="10:10">
      <c r="J24" s="11"/>
    </row>
    <row r="33" spans="1:10" ht="14.25" customHeight="1"/>
    <row r="35" spans="1:10">
      <c r="A35" s="14" t="s">
        <v>317</v>
      </c>
    </row>
    <row r="38" spans="1:10" ht="48" customHeight="1">
      <c r="A38" s="1113" t="s">
        <v>636</v>
      </c>
      <c r="B38" s="1113"/>
      <c r="C38" s="1113"/>
      <c r="D38" s="1113"/>
      <c r="E38" s="1113"/>
      <c r="F38" s="1113"/>
      <c r="G38" s="1113"/>
      <c r="H38" s="1113"/>
      <c r="I38" s="1113"/>
      <c r="J38" s="1113"/>
    </row>
    <row r="40" spans="1:10">
      <c r="B40" s="432" t="s">
        <v>900</v>
      </c>
      <c r="C40" s="275" t="s">
        <v>13</v>
      </c>
      <c r="D40" s="275" t="s">
        <v>16</v>
      </c>
      <c r="E40" s="275" t="s">
        <v>901</v>
      </c>
      <c r="F40" s="431" t="s">
        <v>7</v>
      </c>
    </row>
    <row r="41" spans="1:10">
      <c r="A41" s="432" t="s">
        <v>658</v>
      </c>
      <c r="B41" s="847">
        <v>4.5460543936131831E-2</v>
      </c>
      <c r="C41" s="848">
        <v>1.1640273671757202E-2</v>
      </c>
      <c r="D41" s="848">
        <v>2.6661893313381399E-3</v>
      </c>
      <c r="E41" s="848">
        <v>2.8750565853279879E-3</v>
      </c>
      <c r="F41" s="849">
        <v>6.2642063524555147E-2</v>
      </c>
    </row>
    <row r="42" spans="1:10">
      <c r="A42" s="276" t="s">
        <v>661</v>
      </c>
      <c r="B42" s="845">
        <v>4.9314093006339557E-2</v>
      </c>
      <c r="C42" s="561">
        <v>1.2495739284546729E-2</v>
      </c>
      <c r="D42" s="561">
        <v>8.5046850768536308E-3</v>
      </c>
      <c r="E42" s="561">
        <v>1.0215842485495367E-2</v>
      </c>
      <c r="F42" s="842">
        <v>8.0530359853235284E-2</v>
      </c>
    </row>
    <row r="43" spans="1:10">
      <c r="A43" s="276" t="s">
        <v>665</v>
      </c>
      <c r="B43" s="845">
        <v>0.11319118609098448</v>
      </c>
      <c r="C43" s="561">
        <v>2.0272628730144031E-3</v>
      </c>
      <c r="D43" s="561">
        <v>8.5845240976710809E-3</v>
      </c>
      <c r="E43" s="561">
        <v>2.3386743554754245E-3</v>
      </c>
      <c r="F43" s="842">
        <v>0.12614164741714537</v>
      </c>
    </row>
    <row r="44" spans="1:10">
      <c r="A44" s="276" t="s">
        <v>655</v>
      </c>
      <c r="B44" s="845">
        <v>0.10681851771782042</v>
      </c>
      <c r="C44" s="561">
        <v>1.2841100734027236E-2</v>
      </c>
      <c r="D44" s="561">
        <v>1.6579059910836032E-2</v>
      </c>
      <c r="E44" s="561">
        <v>1.1832852451277676E-2</v>
      </c>
      <c r="F44" s="842">
        <v>0.14807153081396138</v>
      </c>
    </row>
    <row r="45" spans="1:10">
      <c r="A45" s="276" t="s">
        <v>663</v>
      </c>
      <c r="B45" s="845">
        <v>0.16014771879018436</v>
      </c>
      <c r="C45" s="561">
        <v>1.0980739600033537E-3</v>
      </c>
      <c r="D45" s="561">
        <v>1.923078562759513E-3</v>
      </c>
      <c r="E45" s="561">
        <v>1.4031696992772858E-2</v>
      </c>
      <c r="F45" s="842">
        <v>0.17720056830572006</v>
      </c>
    </row>
    <row r="46" spans="1:10">
      <c r="A46" s="276" t="s">
        <v>653</v>
      </c>
      <c r="B46" s="845">
        <v>0.12927885467513289</v>
      </c>
      <c r="C46" s="561">
        <v>3.3987007646068691E-2</v>
      </c>
      <c r="D46" s="561">
        <v>4.4297568273824785E-3</v>
      </c>
      <c r="E46" s="561">
        <v>1.1967032426563828E-2</v>
      </c>
      <c r="F46" s="842">
        <v>0.17966265157514788</v>
      </c>
    </row>
    <row r="47" spans="1:10">
      <c r="A47" s="276" t="s">
        <v>660</v>
      </c>
      <c r="B47" s="845">
        <v>0.17616621972719188</v>
      </c>
      <c r="C47" s="561">
        <v>8.7709558818412081E-3</v>
      </c>
      <c r="D47" s="561">
        <v>7.000035833709446E-3</v>
      </c>
      <c r="E47" s="561">
        <v>2.3302026799277074E-3</v>
      </c>
      <c r="F47" s="842">
        <v>0.19426741412267023</v>
      </c>
    </row>
    <row r="48" spans="1:10">
      <c r="A48" s="276" t="s">
        <v>656</v>
      </c>
      <c r="B48" s="845">
        <v>0.13641991722459515</v>
      </c>
      <c r="C48" s="561">
        <v>4.7576669937635756E-2</v>
      </c>
      <c r="D48" s="561">
        <v>5.9682559632930499E-3</v>
      </c>
      <c r="E48" s="561">
        <v>9.529065090148843E-3</v>
      </c>
      <c r="F48" s="842">
        <v>0.19949390821567281</v>
      </c>
    </row>
    <row r="49" spans="1:6">
      <c r="A49" s="276" t="s">
        <v>659</v>
      </c>
      <c r="B49" s="845">
        <v>0.20795094135081327</v>
      </c>
      <c r="C49" s="561">
        <v>7.7600304731836427E-3</v>
      </c>
      <c r="D49" s="561">
        <v>2.969969057489905E-3</v>
      </c>
      <c r="E49" s="561">
        <v>2.7535973784317287E-3</v>
      </c>
      <c r="F49" s="842">
        <v>0.22143453825991855</v>
      </c>
    </row>
    <row r="50" spans="1:6">
      <c r="A50" s="276" t="s">
        <v>666</v>
      </c>
      <c r="B50" s="845">
        <v>1.4745192106358886E-2</v>
      </c>
      <c r="C50" s="561">
        <v>0.15209345110054706</v>
      </c>
      <c r="D50" s="561">
        <v>7.1948492361428584E-3</v>
      </c>
      <c r="E50" s="561">
        <v>5.6235361987087319E-2</v>
      </c>
      <c r="F50" s="842">
        <v>0.23026885443013612</v>
      </c>
    </row>
    <row r="51" spans="1:6">
      <c r="A51" s="276" t="s">
        <v>652</v>
      </c>
      <c r="B51" s="845">
        <v>0.1828891933257612</v>
      </c>
      <c r="C51" s="561">
        <v>2.9395415220210566E-2</v>
      </c>
      <c r="D51" s="561">
        <v>8.950706832310416E-3</v>
      </c>
      <c r="E51" s="561">
        <v>9.6487278816042941E-3</v>
      </c>
      <c r="F51" s="842">
        <v>0.23088404325988646</v>
      </c>
    </row>
    <row r="52" spans="1:6">
      <c r="A52" s="1101" t="s">
        <v>650</v>
      </c>
      <c r="B52" s="845">
        <v>0.15956827701351817</v>
      </c>
      <c r="C52" s="561">
        <v>5.4753956346406001E-2</v>
      </c>
      <c r="D52" s="561">
        <v>7.9505740269077713E-3</v>
      </c>
      <c r="E52" s="561">
        <v>1.1411951044441286E-2</v>
      </c>
      <c r="F52" s="842">
        <v>0.23368475843127323</v>
      </c>
    </row>
    <row r="53" spans="1:6">
      <c r="A53" s="276" t="s">
        <v>810</v>
      </c>
      <c r="B53" s="845">
        <v>0.20510310284955258</v>
      </c>
      <c r="C53" s="561">
        <v>1.6763710679835245E-2</v>
      </c>
      <c r="D53" s="561">
        <v>1.2130542482774221E-2</v>
      </c>
      <c r="E53" s="561">
        <v>1.350809220966237E-3</v>
      </c>
      <c r="F53" s="842">
        <v>0.23534816523312826</v>
      </c>
    </row>
    <row r="54" spans="1:6">
      <c r="A54" s="276" t="s">
        <v>648</v>
      </c>
      <c r="B54" s="845">
        <v>0.25172110971082906</v>
      </c>
      <c r="C54" s="561">
        <v>0</v>
      </c>
      <c r="D54" s="561">
        <v>6.1150716800449287E-4</v>
      </c>
      <c r="E54" s="561">
        <v>9.3249808950917354E-4</v>
      </c>
      <c r="F54" s="842">
        <v>0.25326511496834275</v>
      </c>
    </row>
    <row r="55" spans="1:6">
      <c r="A55" s="276" t="s">
        <v>654</v>
      </c>
      <c r="B55" s="845">
        <v>0.16255175582470804</v>
      </c>
      <c r="C55" s="561">
        <v>8.1728676382820858E-2</v>
      </c>
      <c r="D55" s="561">
        <v>7.7606554077977322E-3</v>
      </c>
      <c r="E55" s="561">
        <v>6.7364357523415963E-2</v>
      </c>
      <c r="F55" s="842">
        <v>0.31940544513874258</v>
      </c>
    </row>
    <row r="56" spans="1:6">
      <c r="A56" s="276" t="s">
        <v>647</v>
      </c>
      <c r="B56" s="845">
        <v>0.27914152801709469</v>
      </c>
      <c r="C56" s="561">
        <v>2.6301404751148581E-2</v>
      </c>
      <c r="D56" s="561">
        <v>4.1584817255773676E-3</v>
      </c>
      <c r="E56" s="561">
        <v>1.1810744109850368E-2</v>
      </c>
      <c r="F56" s="842">
        <v>0.32141215860367101</v>
      </c>
    </row>
    <row r="57" spans="1:6">
      <c r="A57" s="276" t="s">
        <v>664</v>
      </c>
      <c r="B57" s="845">
        <v>0.30484116310123266</v>
      </c>
      <c r="C57" s="561">
        <v>7.3903864422505267E-3</v>
      </c>
      <c r="D57" s="561">
        <v>6.7193206801755773E-3</v>
      </c>
      <c r="E57" s="561">
        <v>3.1231736988984009E-3</v>
      </c>
      <c r="F57" s="842">
        <v>0.32207404392255717</v>
      </c>
    </row>
    <row r="58" spans="1:6">
      <c r="A58" s="276" t="s">
        <v>643</v>
      </c>
      <c r="B58" s="845">
        <v>0.30202650785163349</v>
      </c>
      <c r="C58" s="561">
        <v>2.9433377416773304E-2</v>
      </c>
      <c r="D58" s="561">
        <v>2.2662966993851935E-3</v>
      </c>
      <c r="E58" s="561">
        <v>1.6223496664220394E-2</v>
      </c>
      <c r="F58" s="842">
        <v>0.34994967863201243</v>
      </c>
    </row>
    <row r="59" spans="1:6">
      <c r="A59" s="276" t="s">
        <v>651</v>
      </c>
      <c r="B59" s="845">
        <v>0.3520846032371987</v>
      </c>
      <c r="C59" s="561">
        <v>4.5070774725541034E-3</v>
      </c>
      <c r="D59" s="561">
        <v>3.8929766087240614E-3</v>
      </c>
      <c r="E59" s="561">
        <v>8.7990989074870872E-3</v>
      </c>
      <c r="F59" s="842">
        <v>0.36928375622596393</v>
      </c>
    </row>
    <row r="60" spans="1:6">
      <c r="A60" s="276" t="s">
        <v>662</v>
      </c>
      <c r="B60" s="845">
        <v>0.11002895526235905</v>
      </c>
      <c r="C60" s="561">
        <v>8.877800068903785E-2</v>
      </c>
      <c r="D60" s="561">
        <v>1.1544382476822945E-2</v>
      </c>
      <c r="E60" s="561">
        <v>0.1608170264922999</v>
      </c>
      <c r="F60" s="842">
        <v>0.37116836492051974</v>
      </c>
    </row>
    <row r="61" spans="1:6">
      <c r="A61" s="276" t="s">
        <v>657</v>
      </c>
      <c r="B61" s="845">
        <v>0.32552984639795196</v>
      </c>
      <c r="C61" s="561">
        <v>2.7231135117685934E-2</v>
      </c>
      <c r="D61" s="561">
        <v>2.7370518041494791E-3</v>
      </c>
      <c r="E61" s="561">
        <v>1.6284167898278256E-2</v>
      </c>
      <c r="F61" s="842">
        <v>0.3717822012180656</v>
      </c>
    </row>
    <row r="62" spans="1:6">
      <c r="A62" s="276" t="s">
        <v>644</v>
      </c>
      <c r="B62" s="845">
        <v>0.29190742686588972</v>
      </c>
      <c r="C62" s="561">
        <v>0.10259679684101197</v>
      </c>
      <c r="D62" s="561">
        <v>1.1456046568559732E-3</v>
      </c>
      <c r="E62" s="561">
        <v>1.9814113660106953E-2</v>
      </c>
      <c r="F62" s="842">
        <v>0.41546394202386461</v>
      </c>
    </row>
    <row r="63" spans="1:6">
      <c r="A63" s="276" t="s">
        <v>649</v>
      </c>
      <c r="B63" s="845">
        <v>0.4880543937589969</v>
      </c>
      <c r="C63" s="561">
        <v>9.5709433658747387E-3</v>
      </c>
      <c r="D63" s="561">
        <v>4.79420799075437E-3</v>
      </c>
      <c r="E63" s="561">
        <v>1.0834709044094783E-3</v>
      </c>
      <c r="F63" s="842">
        <v>0.50350301602003555</v>
      </c>
    </row>
    <row r="64" spans="1:6">
      <c r="A64" s="276" t="s">
        <v>645</v>
      </c>
      <c r="B64" s="845">
        <v>0.40286060249654537</v>
      </c>
      <c r="C64" s="561">
        <v>4.8951150502069364E-2</v>
      </c>
      <c r="D64" s="561">
        <v>4.7582678864994885E-2</v>
      </c>
      <c r="E64" s="561">
        <v>1.1336441412514725E-2</v>
      </c>
      <c r="F64" s="842">
        <v>0.51073087327612443</v>
      </c>
    </row>
    <row r="65" spans="1:7">
      <c r="A65" s="276" t="s">
        <v>641</v>
      </c>
      <c r="B65" s="845">
        <v>0.55761470463326324</v>
      </c>
      <c r="C65" s="561">
        <v>0</v>
      </c>
      <c r="D65" s="561">
        <v>1.1964067592675338E-2</v>
      </c>
      <c r="E65" s="561">
        <v>1.3564545565227597E-3</v>
      </c>
      <c r="F65" s="842">
        <v>0.57093522678246134</v>
      </c>
    </row>
    <row r="66" spans="1:7">
      <c r="A66" s="276" t="s">
        <v>642</v>
      </c>
      <c r="B66" s="845">
        <v>0.52893337011122865</v>
      </c>
      <c r="C66" s="561">
        <v>3.9019841806608932E-2</v>
      </c>
      <c r="D66" s="561">
        <v>8.0856885149722547E-3</v>
      </c>
      <c r="E66" s="561">
        <v>1.7899121854949058E-4</v>
      </c>
      <c r="F66" s="842">
        <v>0.57621789165135928</v>
      </c>
    </row>
    <row r="67" spans="1:7">
      <c r="A67" s="276" t="s">
        <v>646</v>
      </c>
      <c r="B67" s="845">
        <v>0.51663300036756332</v>
      </c>
      <c r="C67" s="561">
        <v>5.8321858804114002E-2</v>
      </c>
      <c r="D67" s="561">
        <v>4.0388497294826615E-3</v>
      </c>
      <c r="E67" s="561">
        <v>0</v>
      </c>
      <c r="F67" s="842">
        <v>0.57899370890115998</v>
      </c>
    </row>
    <row r="68" spans="1:7">
      <c r="A68" s="277" t="s">
        <v>640</v>
      </c>
      <c r="B68" s="846">
        <v>0.55907319942307854</v>
      </c>
      <c r="C68" s="843">
        <v>9.987362530534076E-2</v>
      </c>
      <c r="D68" s="843">
        <v>4.2015371027943824E-3</v>
      </c>
      <c r="E68" s="843">
        <v>6.6204198656246869E-4</v>
      </c>
      <c r="F68" s="844">
        <v>0.66381040381777612</v>
      </c>
    </row>
    <row r="70" spans="1:7">
      <c r="A70" s="1184" t="s">
        <v>317</v>
      </c>
      <c r="B70" s="1184"/>
      <c r="C70" s="1184"/>
      <c r="D70" s="1184"/>
      <c r="E70" s="1184"/>
      <c r="F70" s="1184"/>
      <c r="G70" s="1184"/>
    </row>
  </sheetData>
  <sheetProtection selectLockedCells="1" selectUnlockedCells="1"/>
  <mergeCells count="4">
    <mergeCell ref="A4:J4"/>
    <mergeCell ref="K4:T4"/>
    <mergeCell ref="A38:J38"/>
    <mergeCell ref="A70:G70"/>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tabColor rgb="FF92D050"/>
  </sheetPr>
  <dimension ref="A1:M38"/>
  <sheetViews>
    <sheetView showGridLines="0" topLeftCell="A7" zoomScaleNormal="100" workbookViewId="0">
      <selection activeCell="D27" sqref="D27"/>
    </sheetView>
  </sheetViews>
  <sheetFormatPr baseColWidth="10" defaultColWidth="11.42578125" defaultRowHeight="15"/>
  <cols>
    <col min="1" max="1" width="24.42578125" style="947" customWidth="1"/>
    <col min="2" max="2" width="14.28515625" style="947" customWidth="1"/>
    <col min="3" max="4" width="11.42578125" style="947"/>
    <col min="5" max="5" width="12.7109375" style="947" customWidth="1"/>
    <col min="6" max="6" width="12.28515625" style="947" customWidth="1"/>
    <col min="7" max="16384" width="11.42578125" style="947"/>
  </cols>
  <sheetData>
    <row r="1" spans="1:12">
      <c r="A1" s="69" t="s">
        <v>413</v>
      </c>
    </row>
    <row r="3" spans="1:12">
      <c r="A3" s="946" t="s">
        <v>638</v>
      </c>
      <c r="B3" s="946"/>
    </row>
    <row r="5" spans="1:12">
      <c r="A5" s="940" t="s">
        <v>372</v>
      </c>
      <c r="B5" s="940">
        <v>2005</v>
      </c>
      <c r="C5" s="941" t="s">
        <v>639</v>
      </c>
      <c r="D5" s="941" t="s">
        <v>639</v>
      </c>
      <c r="E5" s="941" t="s">
        <v>167</v>
      </c>
    </row>
    <row r="6" spans="1:12">
      <c r="A6" s="942" t="s">
        <v>640</v>
      </c>
      <c r="B6" s="944">
        <v>40.26509078439765</v>
      </c>
      <c r="C6" s="944">
        <v>60.124273301723605</v>
      </c>
      <c r="D6" s="944">
        <v>19.859182517325955</v>
      </c>
      <c r="E6" s="945">
        <v>49</v>
      </c>
      <c r="F6" s="948"/>
    </row>
    <row r="7" spans="1:12">
      <c r="A7" s="942" t="s">
        <v>641</v>
      </c>
      <c r="B7" s="944">
        <v>32.264408963106703</v>
      </c>
      <c r="C7" s="944">
        <v>42.131903582014331</v>
      </c>
      <c r="D7" s="944">
        <v>9.867494618907628</v>
      </c>
      <c r="E7" s="945">
        <v>40</v>
      </c>
      <c r="F7" s="948"/>
    </row>
    <row r="8" spans="1:12">
      <c r="A8" s="942" t="s">
        <v>642</v>
      </c>
      <c r="B8" s="944">
        <v>28.813775321205238</v>
      </c>
      <c r="C8" s="944">
        <v>43.801572449975275</v>
      </c>
      <c r="D8" s="944">
        <v>14.987797128770037</v>
      </c>
      <c r="E8" s="945">
        <v>38</v>
      </c>
      <c r="F8" s="948"/>
    </row>
    <row r="9" spans="1:12">
      <c r="A9" s="942" t="s">
        <v>643</v>
      </c>
      <c r="B9" s="944">
        <v>24.354676182397025</v>
      </c>
      <c r="C9" s="944">
        <v>36.545341042155464</v>
      </c>
      <c r="D9" s="944">
        <v>12.190664859758439</v>
      </c>
      <c r="E9" s="945">
        <v>34</v>
      </c>
      <c r="F9" s="948"/>
    </row>
    <row r="10" spans="1:12">
      <c r="A10" s="942" t="s">
        <v>644</v>
      </c>
      <c r="B10" s="944">
        <v>19.526055131454079</v>
      </c>
      <c r="C10" s="944">
        <v>33.982330098030651</v>
      </c>
      <c r="D10" s="944">
        <v>14.456274966576572</v>
      </c>
      <c r="E10" s="945">
        <v>31</v>
      </c>
      <c r="F10" s="948"/>
      <c r="H10"/>
      <c r="I10"/>
      <c r="J10"/>
      <c r="K10"/>
      <c r="L10"/>
    </row>
    <row r="11" spans="1:12">
      <c r="A11" s="942" t="s">
        <v>645</v>
      </c>
      <c r="B11" s="944">
        <v>15.956259424353936</v>
      </c>
      <c r="C11" s="944">
        <v>31.680762812879909</v>
      </c>
      <c r="D11" s="944">
        <v>15.724503388525973</v>
      </c>
      <c r="E11" s="945">
        <v>30</v>
      </c>
      <c r="F11" s="948"/>
      <c r="H11"/>
      <c r="I11"/>
      <c r="J11"/>
      <c r="K11"/>
      <c r="L11"/>
    </row>
    <row r="12" spans="1:12">
      <c r="A12" s="942" t="s">
        <v>646</v>
      </c>
      <c r="B12" s="944">
        <v>17.428735389118604</v>
      </c>
      <c r="C12" s="944">
        <v>30.069383956412292</v>
      </c>
      <c r="D12" s="944">
        <v>12.640648567293688</v>
      </c>
      <c r="E12" s="945">
        <v>25</v>
      </c>
      <c r="F12" s="948"/>
      <c r="H12"/>
    </row>
    <row r="13" spans="1:12">
      <c r="A13" s="942" t="s">
        <v>647</v>
      </c>
      <c r="B13" s="944">
        <v>19.809098204865368</v>
      </c>
      <c r="C13" s="944">
        <v>25.000032109401005</v>
      </c>
      <c r="D13" s="944">
        <v>5.1909339045356369</v>
      </c>
      <c r="E13" s="945">
        <v>25</v>
      </c>
      <c r="F13" s="948"/>
    </row>
    <row r="14" spans="1:12">
      <c r="A14" s="942" t="s">
        <v>648</v>
      </c>
      <c r="B14" s="944">
        <v>17.571101760302366</v>
      </c>
      <c r="C14" s="944">
        <v>24.477535840421556</v>
      </c>
      <c r="D14" s="944">
        <v>6.9064340801191904</v>
      </c>
      <c r="E14" s="945">
        <v>24</v>
      </c>
      <c r="F14" s="948"/>
    </row>
    <row r="15" spans="1:12">
      <c r="A15" s="942" t="s">
        <v>649</v>
      </c>
      <c r="B15" s="944">
        <v>16.769539200019114</v>
      </c>
      <c r="C15" s="944">
        <v>26.772676630410896</v>
      </c>
      <c r="D15" s="944">
        <v>10.003137430391781</v>
      </c>
      <c r="E15" s="945">
        <v>23</v>
      </c>
      <c r="F15" s="948"/>
    </row>
    <row r="16" spans="1:12">
      <c r="A16" s="941" t="s">
        <v>650</v>
      </c>
      <c r="B16" s="944">
        <v>9.5993777603296913</v>
      </c>
      <c r="C16" s="944">
        <v>19.109113045596597</v>
      </c>
      <c r="D16" s="944">
        <v>9.5097352852669061</v>
      </c>
      <c r="E16" s="945">
        <v>23</v>
      </c>
      <c r="F16" s="948"/>
    </row>
    <row r="17" spans="1:13">
      <c r="A17" s="942" t="s">
        <v>651</v>
      </c>
      <c r="B17" s="944">
        <v>23.691247813560317</v>
      </c>
      <c r="C17" s="944">
        <v>31.022907793703457</v>
      </c>
      <c r="D17" s="944">
        <v>7.3316599801431401</v>
      </c>
      <c r="E17" s="945">
        <v>20</v>
      </c>
      <c r="F17" s="948"/>
      <c r="H17"/>
      <c r="I17"/>
      <c r="J17"/>
      <c r="K17"/>
      <c r="L17"/>
      <c r="M17"/>
    </row>
    <row r="18" spans="1:13">
      <c r="A18" s="941" t="s">
        <v>652</v>
      </c>
      <c r="B18" s="943">
        <v>10.236342184545581</v>
      </c>
      <c r="C18" s="943">
        <v>22.089631245969468</v>
      </c>
      <c r="D18" s="943">
        <v>11.853289061423887</v>
      </c>
      <c r="E18" s="1019">
        <v>20</v>
      </c>
      <c r="F18" s="948"/>
      <c r="H18"/>
      <c r="I18"/>
      <c r="J18"/>
      <c r="K18"/>
      <c r="L18"/>
      <c r="M18"/>
    </row>
    <row r="19" spans="1:13">
      <c r="A19" s="942" t="s">
        <v>653</v>
      </c>
      <c r="B19" s="944">
        <v>8.4420090060872166</v>
      </c>
      <c r="C19" s="944">
        <v>21.219516545223076</v>
      </c>
      <c r="D19" s="944">
        <v>12.777507539135859</v>
      </c>
      <c r="E19" s="945">
        <v>20</v>
      </c>
      <c r="F19" s="948"/>
      <c r="H19"/>
      <c r="I19"/>
      <c r="J19"/>
      <c r="K19"/>
      <c r="L19"/>
      <c r="M19"/>
    </row>
    <row r="20" spans="1:13">
      <c r="A20" s="942" t="s">
        <v>654</v>
      </c>
      <c r="B20" s="944">
        <v>7.2770870582595624</v>
      </c>
      <c r="C20" s="944">
        <v>21.749078308954779</v>
      </c>
      <c r="D20" s="944">
        <v>14.471991250695217</v>
      </c>
      <c r="E20" s="945">
        <v>18</v>
      </c>
      <c r="F20" s="948"/>
    </row>
    <row r="21" spans="1:13">
      <c r="A21" s="942" t="s">
        <v>655</v>
      </c>
      <c r="B21" s="944">
        <v>7.1671138285338287</v>
      </c>
      <c r="C21" s="944">
        <v>19.312218550735274</v>
      </c>
      <c r="D21" s="944">
        <v>12.145104722201445</v>
      </c>
      <c r="E21" s="945">
        <v>18</v>
      </c>
      <c r="F21" s="948"/>
    </row>
    <row r="22" spans="1:13">
      <c r="A22" s="942" t="s">
        <v>656</v>
      </c>
      <c r="B22" s="944">
        <v>7.5493845091746836</v>
      </c>
      <c r="C22" s="944">
        <v>20.358817539944937</v>
      </c>
      <c r="D22" s="944">
        <v>12.809433030770254</v>
      </c>
      <c r="E22" s="945">
        <v>17</v>
      </c>
      <c r="F22" s="948"/>
    </row>
    <row r="23" spans="1:13">
      <c r="A23" s="942" t="s">
        <v>657</v>
      </c>
      <c r="B23" s="944">
        <v>9.1729316202687521</v>
      </c>
      <c r="C23" s="944">
        <v>23.319154481554417</v>
      </c>
      <c r="D23" s="944">
        <v>14.146222861285665</v>
      </c>
      <c r="E23" s="945">
        <v>16</v>
      </c>
      <c r="F23" s="948"/>
    </row>
    <row r="24" spans="1:13">
      <c r="A24" s="942" t="s">
        <v>658</v>
      </c>
      <c r="B24" s="944">
        <v>2.8215105833333349</v>
      </c>
      <c r="C24" s="944">
        <v>16.160239086671062</v>
      </c>
      <c r="D24" s="944">
        <v>13.338728503337727</v>
      </c>
      <c r="E24" s="945">
        <v>16</v>
      </c>
      <c r="F24" s="948"/>
    </row>
    <row r="25" spans="1:13">
      <c r="A25" s="942" t="s">
        <v>659</v>
      </c>
      <c r="B25" s="944">
        <v>6.900243674152998</v>
      </c>
      <c r="C25" s="944">
        <v>16.10188006204768</v>
      </c>
      <c r="D25" s="944">
        <v>9.2016363878946823</v>
      </c>
      <c r="E25" s="945">
        <v>15</v>
      </c>
      <c r="F25" s="948"/>
    </row>
    <row r="26" spans="1:13">
      <c r="A26" s="942" t="s">
        <v>660</v>
      </c>
      <c r="B26" s="944">
        <v>6.3597015752893356</v>
      </c>
      <c r="C26" s="944">
        <v>17.344659038251844</v>
      </c>
      <c r="D26" s="944">
        <v>10.984957462962509</v>
      </c>
      <c r="E26" s="945">
        <v>14.000000000000002</v>
      </c>
      <c r="F26" s="948"/>
    </row>
    <row r="27" spans="1:13">
      <c r="A27" s="942" t="s">
        <v>661</v>
      </c>
      <c r="B27" s="944">
        <v>2.4780119869869939</v>
      </c>
      <c r="C27" s="944">
        <v>13.998743688900065</v>
      </c>
      <c r="D27" s="944">
        <v>11.520731701913071</v>
      </c>
      <c r="E27" s="945">
        <v>14.000000000000002</v>
      </c>
      <c r="F27" s="948"/>
    </row>
    <row r="28" spans="1:13">
      <c r="A28" s="942" t="s">
        <v>810</v>
      </c>
      <c r="B28" s="944">
        <v>7.1149902270850012</v>
      </c>
      <c r="C28" s="944">
        <v>17.30344710627099</v>
      </c>
      <c r="D28" s="944">
        <v>10.188456879185988</v>
      </c>
      <c r="E28" s="945">
        <v>13</v>
      </c>
      <c r="F28" s="948"/>
    </row>
    <row r="29" spans="1:13">
      <c r="A29" s="942" t="s">
        <v>662</v>
      </c>
      <c r="B29" s="944">
        <v>3.131074516429349</v>
      </c>
      <c r="C29" s="944">
        <v>16.879248868111784</v>
      </c>
      <c r="D29" s="944">
        <v>13.748174351682435</v>
      </c>
      <c r="E29" s="945">
        <v>13</v>
      </c>
      <c r="F29" s="948"/>
    </row>
    <row r="30" spans="1:13">
      <c r="A30" s="942" t="s">
        <v>663</v>
      </c>
      <c r="B30" s="944">
        <v>6.9310793352889073</v>
      </c>
      <c r="C30" s="944">
        <v>13.850225668428001</v>
      </c>
      <c r="D30" s="944">
        <v>6.9191463331390937</v>
      </c>
      <c r="E30" s="945">
        <v>13</v>
      </c>
      <c r="F30" s="948"/>
    </row>
    <row r="31" spans="1:13">
      <c r="A31" s="942" t="s">
        <v>664</v>
      </c>
      <c r="B31" s="944">
        <v>2.3321777412875817</v>
      </c>
      <c r="C31" s="944">
        <v>13.000247721672222</v>
      </c>
      <c r="D31" s="944">
        <v>10.66806998038464</v>
      </c>
      <c r="E31" s="945">
        <v>13</v>
      </c>
      <c r="F31" s="948"/>
    </row>
    <row r="32" spans="1:13">
      <c r="A32" s="942" t="s">
        <v>665</v>
      </c>
      <c r="B32" s="944">
        <v>1.401898467696302</v>
      </c>
      <c r="C32" s="944">
        <v>11.699178576461644</v>
      </c>
      <c r="D32" s="944">
        <v>10.297280108765342</v>
      </c>
      <c r="E32" s="945">
        <v>11</v>
      </c>
      <c r="F32" s="948"/>
    </row>
    <row r="33" spans="1:6">
      <c r="A33" s="942" t="s">
        <v>666</v>
      </c>
      <c r="B33" s="944">
        <v>0.12267861611704549</v>
      </c>
      <c r="C33" s="944">
        <v>10.714031284371474</v>
      </c>
      <c r="D33" s="944">
        <v>10.591352668254428</v>
      </c>
      <c r="E33" s="945">
        <v>10</v>
      </c>
      <c r="F33" s="948"/>
    </row>
    <row r="36" spans="1:6">
      <c r="A36" s="903" t="s">
        <v>667</v>
      </c>
      <c r="B36" s="903"/>
    </row>
    <row r="38" spans="1:6">
      <c r="A38" s="949"/>
      <c r="B38" s="949"/>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tabColor rgb="FF92D050"/>
    <pageSetUpPr fitToPage="1"/>
  </sheetPr>
  <dimension ref="A1:H39"/>
  <sheetViews>
    <sheetView showGridLines="0" zoomScaleNormal="100" workbookViewId="0">
      <selection activeCell="D27" sqref="D27"/>
    </sheetView>
  </sheetViews>
  <sheetFormatPr baseColWidth="10" defaultColWidth="11.42578125" defaultRowHeight="12.75"/>
  <cols>
    <col min="1" max="1" width="22.7109375" style="14" customWidth="1"/>
    <col min="2" max="2" width="11.5703125" style="14" customWidth="1"/>
    <col min="3" max="3" width="12.28515625" style="14" customWidth="1"/>
    <col min="4" max="4" width="13.28515625" style="14" customWidth="1"/>
    <col min="5" max="5" width="12.7109375" style="14" customWidth="1"/>
    <col min="6" max="6" width="11.28515625" style="14" customWidth="1"/>
    <col min="7" max="7" width="8.7109375" style="14" customWidth="1"/>
    <col min="8" max="8" width="20.28515625" style="14" customWidth="1"/>
    <col min="9" max="16384" width="11.42578125" style="14"/>
  </cols>
  <sheetData>
    <row r="1" spans="1:6">
      <c r="A1" s="69" t="s">
        <v>413</v>
      </c>
    </row>
    <row r="4" spans="1:6" ht="30.75" customHeight="1">
      <c r="A4" s="1113" t="s">
        <v>637</v>
      </c>
      <c r="B4" s="1113"/>
      <c r="C4" s="1113"/>
      <c r="D4" s="1113"/>
      <c r="E4" s="1113"/>
      <c r="F4" s="80"/>
    </row>
    <row r="5" spans="1:6" ht="15">
      <c r="A5" s="57" t="s">
        <v>1</v>
      </c>
      <c r="B5" s="83"/>
      <c r="C5" s="83"/>
      <c r="D5" s="83"/>
      <c r="E5" s="83"/>
      <c r="F5" s="83"/>
    </row>
    <row r="6" spans="1:6" ht="12.75" customHeight="1">
      <c r="A6" s="978"/>
      <c r="B6" s="979" t="s">
        <v>36</v>
      </c>
      <c r="C6" s="979" t="s">
        <v>113</v>
      </c>
      <c r="D6" s="980" t="s">
        <v>159</v>
      </c>
      <c r="E6" s="980" t="s">
        <v>37</v>
      </c>
      <c r="F6" s="980" t="s">
        <v>167</v>
      </c>
    </row>
    <row r="7" spans="1:6">
      <c r="A7" s="218" t="s">
        <v>640</v>
      </c>
      <c r="B7" s="973">
        <v>74.494628941895442</v>
      </c>
      <c r="C7" s="973">
        <v>66.381040381777623</v>
      </c>
      <c r="D7" s="973">
        <v>31.854276537608612</v>
      </c>
      <c r="E7" s="973">
        <v>60.124273301723605</v>
      </c>
      <c r="F7" s="973">
        <v>49</v>
      </c>
    </row>
    <row r="8" spans="1:6">
      <c r="A8" s="218" t="s">
        <v>642</v>
      </c>
      <c r="B8" s="973">
        <v>39.563774724250919</v>
      </c>
      <c r="C8" s="973">
        <v>57.62178916513593</v>
      </c>
      <c r="D8" s="973">
        <v>13.43823366717011</v>
      </c>
      <c r="E8" s="973">
        <v>43.801572449975275</v>
      </c>
      <c r="F8" s="973">
        <v>38</v>
      </c>
    </row>
    <row r="9" spans="1:6">
      <c r="A9" s="218" t="s">
        <v>641</v>
      </c>
      <c r="B9" s="973">
        <v>53.357270119460978</v>
      </c>
      <c r="C9" s="973">
        <v>57.093522678246146</v>
      </c>
      <c r="D9" s="973">
        <v>6.7329542915000973</v>
      </c>
      <c r="E9" s="973">
        <v>42.131903582014331</v>
      </c>
      <c r="F9" s="973">
        <v>40</v>
      </c>
    </row>
    <row r="10" spans="1:6">
      <c r="A10" s="218" t="s">
        <v>645</v>
      </c>
      <c r="B10" s="973">
        <v>65.322953161130542</v>
      </c>
      <c r="C10" s="973">
        <v>51.07308732761242</v>
      </c>
      <c r="D10" s="973">
        <v>9.7005532316436298</v>
      </c>
      <c r="E10" s="973">
        <v>31.680762812879909</v>
      </c>
      <c r="F10" s="973">
        <v>30</v>
      </c>
    </row>
    <row r="11" spans="1:6">
      <c r="A11" s="218" t="s">
        <v>643</v>
      </c>
      <c r="B11" s="973">
        <v>78.203999334271415</v>
      </c>
      <c r="C11" s="973">
        <v>34.994967863201239</v>
      </c>
      <c r="D11" s="973">
        <v>10.28311536398386</v>
      </c>
      <c r="E11" s="973">
        <v>36.545341042155464</v>
      </c>
      <c r="F11" s="973">
        <v>34</v>
      </c>
    </row>
    <row r="12" spans="1:6">
      <c r="A12" s="218" t="s">
        <v>646</v>
      </c>
      <c r="B12" s="973">
        <v>28.292683542428072</v>
      </c>
      <c r="C12" s="973">
        <v>58.833550801978127</v>
      </c>
      <c r="D12" s="973">
        <v>12.164703580671045</v>
      </c>
      <c r="E12" s="973">
        <v>30.069383956412292</v>
      </c>
      <c r="F12" s="973">
        <v>25</v>
      </c>
    </row>
    <row r="13" spans="1:6">
      <c r="A13" s="218" t="s">
        <v>644</v>
      </c>
      <c r="B13" s="973">
        <v>58.032491940027263</v>
      </c>
      <c r="C13" s="973">
        <v>41.546394202386466</v>
      </c>
      <c r="D13" s="973">
        <v>9.700517938579722</v>
      </c>
      <c r="E13" s="973">
        <v>33.982330098030651</v>
      </c>
      <c r="F13" s="973">
        <v>31</v>
      </c>
    </row>
    <row r="14" spans="1:6">
      <c r="A14" s="218" t="s">
        <v>651</v>
      </c>
      <c r="B14" s="973">
        <v>53.816089939789165</v>
      </c>
      <c r="C14" s="973">
        <v>36.928375622596405</v>
      </c>
      <c r="D14" s="973">
        <v>6.593413639285961</v>
      </c>
      <c r="E14" s="973">
        <v>31.022907793703457</v>
      </c>
      <c r="F14" s="973">
        <v>20</v>
      </c>
    </row>
    <row r="15" spans="1:6">
      <c r="A15" s="218" t="s">
        <v>649</v>
      </c>
      <c r="B15" s="973">
        <v>20.165636976712513</v>
      </c>
      <c r="C15" s="973">
        <v>50.350301602003547</v>
      </c>
      <c r="D15" s="973">
        <v>5.5108760296533106</v>
      </c>
      <c r="E15" s="973">
        <v>26.772676630410896</v>
      </c>
      <c r="F15" s="973">
        <v>23</v>
      </c>
    </row>
    <row r="16" spans="1:6">
      <c r="A16" s="218" t="s">
        <v>648</v>
      </c>
      <c r="B16" s="973">
        <v>43.374311369979075</v>
      </c>
      <c r="C16" s="973">
        <v>25.326511496834275</v>
      </c>
      <c r="D16" s="973">
        <v>8.540161877886506</v>
      </c>
      <c r="E16" s="973">
        <v>24.477535840421556</v>
      </c>
      <c r="F16" s="973">
        <v>24</v>
      </c>
    </row>
    <row r="17" spans="1:6">
      <c r="A17" s="218" t="s">
        <v>647</v>
      </c>
      <c r="B17" s="973">
        <v>35.094938092591583</v>
      </c>
      <c r="C17" s="973">
        <v>32.141215860367097</v>
      </c>
      <c r="D17" s="973">
        <v>10.910520841490918</v>
      </c>
      <c r="E17" s="973">
        <v>25.000032109401005</v>
      </c>
      <c r="F17" s="973">
        <v>25</v>
      </c>
    </row>
    <row r="18" spans="1:6" ht="12.75" customHeight="1">
      <c r="A18" s="218" t="s">
        <v>657</v>
      </c>
      <c r="B18" s="973">
        <v>23.586229029682105</v>
      </c>
      <c r="C18" s="973">
        <v>37.178220121806568</v>
      </c>
      <c r="D18" s="973">
        <v>9.1006004687217139</v>
      </c>
      <c r="E18" s="973">
        <v>23.319154481554417</v>
      </c>
      <c r="F18" s="973">
        <v>16</v>
      </c>
    </row>
    <row r="19" spans="1:6">
      <c r="A19" s="974" t="s">
        <v>652</v>
      </c>
      <c r="B19" s="975">
        <v>37.481754722795905</v>
      </c>
      <c r="C19" s="975">
        <v>23.089621743319682</v>
      </c>
      <c r="D19" s="975">
        <v>10.220279290922313</v>
      </c>
      <c r="E19" s="975">
        <v>22.089631245969468</v>
      </c>
      <c r="F19" s="975">
        <v>0</v>
      </c>
    </row>
    <row r="20" spans="1:6">
      <c r="A20" s="218" t="s">
        <v>654</v>
      </c>
      <c r="B20" s="973">
        <v>35.856409577308845</v>
      </c>
      <c r="C20" s="973">
        <v>31.940544513874258</v>
      </c>
      <c r="D20" s="973">
        <v>5.3413671395006288</v>
      </c>
      <c r="E20" s="973">
        <v>21.749078308954779</v>
      </c>
      <c r="F20" s="973">
        <v>18</v>
      </c>
    </row>
    <row r="21" spans="1:6" s="380" customFormat="1">
      <c r="A21" s="218" t="s">
        <v>653</v>
      </c>
      <c r="B21" s="973">
        <v>42.943856086229395</v>
      </c>
      <c r="C21" s="973">
        <v>17.96626515751479</v>
      </c>
      <c r="D21" s="973">
        <v>9.5282426827056561</v>
      </c>
      <c r="E21" s="973">
        <v>21.219516545223076</v>
      </c>
      <c r="F21" s="973">
        <v>20</v>
      </c>
    </row>
    <row r="22" spans="1:6">
      <c r="A22" s="218" t="s">
        <v>656</v>
      </c>
      <c r="B22" s="973">
        <v>38.080698500475286</v>
      </c>
      <c r="C22" s="973">
        <v>19.949390821567277</v>
      </c>
      <c r="D22" s="973">
        <v>10.735875865855386</v>
      </c>
      <c r="E22" s="973">
        <v>20.358817539944937</v>
      </c>
      <c r="F22" s="973">
        <v>17</v>
      </c>
    </row>
    <row r="23" spans="1:6" s="7" customFormat="1">
      <c r="A23" s="218" t="s">
        <v>655</v>
      </c>
      <c r="B23" s="973">
        <v>44.695972332685265</v>
      </c>
      <c r="C23" s="973">
        <v>14.807153081396136</v>
      </c>
      <c r="D23" s="973">
        <v>9.9183804854296476</v>
      </c>
      <c r="E23" s="973">
        <v>19.312218550735274</v>
      </c>
      <c r="F23" s="973">
        <v>18</v>
      </c>
    </row>
    <row r="24" spans="1:6">
      <c r="A24" s="976" t="s">
        <v>650</v>
      </c>
      <c r="B24" s="977">
        <v>24.81864844784107</v>
      </c>
      <c r="C24" s="977">
        <v>23.368475843127317</v>
      </c>
      <c r="D24" s="977">
        <v>9.2068473474761934</v>
      </c>
      <c r="E24" s="977">
        <v>19.109113045596597</v>
      </c>
      <c r="F24" s="977">
        <v>23</v>
      </c>
    </row>
    <row r="25" spans="1:6">
      <c r="A25" s="218" t="s">
        <v>660</v>
      </c>
      <c r="B25" s="973">
        <v>23.065862917808548</v>
      </c>
      <c r="C25" s="973">
        <v>19.42674141226702</v>
      </c>
      <c r="D25" s="973">
        <v>9.2593452645548613</v>
      </c>
      <c r="E25" s="973">
        <v>17.344659038251844</v>
      </c>
      <c r="F25" s="973">
        <v>14.000000000000002</v>
      </c>
    </row>
    <row r="26" spans="1:6">
      <c r="A26" s="218" t="s">
        <v>810</v>
      </c>
      <c r="B26" s="973">
        <v>14.810111602024753</v>
      </c>
      <c r="C26" s="973">
        <v>23.534816523312831</v>
      </c>
      <c r="D26" s="973">
        <v>9.3830614355918307</v>
      </c>
      <c r="E26" s="973">
        <v>17.30344710627099</v>
      </c>
      <c r="F26" s="973">
        <v>13</v>
      </c>
    </row>
    <row r="27" spans="1:6">
      <c r="A27" s="218" t="s">
        <v>662</v>
      </c>
      <c r="B27" s="973">
        <v>12.040589779635862</v>
      </c>
      <c r="C27" s="973">
        <v>37.116836492051981</v>
      </c>
      <c r="D27" s="973">
        <v>7.4005828690931779</v>
      </c>
      <c r="E27" s="973">
        <v>16.879248868111784</v>
      </c>
      <c r="F27" s="973">
        <v>13</v>
      </c>
    </row>
    <row r="28" spans="1:6">
      <c r="A28" s="218" t="s">
        <v>663</v>
      </c>
      <c r="B28" s="973">
        <v>11.90431509294959</v>
      </c>
      <c r="C28" s="973">
        <v>17.720056830572009</v>
      </c>
      <c r="D28" s="973">
        <v>11.571308759505426</v>
      </c>
      <c r="E28" s="973">
        <v>13.850225668428001</v>
      </c>
      <c r="F28" s="973">
        <v>13</v>
      </c>
    </row>
    <row r="29" spans="1:6">
      <c r="A29" s="218" t="s">
        <v>659</v>
      </c>
      <c r="B29" s="973">
        <v>16.236527996065877</v>
      </c>
      <c r="C29" s="973">
        <v>22.143453825991859</v>
      </c>
      <c r="D29" s="973">
        <v>6.57522955224497</v>
      </c>
      <c r="E29" s="973">
        <v>16.10188006204768</v>
      </c>
      <c r="F29" s="973">
        <v>15</v>
      </c>
    </row>
    <row r="30" spans="1:6">
      <c r="A30" s="218" t="s">
        <v>658</v>
      </c>
      <c r="B30" s="973">
        <v>39.054891900356331</v>
      </c>
      <c r="C30" s="973">
        <v>6.264206352455516</v>
      </c>
      <c r="D30" s="973">
        <v>10.186506826087015</v>
      </c>
      <c r="E30" s="973">
        <v>16.160239086671062</v>
      </c>
      <c r="F30" s="973">
        <v>16</v>
      </c>
    </row>
    <row r="31" spans="1:6">
      <c r="A31" s="218" t="s">
        <v>664</v>
      </c>
      <c r="B31" s="973">
        <v>25.122386312061767</v>
      </c>
      <c r="C31" s="973">
        <v>8.4465899780003628</v>
      </c>
      <c r="D31" s="973">
        <v>11.034626941936992</v>
      </c>
      <c r="E31" s="973">
        <v>13.000247721672222</v>
      </c>
      <c r="F31" s="973">
        <v>13</v>
      </c>
    </row>
    <row r="32" spans="1:6">
      <c r="A32" s="218" t="s">
        <v>661</v>
      </c>
      <c r="B32" s="973">
        <v>26.406998048247647</v>
      </c>
      <c r="C32" s="973">
        <v>8.0530359853235289</v>
      </c>
      <c r="D32" s="973">
        <v>12.63122385370154</v>
      </c>
      <c r="E32" s="973">
        <v>13.998743688900065</v>
      </c>
      <c r="F32" s="973">
        <v>14.000000000000002</v>
      </c>
    </row>
    <row r="33" spans="1:8">
      <c r="A33" s="218" t="s">
        <v>666</v>
      </c>
      <c r="B33" s="973">
        <v>9.4889954651459565</v>
      </c>
      <c r="C33" s="973">
        <v>23.026885443013612</v>
      </c>
      <c r="D33" s="973">
        <v>10.586393943515207</v>
      </c>
      <c r="E33" s="973">
        <v>10.714031284371474</v>
      </c>
      <c r="F33" s="973">
        <v>10</v>
      </c>
    </row>
    <row r="34" spans="1:8">
      <c r="A34" s="218" t="s">
        <v>665</v>
      </c>
      <c r="B34" s="973">
        <v>13.886910227817898</v>
      </c>
      <c r="C34" s="973">
        <v>12.614164741714537</v>
      </c>
      <c r="D34" s="973">
        <v>12.580656489765706</v>
      </c>
      <c r="E34" s="973">
        <v>11.699178576461644</v>
      </c>
      <c r="F34" s="973">
        <v>11</v>
      </c>
    </row>
    <row r="36" spans="1:8">
      <c r="A36" s="366" t="s">
        <v>300</v>
      </c>
      <c r="H36" s="219"/>
    </row>
    <row r="37" spans="1:8">
      <c r="E37" s="204"/>
      <c r="H37" s="214"/>
    </row>
    <row r="38" spans="1:8" ht="15.75" customHeight="1">
      <c r="A38" s="14" t="s">
        <v>579</v>
      </c>
      <c r="B38" s="87"/>
      <c r="C38" s="87"/>
      <c r="D38" s="87"/>
      <c r="E38" s="87"/>
      <c r="G38" s="205"/>
      <c r="H38" s="214"/>
    </row>
    <row r="39" spans="1:8" ht="13.5" customHeight="1">
      <c r="H39" s="214"/>
    </row>
  </sheetData>
  <sheetProtection selectLockedCells="1" selectUnlockedCells="1"/>
  <sortState ref="A7:F35">
    <sortCondition descending="1" ref="E7:E35"/>
  </sortState>
  <mergeCells count="1">
    <mergeCell ref="A4:E4"/>
  </mergeCells>
  <phoneticPr fontId="40" type="noConversion"/>
  <pageMargins left="0.7" right="0.7" top="0.75" bottom="0.75" header="0.51180555555555551" footer="0.51180555555555551"/>
  <pageSetup paperSize="9"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tabColor rgb="FF92D050"/>
    <pageSetUpPr fitToPage="1"/>
  </sheetPr>
  <dimension ref="A1:X96"/>
  <sheetViews>
    <sheetView showGridLines="0" topLeftCell="A61" zoomScaleNormal="100" workbookViewId="0">
      <selection activeCell="D27" sqref="D27"/>
    </sheetView>
  </sheetViews>
  <sheetFormatPr baseColWidth="10" defaultColWidth="7.28515625" defaultRowHeight="11.25"/>
  <cols>
    <col min="1" max="1" width="7.28515625" style="199"/>
    <col min="2" max="2" width="43.42578125" style="199" customWidth="1"/>
    <col min="3" max="12" width="15.7109375" style="199" customWidth="1"/>
    <col min="13" max="13" width="26.28515625" style="199" customWidth="1"/>
    <col min="14" max="23" width="12.5703125" style="199" customWidth="1"/>
    <col min="24" max="42" width="15.7109375" style="199" customWidth="1"/>
    <col min="43" max="47" width="8" style="199" customWidth="1"/>
    <col min="48" max="72" width="15.7109375" style="199" customWidth="1"/>
    <col min="73" max="255" width="8" style="199" customWidth="1"/>
    <col min="256" max="16384" width="7.28515625" style="199"/>
  </cols>
  <sheetData>
    <row r="1" spans="1:12" ht="17.25" customHeight="1">
      <c r="A1" s="69" t="s">
        <v>413</v>
      </c>
      <c r="B1" s="69"/>
    </row>
    <row r="2" spans="1:12" ht="17.25" customHeight="1"/>
    <row r="3" spans="1:12" ht="17.25" customHeight="1"/>
    <row r="4" spans="1:12" ht="15">
      <c r="B4" s="206" t="s">
        <v>903</v>
      </c>
      <c r="K4" s="207"/>
      <c r="L4" s="207"/>
    </row>
    <row r="5" spans="1:12" ht="12.75">
      <c r="B5" s="208" t="s">
        <v>60</v>
      </c>
      <c r="K5" s="207"/>
      <c r="L5" s="207"/>
    </row>
    <row r="6" spans="1:12" s="200" customFormat="1" ht="14.25" customHeight="1"/>
    <row r="7" spans="1:12" s="200" customFormat="1" ht="12.75">
      <c r="L7" s="209"/>
    </row>
    <row r="8" spans="1:12" s="200" customFormat="1"/>
    <row r="9" spans="1:12" s="200" customFormat="1"/>
    <row r="10" spans="1:12" s="200" customFormat="1"/>
    <row r="11" spans="1:12" s="200" customFormat="1"/>
    <row r="12" spans="1:12" s="200" customFormat="1">
      <c r="K12" s="201"/>
    </row>
    <row r="13" spans="1:12" s="200" customFormat="1">
      <c r="K13" s="11"/>
    </row>
    <row r="14" spans="1:12" s="200" customFormat="1">
      <c r="K14" s="11"/>
    </row>
    <row r="15" spans="1:12" s="200" customFormat="1">
      <c r="K15" s="11"/>
    </row>
    <row r="16" spans="1:12" s="200" customFormat="1"/>
    <row r="17" spans="19:19" s="200" customFormat="1"/>
    <row r="18" spans="19:19" s="200" customFormat="1"/>
    <row r="19" spans="19:19" s="200" customFormat="1"/>
    <row r="20" spans="19:19" s="200" customFormat="1"/>
    <row r="21" spans="19:19" s="200" customFormat="1"/>
    <row r="22" spans="19:19" s="200" customFormat="1"/>
    <row r="23" spans="19:19" s="200" customFormat="1"/>
    <row r="24" spans="19:19" s="200" customFormat="1"/>
    <row r="25" spans="19:19" s="200" customFormat="1"/>
    <row r="26" spans="19:19" s="200" customFormat="1" ht="12.75">
      <c r="S26" s="14"/>
    </row>
    <row r="27" spans="19:19" s="200" customFormat="1"/>
    <row r="28" spans="19:19" s="200" customFormat="1"/>
    <row r="29" spans="19:19" s="200" customFormat="1"/>
    <row r="30" spans="19:19" s="200" customFormat="1"/>
    <row r="31" spans="19:19" s="200" customFormat="1" ht="16.5" customHeight="1"/>
    <row r="32" spans="19:19" s="200" customFormat="1" ht="16.5" customHeight="1"/>
    <row r="33" s="200" customFormat="1"/>
    <row r="34" s="200" customFormat="1"/>
    <row r="35" s="200" customFormat="1"/>
    <row r="36" s="200" customFormat="1"/>
    <row r="37" s="200" customFormat="1"/>
    <row r="38" s="200" customFormat="1"/>
    <row r="39" s="200" customFormat="1"/>
    <row r="40" s="200" customFormat="1"/>
    <row r="41" s="200" customFormat="1"/>
    <row r="42" s="200" customFormat="1"/>
    <row r="43" s="200" customFormat="1"/>
    <row r="44" s="200" customFormat="1"/>
    <row r="45" s="200" customFormat="1"/>
    <row r="46" s="200" customFormat="1"/>
    <row r="47" s="200" customFormat="1"/>
    <row r="48" s="200" customFormat="1"/>
    <row r="49" spans="11:14" s="200" customFormat="1"/>
    <row r="50" spans="11:14" s="200" customFormat="1"/>
    <row r="51" spans="11:14" s="200" customFormat="1" ht="33.75">
      <c r="M51" s="210"/>
      <c r="N51" s="210"/>
    </row>
    <row r="52" spans="11:14" s="200" customFormat="1"/>
    <row r="53" spans="11:14" s="200" customFormat="1"/>
    <row r="54" spans="11:14" s="200" customFormat="1"/>
    <row r="55" spans="11:14" s="200" customFormat="1"/>
    <row r="56" spans="11:14" s="200" customFormat="1"/>
    <row r="57" spans="11:14" s="200" customFormat="1"/>
    <row r="58" spans="11:14" s="200" customFormat="1"/>
    <row r="59" spans="11:14" s="200" customFormat="1"/>
    <row r="60" spans="11:14" s="200" customFormat="1">
      <c r="K60" s="203"/>
    </row>
    <row r="61" spans="11:14" s="200" customFormat="1">
      <c r="K61" s="203"/>
    </row>
    <row r="62" spans="11:14" s="200" customFormat="1">
      <c r="K62" s="203"/>
    </row>
    <row r="63" spans="11:14" s="200" customFormat="1">
      <c r="K63" s="203"/>
    </row>
    <row r="64" spans="11:14" s="200" customFormat="1">
      <c r="K64" s="203"/>
    </row>
    <row r="65" spans="2:24" s="200" customFormat="1" ht="14.25">
      <c r="B65" s="211" t="s">
        <v>160</v>
      </c>
      <c r="C65" s="202"/>
      <c r="D65" s="202"/>
      <c r="E65" s="202"/>
      <c r="F65" s="202"/>
      <c r="G65" s="202"/>
      <c r="H65" s="202"/>
      <c r="I65" s="202"/>
      <c r="J65" s="198"/>
    </row>
    <row r="66" spans="2:24" s="200" customFormat="1" ht="12.75">
      <c r="B66" s="202" t="s">
        <v>317</v>
      </c>
      <c r="K66" s="203"/>
    </row>
    <row r="67" spans="2:24" s="200" customFormat="1" ht="14.25">
      <c r="B67" s="1185"/>
      <c r="C67" s="1185"/>
      <c r="D67" s="1185"/>
      <c r="E67" s="1185"/>
      <c r="F67" s="1185"/>
      <c r="G67" s="1185"/>
      <c r="H67" s="1185"/>
      <c r="I67" s="1185"/>
      <c r="J67" s="1185"/>
      <c r="K67" s="203"/>
      <c r="M67" s="199"/>
      <c r="N67" s="199"/>
      <c r="O67" s="199"/>
      <c r="P67" s="199"/>
      <c r="Q67" s="199"/>
      <c r="R67" s="199"/>
      <c r="S67" s="199"/>
      <c r="T67" s="199"/>
      <c r="U67" s="199"/>
      <c r="V67" s="199"/>
      <c r="W67" s="199"/>
      <c r="X67" s="199"/>
    </row>
    <row r="68" spans="2:24" s="200" customFormat="1" ht="12.75">
      <c r="B68" s="252" t="s">
        <v>174</v>
      </c>
      <c r="C68" s="273" t="s">
        <v>161</v>
      </c>
      <c r="D68" s="273" t="s">
        <v>163</v>
      </c>
      <c r="E68" s="273" t="s">
        <v>164</v>
      </c>
      <c r="F68" s="273" t="s">
        <v>14</v>
      </c>
      <c r="G68" s="273" t="s">
        <v>20</v>
      </c>
      <c r="H68" s="273" t="s">
        <v>96</v>
      </c>
      <c r="I68" s="273" t="s">
        <v>162</v>
      </c>
      <c r="J68" s="273" t="s">
        <v>19</v>
      </c>
      <c r="K68" s="273" t="s">
        <v>16</v>
      </c>
      <c r="L68" s="252" t="s">
        <v>7</v>
      </c>
      <c r="M68" s="199"/>
      <c r="N68" s="199"/>
      <c r="O68" s="199"/>
      <c r="P68" s="199"/>
      <c r="Q68" s="199"/>
      <c r="R68" s="199"/>
      <c r="S68" s="199"/>
      <c r="T68" s="199"/>
      <c r="U68" s="199"/>
      <c r="V68" s="199"/>
      <c r="W68" s="199"/>
      <c r="X68" s="199"/>
    </row>
    <row r="69" spans="2:24" s="200" customFormat="1" ht="12.75">
      <c r="B69" s="252" t="s">
        <v>666</v>
      </c>
      <c r="C69" s="321">
        <v>0</v>
      </c>
      <c r="D69" s="321">
        <v>0</v>
      </c>
      <c r="E69" s="321">
        <v>0</v>
      </c>
      <c r="F69" s="321">
        <v>5.8E-5</v>
      </c>
      <c r="G69" s="321">
        <v>5.9575000000000003E-2</v>
      </c>
      <c r="H69" s="321">
        <v>0.23683699999999999</v>
      </c>
      <c r="I69" s="321">
        <v>0</v>
      </c>
      <c r="J69" s="321">
        <v>0</v>
      </c>
      <c r="K69" s="321">
        <v>1.5615E-2</v>
      </c>
      <c r="L69" s="321">
        <v>0.312085</v>
      </c>
      <c r="M69" s="199"/>
      <c r="N69" s="199"/>
      <c r="O69" s="199"/>
      <c r="P69" s="199"/>
      <c r="Q69" s="199"/>
      <c r="R69" s="199"/>
      <c r="S69" s="199"/>
      <c r="T69" s="199"/>
      <c r="U69" s="199"/>
      <c r="V69" s="199"/>
      <c r="W69" s="199"/>
      <c r="X69" s="199"/>
    </row>
    <row r="70" spans="2:24" s="200" customFormat="1" ht="12.75">
      <c r="B70" s="321" t="s">
        <v>662</v>
      </c>
      <c r="C70" s="321">
        <v>0.27149400000000001</v>
      </c>
      <c r="D70" s="321">
        <v>2.1752000000000001E-2</v>
      </c>
      <c r="E70" s="321">
        <v>0</v>
      </c>
      <c r="F70" s="321">
        <v>0.24040799999999998</v>
      </c>
      <c r="G70" s="321">
        <v>0.86492800000000003</v>
      </c>
      <c r="H70" s="321">
        <v>0.29560799999999998</v>
      </c>
      <c r="I70" s="321">
        <v>0</v>
      </c>
      <c r="J70" s="321">
        <v>0</v>
      </c>
      <c r="K70" s="321">
        <v>0.15452099999999999</v>
      </c>
      <c r="L70" s="321">
        <v>1.8487109999999998</v>
      </c>
      <c r="M70" s="199"/>
      <c r="N70" s="199"/>
      <c r="O70" s="199"/>
      <c r="P70" s="199"/>
      <c r="Q70" s="199"/>
      <c r="R70" s="199"/>
      <c r="S70" s="199"/>
      <c r="T70" s="199"/>
      <c r="U70" s="199"/>
      <c r="V70" s="199"/>
      <c r="W70" s="199"/>
      <c r="X70" s="199"/>
    </row>
    <row r="71" spans="2:24" ht="12.75">
      <c r="B71" s="321" t="s">
        <v>665</v>
      </c>
      <c r="C71" s="321">
        <v>2.0039570000000002</v>
      </c>
      <c r="D71" s="321">
        <v>0.15126100000000001</v>
      </c>
      <c r="E71" s="321">
        <v>9.1602000000000003E-2</v>
      </c>
      <c r="F71" s="321">
        <v>0.35113499999999997</v>
      </c>
      <c r="G71" s="321">
        <v>2.9857999999999999E-2</v>
      </c>
      <c r="H71" s="321">
        <v>0.16126099999999999</v>
      </c>
      <c r="I71" s="321">
        <v>0</v>
      </c>
      <c r="J71" s="321">
        <v>0</v>
      </c>
      <c r="K71" s="321">
        <v>0.208925</v>
      </c>
      <c r="L71" s="321">
        <v>2.9979989999999996</v>
      </c>
    </row>
    <row r="72" spans="2:24" ht="12.75">
      <c r="B72" s="321" t="s">
        <v>647</v>
      </c>
      <c r="C72" s="321">
        <v>6.152285</v>
      </c>
      <c r="D72" s="321">
        <v>0</v>
      </c>
      <c r="E72" s="321">
        <v>4.9340600000000006</v>
      </c>
      <c r="F72" s="321">
        <v>6.2510000000000005E-3</v>
      </c>
      <c r="G72" s="321">
        <v>0.11956799999999999</v>
      </c>
      <c r="H72" s="321">
        <v>0.36819600000000002</v>
      </c>
      <c r="I72" s="321">
        <v>0</v>
      </c>
      <c r="J72" s="321">
        <v>0.13256299999999999</v>
      </c>
      <c r="K72" s="321">
        <v>0.31353799999999998</v>
      </c>
      <c r="L72" s="321">
        <v>12.026460999999999</v>
      </c>
    </row>
    <row r="73" spans="2:24" ht="12.75">
      <c r="B73" s="321" t="s">
        <v>658</v>
      </c>
      <c r="C73" s="321">
        <v>2.5981529999999999</v>
      </c>
      <c r="D73" s="321">
        <v>1.6863859999999999</v>
      </c>
      <c r="E73" s="321">
        <v>0.93265500000000001</v>
      </c>
      <c r="F73" s="321">
        <v>11.54942</v>
      </c>
      <c r="G73" s="321">
        <v>0.16404099999999999</v>
      </c>
      <c r="H73" s="321">
        <v>6.3780000000000003E-2</v>
      </c>
      <c r="I73" s="321">
        <v>0.46998399999999996</v>
      </c>
      <c r="J73" s="321">
        <v>0</v>
      </c>
      <c r="K73" s="321">
        <v>0.60843399999999992</v>
      </c>
      <c r="L73" s="321">
        <v>18.072852999999999</v>
      </c>
    </row>
    <row r="74" spans="2:24" ht="12.75">
      <c r="B74" s="321" t="s">
        <v>649</v>
      </c>
      <c r="C74" s="321">
        <v>14.800833000000001</v>
      </c>
      <c r="D74" s="321">
        <v>0.32833300000000004</v>
      </c>
      <c r="E74" s="321">
        <v>0.30060000000000003</v>
      </c>
      <c r="F74" s="321">
        <v>1.5517000000000001</v>
      </c>
      <c r="G74" s="321">
        <v>0</v>
      </c>
      <c r="H74" s="321">
        <v>0.1288</v>
      </c>
      <c r="I74" s="321">
        <v>1.9091939999999998</v>
      </c>
      <c r="J74" s="321">
        <v>0</v>
      </c>
      <c r="K74" s="321">
        <v>0.44916699999999998</v>
      </c>
      <c r="L74" s="321">
        <v>19.468626999999998</v>
      </c>
    </row>
    <row r="75" spans="2:24" ht="12.75">
      <c r="B75" s="321" t="s">
        <v>646</v>
      </c>
      <c r="C75" s="321">
        <v>19.846388999999999</v>
      </c>
      <c r="D75" s="321">
        <v>0.30797000000000002</v>
      </c>
      <c r="E75" s="321">
        <v>0.03</v>
      </c>
      <c r="F75" s="321">
        <v>0.84399999999999997</v>
      </c>
      <c r="G75" s="321">
        <v>0</v>
      </c>
      <c r="H75" s="321">
        <v>0.12254000000000001</v>
      </c>
      <c r="I75" s="321">
        <v>0</v>
      </c>
      <c r="J75" s="321">
        <v>0</v>
      </c>
      <c r="K75" s="321">
        <v>0.23111099999999998</v>
      </c>
      <c r="L75" s="321">
        <v>21.382010000000001</v>
      </c>
    </row>
    <row r="76" spans="2:24" ht="12.75">
      <c r="B76" s="321" t="s">
        <v>660</v>
      </c>
      <c r="C76" s="321">
        <v>15.364443999999999</v>
      </c>
      <c r="D76" s="321">
        <v>0.370278</v>
      </c>
      <c r="E76" s="321">
        <v>4.5170000000000003</v>
      </c>
      <c r="F76" s="321">
        <v>4.0000000000000001E-3</v>
      </c>
      <c r="G76" s="321">
        <v>9.3889E-2</v>
      </c>
      <c r="H76" s="321">
        <v>0.66300000000000003</v>
      </c>
      <c r="I76" s="321">
        <v>2.0747279999999999</v>
      </c>
      <c r="J76" s="321">
        <v>0.108889</v>
      </c>
      <c r="K76" s="321">
        <v>1.521944</v>
      </c>
      <c r="L76" s="321">
        <v>24.718172000000006</v>
      </c>
    </row>
    <row r="77" spans="2:24" ht="12.75">
      <c r="B77" s="321" t="s">
        <v>651</v>
      </c>
      <c r="C77" s="321">
        <v>17.572944</v>
      </c>
      <c r="D77" s="321">
        <v>0</v>
      </c>
      <c r="E77" s="321">
        <v>5.6623999999999999</v>
      </c>
      <c r="F77" s="321">
        <v>1.7207000000000001</v>
      </c>
      <c r="G77" s="321">
        <v>0.190083</v>
      </c>
      <c r="H77" s="321">
        <v>9.5500000000000002E-2</v>
      </c>
      <c r="I77" s="321">
        <v>1.8700000000000001E-3</v>
      </c>
      <c r="J77" s="321">
        <v>0.68092600000000003</v>
      </c>
      <c r="K77" s="321">
        <v>0.96680999999999995</v>
      </c>
      <c r="L77" s="321">
        <v>26.891233</v>
      </c>
    </row>
    <row r="78" spans="2:24" ht="12.75">
      <c r="B78" s="321" t="s">
        <v>657</v>
      </c>
      <c r="C78" s="321">
        <v>19.537401999999997</v>
      </c>
      <c r="D78" s="321">
        <v>0.48763699999999999</v>
      </c>
      <c r="E78" s="321">
        <v>2.820398</v>
      </c>
      <c r="F78" s="321">
        <v>1.4771310000000002</v>
      </c>
      <c r="G78" s="321">
        <v>0.318718</v>
      </c>
      <c r="H78" s="321">
        <v>1.480856</v>
      </c>
      <c r="I78" s="321">
        <v>1.5457940000000001</v>
      </c>
      <c r="J78" s="321">
        <v>0.41527800000000004</v>
      </c>
      <c r="K78" s="321">
        <v>0.61990900000000004</v>
      </c>
      <c r="L78" s="321">
        <v>28.703122999999998</v>
      </c>
    </row>
    <row r="79" spans="2:24" ht="12.75">
      <c r="B79" s="321" t="s">
        <v>641</v>
      </c>
      <c r="C79" s="321">
        <v>26.569413000000001</v>
      </c>
      <c r="D79" s="321">
        <v>7.8361E-2</v>
      </c>
      <c r="E79" s="321">
        <v>2.6030419999999999</v>
      </c>
      <c r="F79" s="321">
        <v>0.176842</v>
      </c>
      <c r="G79" s="321">
        <v>1.1098999999999999E-2</v>
      </c>
      <c r="H79" s="321">
        <v>4.8470000000000006E-3</v>
      </c>
      <c r="I79" s="321">
        <v>0.90651400000000004</v>
      </c>
      <c r="J79" s="321">
        <v>0</v>
      </c>
      <c r="K79" s="321">
        <v>0.93302099999999999</v>
      </c>
      <c r="L79" s="321">
        <v>31.283139000000006</v>
      </c>
    </row>
    <row r="80" spans="2:24" ht="12.75">
      <c r="B80" s="321" t="s">
        <v>654</v>
      </c>
      <c r="C80" s="321">
        <v>8.6187900000000006</v>
      </c>
      <c r="D80" s="321">
        <v>0</v>
      </c>
      <c r="E80" s="321">
        <v>3.3436870000000001</v>
      </c>
      <c r="F80" s="321">
        <v>9.310103999999999</v>
      </c>
      <c r="G80" s="321">
        <v>3.4088609999999999</v>
      </c>
      <c r="H80" s="321">
        <v>4.4468540000000001</v>
      </c>
      <c r="I80" s="321">
        <v>2.0771519999999999</v>
      </c>
      <c r="J80" s="321">
        <v>6.5278000000000003E-2</v>
      </c>
      <c r="K80" s="321">
        <v>1.5736110000000001</v>
      </c>
      <c r="L80" s="321">
        <v>32.844336999999996</v>
      </c>
    </row>
    <row r="81" spans="2:12" ht="12.75">
      <c r="B81" s="321" t="s">
        <v>663</v>
      </c>
      <c r="C81" s="321">
        <v>23.682777999999999</v>
      </c>
      <c r="D81" s="321">
        <v>0.67972199999999994</v>
      </c>
      <c r="E81" s="321">
        <v>0.24399999999999999</v>
      </c>
      <c r="F81" s="321">
        <v>0.65500000000000003</v>
      </c>
      <c r="G81" s="321">
        <v>0.17416699999999999</v>
      </c>
      <c r="H81" s="321">
        <v>2.4590000000000001</v>
      </c>
      <c r="I81" s="321">
        <v>5.1826949999999998</v>
      </c>
      <c r="J81" s="321">
        <v>1.7427779999999999</v>
      </c>
      <c r="K81" s="321">
        <v>1.040278</v>
      </c>
      <c r="L81" s="321">
        <v>35.860418000000003</v>
      </c>
    </row>
    <row r="82" spans="2:12" ht="12.75">
      <c r="B82" s="321" t="s">
        <v>664</v>
      </c>
      <c r="C82" s="321">
        <v>13.655693999999999</v>
      </c>
      <c r="D82" s="321">
        <v>4.4930280000000007</v>
      </c>
      <c r="E82" s="321">
        <v>0.26689999999999997</v>
      </c>
      <c r="F82" s="321">
        <v>12.7636</v>
      </c>
      <c r="G82" s="321">
        <v>0.313722</v>
      </c>
      <c r="H82" s="321">
        <v>5.1053999999999995</v>
      </c>
      <c r="I82" s="321">
        <v>5.4201899999999998</v>
      </c>
      <c r="J82" s="321">
        <v>4.2250000000000003E-2</v>
      </c>
      <c r="K82" s="321">
        <v>2.8360279999999998</v>
      </c>
      <c r="L82" s="321">
        <v>44.896811999999997</v>
      </c>
    </row>
    <row r="83" spans="2:12" ht="12.75">
      <c r="B83" s="321" t="s">
        <v>645</v>
      </c>
      <c r="C83" s="321">
        <v>16.741681</v>
      </c>
      <c r="D83" s="321">
        <v>5.4286090000000007</v>
      </c>
      <c r="E83" s="321">
        <v>1.7063999999999999E-2</v>
      </c>
      <c r="F83" s="321">
        <v>16.330214000000002</v>
      </c>
      <c r="G83" s="321">
        <v>0.91002300000000003</v>
      </c>
      <c r="H83" s="321">
        <v>1.1805319999999999</v>
      </c>
      <c r="I83" s="321">
        <v>2.1896000000000002E-2</v>
      </c>
      <c r="J83" s="321">
        <v>1.2734000000000001E-2</v>
      </c>
      <c r="K83" s="321">
        <v>5.9385699999999995</v>
      </c>
      <c r="L83" s="321">
        <v>46.581323000000005</v>
      </c>
    </row>
    <row r="84" spans="2:12" ht="12.75">
      <c r="B84" s="321" t="s">
        <v>810</v>
      </c>
      <c r="C84" s="321">
        <v>40.959856000000002</v>
      </c>
      <c r="D84" s="321">
        <v>1.1146980000000002</v>
      </c>
      <c r="E84" s="321">
        <v>2.1438839999999999</v>
      </c>
      <c r="F84" s="321">
        <v>0.69908300000000001</v>
      </c>
      <c r="G84" s="321">
        <v>0.219055</v>
      </c>
      <c r="H84" s="321">
        <v>2.2870140000000001</v>
      </c>
      <c r="I84" s="321">
        <v>3.2259759999999997</v>
      </c>
      <c r="J84" s="321">
        <v>0</v>
      </c>
      <c r="K84" s="321">
        <v>6.9135659999999994</v>
      </c>
      <c r="L84" s="321">
        <v>57.563131999999996</v>
      </c>
    </row>
    <row r="85" spans="2:12" ht="12.75">
      <c r="B85" s="321" t="s">
        <v>648</v>
      </c>
      <c r="C85" s="321">
        <v>39.559379</v>
      </c>
      <c r="D85" s="321">
        <v>2.3667999999999998E-2</v>
      </c>
      <c r="E85" s="321">
        <v>15.381243</v>
      </c>
      <c r="F85" s="321">
        <v>6.945462</v>
      </c>
      <c r="G85" s="321">
        <v>9.0100000000000006E-3</v>
      </c>
      <c r="H85" s="321">
        <v>1.7333750000000001</v>
      </c>
      <c r="I85" s="321">
        <v>3.3191290000000002</v>
      </c>
      <c r="J85" s="321">
        <v>0.24814699999999998</v>
      </c>
      <c r="K85" s="321">
        <v>0.21446799999999999</v>
      </c>
      <c r="L85" s="321">
        <v>67.433881</v>
      </c>
    </row>
    <row r="86" spans="2:12" ht="12.75">
      <c r="B86" s="321" t="s">
        <v>644</v>
      </c>
      <c r="C86" s="321">
        <v>33.776254000000002</v>
      </c>
      <c r="D86" s="321">
        <v>1.2975209999999999</v>
      </c>
      <c r="E86" s="321">
        <v>12.082580999999999</v>
      </c>
      <c r="F86" s="321">
        <v>12.298663000000001</v>
      </c>
      <c r="G86" s="321">
        <v>1.1710480000000001</v>
      </c>
      <c r="H86" s="321">
        <v>1.7155899999999999</v>
      </c>
      <c r="I86" s="321">
        <v>3.4329730000000001</v>
      </c>
      <c r="J86" s="321">
        <v>2.3163649999999998</v>
      </c>
      <c r="K86" s="321">
        <v>0.96231100000000003</v>
      </c>
      <c r="L86" s="321">
        <v>69.053306000000006</v>
      </c>
    </row>
    <row r="87" spans="2:12" ht="12.75">
      <c r="B87" s="321" t="s">
        <v>661</v>
      </c>
      <c r="C87" s="321">
        <v>17.806999000000001</v>
      </c>
      <c r="D87" s="321">
        <v>9.7300220000000017</v>
      </c>
      <c r="E87" s="321">
        <v>4.6066000000000003E-2</v>
      </c>
      <c r="F87" s="321">
        <v>15.339129999999999</v>
      </c>
      <c r="G87" s="321">
        <v>0.32666699999999999</v>
      </c>
      <c r="H87" s="321">
        <v>8.7651719999999997</v>
      </c>
      <c r="I87" s="321">
        <v>20.675477000000001</v>
      </c>
      <c r="J87" s="321">
        <v>1.7181330000000001</v>
      </c>
      <c r="K87" s="321">
        <v>4.8345229999999999</v>
      </c>
      <c r="L87" s="321">
        <v>79.24218900000001</v>
      </c>
    </row>
    <row r="88" spans="2:12" ht="12.75">
      <c r="B88" s="321" t="s">
        <v>643</v>
      </c>
      <c r="C88" s="321">
        <v>55.869810999999999</v>
      </c>
      <c r="D88" s="321">
        <v>2.2265549999999998</v>
      </c>
      <c r="E88" s="321">
        <v>41.99803</v>
      </c>
      <c r="F88" s="321">
        <v>6.7915299999999998</v>
      </c>
      <c r="G88" s="321">
        <v>2.117019</v>
      </c>
      <c r="H88" s="321">
        <v>2.0429339999999998</v>
      </c>
      <c r="I88" s="321">
        <v>3.6565359999999996</v>
      </c>
      <c r="J88" s="321">
        <v>0.42348200000000003</v>
      </c>
      <c r="K88" s="321">
        <v>2.449649</v>
      </c>
      <c r="L88" s="321">
        <v>117.57554599999999</v>
      </c>
    </row>
    <row r="89" spans="2:12" ht="12.75">
      <c r="B89" s="321" t="s">
        <v>642</v>
      </c>
      <c r="C89" s="321">
        <v>96.846666999999997</v>
      </c>
      <c r="D89" s="321">
        <v>3.8424999999999998</v>
      </c>
      <c r="E89" s="321">
        <v>15.883341</v>
      </c>
      <c r="F89" s="321">
        <v>7.9381499999999994</v>
      </c>
      <c r="G89" s="321">
        <v>2.7777999999999997E-2</v>
      </c>
      <c r="H89" s="321">
        <v>0.218471</v>
      </c>
      <c r="I89" s="321">
        <v>4.5686249999999999</v>
      </c>
      <c r="J89" s="321">
        <v>0</v>
      </c>
      <c r="K89" s="321">
        <v>1.9655560000000001</v>
      </c>
      <c r="L89" s="321">
        <v>131.29108799999997</v>
      </c>
    </row>
    <row r="90" spans="2:12" ht="12.75">
      <c r="B90" s="321" t="s">
        <v>659</v>
      </c>
      <c r="C90" s="321">
        <v>104.254565</v>
      </c>
      <c r="D90" s="321">
        <v>1.669008</v>
      </c>
      <c r="E90" s="321">
        <v>2.1183369999999999</v>
      </c>
      <c r="F90" s="321">
        <v>15.800049000000001</v>
      </c>
      <c r="G90" s="321">
        <v>0.93207399999999996</v>
      </c>
      <c r="H90" s="321">
        <v>1.957916</v>
      </c>
      <c r="I90" s="321">
        <v>11.340279000000001</v>
      </c>
      <c r="J90" s="321">
        <v>0.29818900000000004</v>
      </c>
      <c r="K90" s="321">
        <v>3.7494860000000001</v>
      </c>
      <c r="L90" s="321">
        <v>142.11990299999999</v>
      </c>
    </row>
    <row r="91" spans="2:12" ht="12.75">
      <c r="B91" s="321" t="s">
        <v>653</v>
      </c>
      <c r="C91" s="321">
        <v>58.774166999999998</v>
      </c>
      <c r="D91" s="321">
        <v>2.7456909999999999</v>
      </c>
      <c r="E91" s="321">
        <v>30.534000000000002</v>
      </c>
      <c r="F91" s="321">
        <v>56.444000000000003</v>
      </c>
      <c r="G91" s="321">
        <v>26.609732000000001</v>
      </c>
      <c r="H91" s="321">
        <v>15.675000000000001</v>
      </c>
      <c r="I91" s="321">
        <v>22.691175000000001</v>
      </c>
      <c r="J91" s="321">
        <v>2.2409999999999999E-3</v>
      </c>
      <c r="K91" s="321">
        <v>3.7608329999999999</v>
      </c>
      <c r="L91" s="321">
        <v>217.236839</v>
      </c>
    </row>
    <row r="92" spans="2:12" ht="12.75">
      <c r="B92" s="321" t="s">
        <v>640</v>
      </c>
      <c r="C92" s="321">
        <v>115.141667</v>
      </c>
      <c r="D92" s="321">
        <v>9.7969439999999999</v>
      </c>
      <c r="E92" s="321">
        <v>72.388999999999996</v>
      </c>
      <c r="F92" s="321">
        <v>27.526</v>
      </c>
      <c r="G92" s="321">
        <v>0.12111100000000001</v>
      </c>
      <c r="H92" s="321">
        <v>1.0509999999999999</v>
      </c>
      <c r="I92" s="321">
        <v>6.0575620000000008</v>
      </c>
      <c r="J92" s="321">
        <v>0</v>
      </c>
      <c r="K92" s="321">
        <v>2.161111</v>
      </c>
      <c r="L92" s="321">
        <v>234.244395</v>
      </c>
    </row>
    <row r="93" spans="2:12" ht="12.75">
      <c r="B93" s="321" t="s">
        <v>656</v>
      </c>
      <c r="C93" s="321">
        <v>82.848973999999998</v>
      </c>
      <c r="D93" s="321">
        <v>9.8066589999999998</v>
      </c>
      <c r="E93" s="321">
        <v>47.551783999999998</v>
      </c>
      <c r="F93" s="321">
        <v>18.761557</v>
      </c>
      <c r="G93" s="321">
        <v>2.7493760000000003</v>
      </c>
      <c r="H93" s="321">
        <v>24.941504000000002</v>
      </c>
      <c r="I93" s="321">
        <v>16.901812999999997</v>
      </c>
      <c r="J93" s="321">
        <v>62.137962000000002</v>
      </c>
      <c r="K93" s="321">
        <v>23.467804000000001</v>
      </c>
      <c r="L93" s="321">
        <v>289.16743300000002</v>
      </c>
    </row>
    <row r="94" spans="2:12" ht="12.75">
      <c r="B94" s="406" t="s">
        <v>650</v>
      </c>
      <c r="C94" s="321">
        <v>114.66222400000001</v>
      </c>
      <c r="D94" s="321">
        <v>14.471015</v>
      </c>
      <c r="E94" s="321">
        <v>62.543674000000003</v>
      </c>
      <c r="F94" s="321">
        <v>39.791900999999996</v>
      </c>
      <c r="G94" s="321">
        <v>2.262616</v>
      </c>
      <c r="H94" s="321">
        <v>13.398391999999999</v>
      </c>
      <c r="I94" s="321">
        <v>27.173220000000001</v>
      </c>
      <c r="J94" s="321">
        <v>5.5495359999999998</v>
      </c>
      <c r="K94" s="321">
        <v>13.185956000000001</v>
      </c>
      <c r="L94" s="321">
        <v>293.03853399999997</v>
      </c>
    </row>
    <row r="95" spans="2:12" ht="12.75">
      <c r="B95" s="321" t="s">
        <v>655</v>
      </c>
      <c r="C95" s="321">
        <v>148.47416699999999</v>
      </c>
      <c r="D95" s="321">
        <v>36.386944</v>
      </c>
      <c r="E95" s="321">
        <v>18.321999999999999</v>
      </c>
      <c r="F95" s="321">
        <v>132.102</v>
      </c>
      <c r="G95" s="321">
        <v>8.706944</v>
      </c>
      <c r="H95" s="321">
        <v>48.640999999999998</v>
      </c>
      <c r="I95" s="321">
        <v>37.921175000000005</v>
      </c>
      <c r="J95" s="321">
        <v>4.2088890000000001</v>
      </c>
      <c r="K95" s="321">
        <v>90.071944000000002</v>
      </c>
      <c r="L95" s="321">
        <v>524.8350630000001</v>
      </c>
    </row>
    <row r="96" spans="2:12">
      <c r="B96" s="200"/>
      <c r="C96" s="200"/>
      <c r="D96" s="200"/>
      <c r="E96" s="200"/>
      <c r="F96" s="200"/>
      <c r="G96" s="200"/>
      <c r="H96" s="200"/>
      <c r="I96" s="200"/>
      <c r="J96" s="200"/>
      <c r="K96" s="200"/>
      <c r="L96" s="200"/>
    </row>
  </sheetData>
  <sheetProtection selectLockedCells="1" selectUnlockedCells="1"/>
  <sortState ref="B69:L96">
    <sortCondition ref="L69:L96"/>
  </sortState>
  <mergeCells count="1">
    <mergeCell ref="B67:J67"/>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tabColor rgb="FF92D050"/>
  </sheetPr>
  <dimension ref="A1:A6"/>
  <sheetViews>
    <sheetView showGridLines="0" topLeftCell="A12" zoomScaleNormal="100" workbookViewId="0">
      <selection activeCell="D27" sqref="D27"/>
    </sheetView>
  </sheetViews>
  <sheetFormatPr baseColWidth="10" defaultRowHeight="12.75"/>
  <sheetData>
    <row r="1" spans="1:1">
      <c r="A1" s="69" t="s">
        <v>413</v>
      </c>
    </row>
    <row r="3" spans="1:1" ht="15">
      <c r="A3" s="206" t="s">
        <v>684</v>
      </c>
    </row>
    <row r="4" spans="1:1">
      <c r="A4" s="208" t="s">
        <v>1</v>
      </c>
    </row>
    <row r="6" spans="1:1">
      <c r="A6" t="s">
        <v>683</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6"/>
  <sheetViews>
    <sheetView showGridLines="0" zoomScaleNormal="100" workbookViewId="0">
      <selection activeCell="D27" sqref="D27"/>
    </sheetView>
  </sheetViews>
  <sheetFormatPr baseColWidth="10" defaultRowHeight="12.75"/>
  <sheetData>
    <row r="1" spans="1:1">
      <c r="A1" s="69" t="s">
        <v>413</v>
      </c>
    </row>
    <row r="3" spans="1:1" ht="15">
      <c r="A3" s="899" t="s">
        <v>686</v>
      </c>
    </row>
    <row r="4" spans="1:1">
      <c r="A4" s="208" t="s">
        <v>60</v>
      </c>
    </row>
    <row r="6" spans="1:1">
      <c r="A6" t="s">
        <v>683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92D050"/>
    <pageSetUpPr fitToPage="1"/>
  </sheetPr>
  <dimension ref="A1:L39"/>
  <sheetViews>
    <sheetView showGridLines="0" zoomScaleNormal="100" workbookViewId="0">
      <selection activeCell="D27" sqref="D27"/>
    </sheetView>
  </sheetViews>
  <sheetFormatPr baseColWidth="10" defaultColWidth="11.42578125" defaultRowHeight="12.75"/>
  <cols>
    <col min="1" max="1" width="17.5703125" style="14" customWidth="1"/>
    <col min="2" max="2" width="7" style="14" customWidth="1"/>
    <col min="3" max="4" width="20.28515625" style="14" customWidth="1"/>
    <col min="5" max="5" width="11.7109375" style="14" customWidth="1"/>
    <col min="6" max="6" width="13.28515625" style="14" customWidth="1"/>
    <col min="7" max="7" width="12.7109375" style="14" customWidth="1"/>
    <col min="8" max="8" width="11.42578125" style="14"/>
    <col min="9" max="9" width="26.28515625" style="14" bestFit="1" customWidth="1"/>
    <col min="10" max="10" width="24.28515625" style="14" customWidth="1"/>
    <col min="11" max="12" width="27.5703125" style="14" customWidth="1"/>
    <col min="13" max="206" width="11.42578125" style="14"/>
    <col min="207" max="207" width="25.28515625" style="14" customWidth="1"/>
    <col min="208" max="213" width="9.7109375" style="14" customWidth="1"/>
    <col min="214" max="214" width="11.42578125" style="14"/>
    <col min="215" max="215" width="13.5703125" style="14" customWidth="1"/>
    <col min="216" max="216" width="13" style="14" customWidth="1"/>
    <col min="217" max="217" width="12.7109375" style="14" customWidth="1"/>
    <col min="218" max="16384" width="11.42578125" style="14"/>
  </cols>
  <sheetData>
    <row r="1" spans="1:12">
      <c r="A1" s="1" t="s">
        <v>409</v>
      </c>
    </row>
    <row r="2" spans="1:12" ht="18.75">
      <c r="A2" s="2" t="s">
        <v>175</v>
      </c>
      <c r="F2" s="316"/>
    </row>
    <row r="4" spans="1:12" ht="29.25" customHeight="1">
      <c r="A4" s="1113" t="s">
        <v>598</v>
      </c>
      <c r="B4" s="1113"/>
      <c r="C4" s="1113"/>
      <c r="D4" s="1113"/>
      <c r="E4" s="1113"/>
      <c r="F4" s="103"/>
      <c r="G4" s="103"/>
    </row>
    <row r="5" spans="1:12" ht="15">
      <c r="A5" s="65"/>
      <c r="B5" s="62"/>
      <c r="C5" s="62"/>
      <c r="D5" s="62"/>
      <c r="E5" s="62"/>
      <c r="F5" s="62"/>
      <c r="G5" s="62"/>
    </row>
    <row r="7" spans="1:12" ht="15">
      <c r="J7" s="692"/>
      <c r="K7" s="1115">
        <v>2020</v>
      </c>
      <c r="L7" s="1116"/>
    </row>
    <row r="8" spans="1:12" ht="75">
      <c r="A8" s="88"/>
      <c r="B8" s="88"/>
      <c r="C8" s="88"/>
      <c r="D8" s="88"/>
      <c r="J8" s="692"/>
      <c r="K8" s="693" t="s">
        <v>584</v>
      </c>
      <c r="L8" s="694" t="s">
        <v>585</v>
      </c>
    </row>
    <row r="9" spans="1:12" ht="15">
      <c r="A9" s="88"/>
      <c r="B9" s="88"/>
      <c r="C9" s="88"/>
      <c r="D9" s="88"/>
      <c r="E9" s="60"/>
      <c r="F9" s="88"/>
      <c r="G9" s="88"/>
      <c r="J9" s="695" t="s">
        <v>98</v>
      </c>
      <c r="K9" s="696">
        <v>3.3680136802883016</v>
      </c>
      <c r="L9" s="697">
        <v>6.0241647666856017E-2</v>
      </c>
    </row>
    <row r="10" spans="1:12" ht="15">
      <c r="A10" s="88"/>
      <c r="B10" s="88"/>
      <c r="C10" s="88"/>
      <c r="D10" s="88"/>
      <c r="E10" s="60"/>
      <c r="F10" s="88"/>
      <c r="G10" s="88"/>
      <c r="J10" s="698" t="s">
        <v>43</v>
      </c>
      <c r="K10" s="699">
        <v>2.6212766284056475</v>
      </c>
      <c r="L10" s="700">
        <v>0.14495014434298711</v>
      </c>
    </row>
    <row r="11" spans="1:12" ht="15">
      <c r="A11" s="88"/>
      <c r="B11" s="88"/>
      <c r="C11" s="88"/>
      <c r="D11" s="88"/>
      <c r="E11" s="60"/>
      <c r="F11" s="88"/>
      <c r="G11" s="88"/>
      <c r="J11" s="698" t="s">
        <v>44</v>
      </c>
      <c r="K11" s="699">
        <v>2.8158617984690233</v>
      </c>
      <c r="L11" s="700">
        <v>0.13688478662773607</v>
      </c>
    </row>
    <row r="12" spans="1:12" ht="15">
      <c r="A12" s="88"/>
      <c r="B12" s="88"/>
      <c r="C12" s="88"/>
      <c r="D12" s="88"/>
      <c r="E12" s="60"/>
      <c r="F12" s="88"/>
      <c r="G12" s="88"/>
      <c r="J12" s="698" t="s">
        <v>389</v>
      </c>
      <c r="K12" s="699">
        <v>3.8287068915300835</v>
      </c>
      <c r="L12" s="700">
        <v>0.23689329162579359</v>
      </c>
    </row>
    <row r="13" spans="1:12" ht="15">
      <c r="A13" s="88"/>
      <c r="B13" s="88"/>
      <c r="C13" s="88"/>
      <c r="D13" s="88"/>
      <c r="E13" s="60"/>
      <c r="F13" s="88"/>
      <c r="G13" s="88"/>
      <c r="J13" s="698" t="s">
        <v>45</v>
      </c>
      <c r="K13" s="699">
        <v>0.25488343613898828</v>
      </c>
      <c r="L13" s="700">
        <v>0.1363544899903876</v>
      </c>
    </row>
    <row r="14" spans="1:12" ht="15">
      <c r="A14" s="88"/>
      <c r="B14" s="88"/>
      <c r="C14" s="88"/>
      <c r="D14" s="88"/>
      <c r="E14" s="60"/>
      <c r="F14" s="88"/>
      <c r="G14" s="88"/>
      <c r="J14" s="698" t="s">
        <v>456</v>
      </c>
      <c r="K14" s="699">
        <v>10.535821799499994</v>
      </c>
      <c r="L14" s="700">
        <v>0.27502844499182072</v>
      </c>
    </row>
    <row r="15" spans="1:12" ht="15">
      <c r="A15" s="88"/>
      <c r="B15" s="88"/>
      <c r="C15" s="88"/>
      <c r="D15" s="88"/>
      <c r="E15" s="60"/>
      <c r="F15" s="88"/>
      <c r="G15" s="88"/>
      <c r="J15" s="698" t="s">
        <v>391</v>
      </c>
      <c r="K15" s="699">
        <v>12.480341603293949</v>
      </c>
      <c r="L15" s="700">
        <v>0.28517231651650876</v>
      </c>
    </row>
    <row r="16" spans="1:12" ht="15">
      <c r="A16" s="88"/>
      <c r="B16" s="88"/>
      <c r="C16" s="88"/>
      <c r="D16" s="88"/>
      <c r="E16" s="60"/>
      <c r="F16" s="88"/>
      <c r="G16" s="88"/>
      <c r="J16" s="698" t="s">
        <v>457</v>
      </c>
      <c r="K16" s="699">
        <v>1.2512683139281193</v>
      </c>
      <c r="L16" s="700">
        <v>2.0599284053455718E-2</v>
      </c>
    </row>
    <row r="17" spans="1:12" ht="15">
      <c r="A17" s="88"/>
      <c r="B17" s="88"/>
      <c r="C17" s="88"/>
      <c r="D17" s="88"/>
      <c r="E17" s="60"/>
      <c r="F17" s="88"/>
      <c r="G17" s="88"/>
      <c r="J17" s="698" t="s">
        <v>46</v>
      </c>
      <c r="K17" s="699">
        <v>2.6668766247345101</v>
      </c>
      <c r="L17" s="700">
        <v>0.11551383762504301</v>
      </c>
    </row>
    <row r="18" spans="1:12" ht="15">
      <c r="A18" s="88"/>
      <c r="B18" s="88"/>
      <c r="C18" s="88"/>
      <c r="D18" s="88"/>
      <c r="E18" s="60"/>
      <c r="F18" s="88"/>
      <c r="G18" s="88"/>
      <c r="J18" s="698" t="s">
        <v>393</v>
      </c>
      <c r="K18" s="699">
        <v>7.3608150901339453</v>
      </c>
      <c r="L18" s="700">
        <v>0.20249948461875653</v>
      </c>
    </row>
    <row r="19" spans="1:12" ht="15">
      <c r="A19" s="61" t="s">
        <v>168</v>
      </c>
      <c r="B19" s="88"/>
      <c r="C19" s="88"/>
      <c r="D19" s="88"/>
      <c r="E19" s="60"/>
      <c r="F19" s="88"/>
      <c r="G19" s="88"/>
      <c r="J19" s="698" t="s">
        <v>394</v>
      </c>
      <c r="K19" s="699">
        <v>6.9135888421578144</v>
      </c>
      <c r="L19" s="700">
        <v>0.20937445632346047</v>
      </c>
    </row>
    <row r="20" spans="1:12" ht="15">
      <c r="A20" s="88"/>
      <c r="B20" s="88"/>
      <c r="C20" s="88"/>
      <c r="D20" s="88"/>
      <c r="E20" s="60"/>
      <c r="F20" s="88"/>
      <c r="G20" s="88"/>
      <c r="J20" s="698" t="s">
        <v>47</v>
      </c>
      <c r="K20" s="699">
        <v>3.6462388804812202</v>
      </c>
      <c r="L20" s="700">
        <v>0.15783115965849176</v>
      </c>
    </row>
    <row r="21" spans="1:12" ht="15">
      <c r="A21" s="88"/>
      <c r="B21" s="88"/>
      <c r="C21" s="88"/>
      <c r="D21" s="88"/>
      <c r="E21" s="60"/>
      <c r="F21" s="88"/>
      <c r="G21" s="88"/>
      <c r="J21" s="698" t="s">
        <v>48</v>
      </c>
      <c r="K21" s="699">
        <v>2.9357070903234033</v>
      </c>
      <c r="L21" s="700">
        <v>8.7176684847165994E-2</v>
      </c>
    </row>
    <row r="22" spans="1:12" ht="15">
      <c r="A22" s="88"/>
      <c r="B22" s="88"/>
      <c r="C22" s="88"/>
      <c r="D22" s="88"/>
      <c r="E22" s="60"/>
      <c r="F22" s="88"/>
      <c r="G22" s="88"/>
      <c r="J22" s="698" t="s">
        <v>51</v>
      </c>
      <c r="K22" s="699">
        <v>0.37116650368998322</v>
      </c>
      <c r="L22" s="700">
        <v>0.2519467753489037</v>
      </c>
    </row>
    <row r="23" spans="1:12" ht="15">
      <c r="A23" s="88"/>
      <c r="B23" s="88"/>
      <c r="C23" s="88"/>
      <c r="D23" s="88"/>
      <c r="E23" s="60"/>
      <c r="F23" s="88"/>
      <c r="G23" s="88"/>
      <c r="J23" s="698" t="s">
        <v>57</v>
      </c>
      <c r="K23" s="699">
        <v>0.52430883262465422</v>
      </c>
      <c r="L23" s="700">
        <v>0.38587580145988237</v>
      </c>
    </row>
    <row r="24" spans="1:12" ht="12.75" customHeight="1">
      <c r="A24" s="88"/>
      <c r="B24" s="88"/>
      <c r="C24" s="88"/>
      <c r="D24" s="88"/>
      <c r="E24" s="60"/>
      <c r="F24" s="88"/>
      <c r="G24" s="88"/>
      <c r="J24" s="698" t="s">
        <v>53</v>
      </c>
      <c r="K24" s="699">
        <v>6.0889250120000002E-2</v>
      </c>
      <c r="L24" s="700">
        <v>7.4289211428200719E-2</v>
      </c>
    </row>
    <row r="25" spans="1:12" ht="15">
      <c r="A25" s="88"/>
      <c r="B25" s="88"/>
      <c r="C25" s="88"/>
      <c r="D25" s="88"/>
      <c r="E25" s="60"/>
      <c r="F25" s="88"/>
      <c r="G25" s="88"/>
      <c r="J25" s="701" t="s">
        <v>49</v>
      </c>
      <c r="K25" s="699">
        <v>0.5151170414190871</v>
      </c>
      <c r="L25" s="700">
        <v>0.18929091119062652</v>
      </c>
    </row>
    <row r="26" spans="1:12" ht="15">
      <c r="A26" s="88"/>
      <c r="B26" s="88"/>
      <c r="C26" s="88"/>
      <c r="D26" s="88"/>
      <c r="E26" s="60"/>
      <c r="F26" s="88"/>
      <c r="G26" s="88"/>
      <c r="J26" s="702" t="s">
        <v>55</v>
      </c>
      <c r="K26" s="703">
        <v>1.7687000000000001E-2</v>
      </c>
      <c r="L26" s="704">
        <v>5.1795075066638392E-2</v>
      </c>
    </row>
    <row r="27" spans="1:12">
      <c r="A27" s="88"/>
      <c r="B27" s="88"/>
      <c r="C27" s="88"/>
      <c r="D27" s="88"/>
      <c r="E27" s="60"/>
      <c r="F27" s="88"/>
      <c r="G27" s="88"/>
    </row>
    <row r="28" spans="1:12">
      <c r="A28" s="88"/>
      <c r="B28" s="88"/>
      <c r="C28" s="88"/>
      <c r="D28" s="88"/>
      <c r="E28" s="60"/>
      <c r="F28" s="88"/>
      <c r="G28" s="88"/>
    </row>
    <row r="29" spans="1:12">
      <c r="A29" s="88"/>
      <c r="B29" s="88"/>
      <c r="C29" s="88"/>
      <c r="D29" s="88"/>
      <c r="E29" s="60"/>
      <c r="F29" s="88"/>
      <c r="G29" s="88"/>
    </row>
    <row r="31" spans="1:12">
      <c r="A31" s="88"/>
      <c r="B31" s="88"/>
      <c r="C31" s="88"/>
      <c r="D31" s="88"/>
      <c r="E31" s="60"/>
      <c r="F31" s="88"/>
      <c r="G31" s="88"/>
    </row>
    <row r="32" spans="1:12">
      <c r="A32" s="88"/>
      <c r="B32" s="88"/>
      <c r="C32" s="88"/>
      <c r="D32" s="88"/>
      <c r="E32" s="60"/>
      <c r="F32" s="88"/>
      <c r="G32" s="88"/>
    </row>
    <row r="33" spans="1:7" ht="14.25" customHeight="1">
      <c r="G33" s="88"/>
    </row>
    <row r="34" spans="1:7">
      <c r="G34" s="70"/>
    </row>
    <row r="35" spans="1:7">
      <c r="A35" s="61"/>
      <c r="B35" s="61"/>
      <c r="C35" s="61"/>
      <c r="D35" s="61"/>
      <c r="E35" s="61"/>
      <c r="G35" s="88"/>
    </row>
    <row r="36" spans="1:7">
      <c r="G36" s="88"/>
    </row>
    <row r="37" spans="1:7" ht="27" customHeight="1">
      <c r="F37" s="87"/>
      <c r="G37" s="87"/>
    </row>
    <row r="38" spans="1:7">
      <c r="B38" s="61"/>
      <c r="C38" s="61"/>
      <c r="D38" s="61"/>
    </row>
    <row r="39" spans="1:7">
      <c r="A39" s="1114"/>
      <c r="B39" s="1114"/>
      <c r="C39" s="1114"/>
      <c r="D39" s="1114"/>
      <c r="E39" s="1114"/>
    </row>
  </sheetData>
  <sheetProtection selectLockedCells="1" selectUnlockedCells="1"/>
  <mergeCells count="3">
    <mergeCell ref="A4:E4"/>
    <mergeCell ref="A39:E39"/>
    <mergeCell ref="K7:L7"/>
  </mergeCells>
  <phoneticPr fontId="40" type="noConversion"/>
  <pageMargins left="0.7" right="0.7" top="0.75" bottom="0.75" header="0.51180555555555551" footer="0.51180555555555551"/>
  <pageSetup paperSize="9"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pageSetUpPr fitToPage="1"/>
  </sheetPr>
  <dimension ref="A1:AN34"/>
  <sheetViews>
    <sheetView showGridLines="0" zoomScaleNormal="100" workbookViewId="0">
      <selection activeCell="D27" sqref="D27"/>
    </sheetView>
  </sheetViews>
  <sheetFormatPr baseColWidth="10" defaultColWidth="11.42578125" defaultRowHeight="15"/>
  <cols>
    <col min="1" max="1" width="41" style="1025" customWidth="1"/>
    <col min="2" max="2" width="12" style="1025" customWidth="1"/>
    <col min="3" max="4" width="0" style="1025" hidden="1" customWidth="1"/>
    <col min="5" max="5" width="8.5703125" style="1025" customWidth="1"/>
    <col min="6" max="6" width="9.7109375" style="1025" customWidth="1"/>
    <col min="7" max="7" width="7.7109375" style="1025" customWidth="1"/>
    <col min="8" max="9" width="9.42578125" style="1025" customWidth="1"/>
    <col min="10" max="12" width="9.7109375" style="1025" customWidth="1"/>
    <col min="13" max="13" width="22.28515625" style="1025" customWidth="1"/>
    <col min="14" max="14" width="15.28515625" style="1025" customWidth="1"/>
    <col min="15" max="15" width="17.7109375" style="1025" customWidth="1"/>
    <col min="16" max="28" width="9.7109375" style="1025" customWidth="1"/>
    <col min="29" max="16384" width="11.42578125" style="1025"/>
  </cols>
  <sheetData>
    <row r="1" spans="1:18">
      <c r="A1" s="1" t="s">
        <v>409</v>
      </c>
    </row>
    <row r="2" spans="1:18" ht="18.75">
      <c r="A2" s="1026" t="s">
        <v>175</v>
      </c>
    </row>
    <row r="4" spans="1:18" s="1027" customFormat="1" ht="12.75"/>
    <row r="5" spans="1:18" s="1027" customFormat="1" ht="15" customHeight="1">
      <c r="A5" s="1117" t="s">
        <v>867</v>
      </c>
      <c r="B5" s="1117"/>
      <c r="C5" s="1117"/>
      <c r="D5" s="1117"/>
      <c r="E5" s="1117"/>
      <c r="F5" s="1117"/>
      <c r="G5" s="1117"/>
      <c r="H5" s="1117"/>
      <c r="I5" s="1117"/>
      <c r="J5" s="1028"/>
      <c r="K5" s="1025"/>
      <c r="L5" s="1025"/>
      <c r="M5" s="1029"/>
      <c r="N5" s="1029"/>
      <c r="O5" s="1029"/>
      <c r="P5" s="1029"/>
      <c r="Q5" s="1025"/>
      <c r="R5" s="1025"/>
    </row>
    <row r="6" spans="1:18" s="1027" customFormat="1">
      <c r="A6" s="1030" t="s">
        <v>837</v>
      </c>
      <c r="M6" s="1031" t="s">
        <v>419</v>
      </c>
      <c r="N6" s="1032"/>
      <c r="O6" s="1032"/>
      <c r="P6" s="1032"/>
      <c r="Q6" s="1033"/>
      <c r="R6" s="1033"/>
    </row>
    <row r="7" spans="1:18" s="1027" customFormat="1" ht="14.25" customHeight="1">
      <c r="A7" s="1118" t="s">
        <v>0</v>
      </c>
      <c r="B7" s="1118"/>
      <c r="C7" s="1118"/>
      <c r="D7" s="1118"/>
      <c r="E7" s="1118"/>
      <c r="F7" s="1118"/>
      <c r="G7" s="1118"/>
      <c r="H7" s="1118"/>
      <c r="I7" s="1118"/>
      <c r="M7" s="1034"/>
      <c r="N7" s="1035" t="s">
        <v>87</v>
      </c>
      <c r="O7" s="1036" t="s">
        <v>2</v>
      </c>
      <c r="P7" s="1031"/>
      <c r="R7" s="1033"/>
    </row>
    <row r="8" spans="1:18" s="1027" customFormat="1">
      <c r="A8" s="1037" t="s">
        <v>1</v>
      </c>
      <c r="B8" s="1038"/>
      <c r="M8" s="1039" t="s">
        <v>10</v>
      </c>
      <c r="N8" s="1040">
        <v>114.45925949252343</v>
      </c>
      <c r="O8" s="1041">
        <v>62.599202419526243</v>
      </c>
      <c r="P8" s="1031" t="s">
        <v>752</v>
      </c>
      <c r="R8" s="1025"/>
    </row>
    <row r="9" spans="1:18" s="1027" customFormat="1">
      <c r="A9" s="1042"/>
      <c r="B9" s="1038"/>
      <c r="M9" s="1039" t="s">
        <v>13</v>
      </c>
      <c r="N9" s="1040">
        <v>42.187109784429552</v>
      </c>
      <c r="O9" s="1041">
        <v>23.072658661248685</v>
      </c>
      <c r="P9" s="1031" t="s">
        <v>753</v>
      </c>
      <c r="R9" s="1025"/>
    </row>
    <row r="10" spans="1:18" s="1027" customFormat="1">
      <c r="A10" s="1042"/>
      <c r="B10" s="1038"/>
      <c r="M10" s="1039" t="s">
        <v>15</v>
      </c>
      <c r="N10" s="1040">
        <v>6.116457017012281</v>
      </c>
      <c r="O10" s="1041">
        <v>3.3451669405854734</v>
      </c>
      <c r="P10" s="1031" t="s">
        <v>754</v>
      </c>
      <c r="R10" s="1025"/>
    </row>
    <row r="11" spans="1:18" s="1027" customFormat="1">
      <c r="A11" s="1042"/>
      <c r="B11" s="1038"/>
      <c r="M11" s="1039" t="s">
        <v>16</v>
      </c>
      <c r="N11" s="1040">
        <v>5.1181990160874129</v>
      </c>
      <c r="O11" s="1041">
        <v>2.799207138435178</v>
      </c>
      <c r="P11" s="1031" t="s">
        <v>755</v>
      </c>
      <c r="R11" s="1025"/>
    </row>
    <row r="12" spans="1:18" s="1027" customFormat="1">
      <c r="A12" s="1042"/>
      <c r="B12" s="1038"/>
      <c r="M12" s="1039" t="s">
        <v>32</v>
      </c>
      <c r="N12" s="1040">
        <v>4.9993740002607723</v>
      </c>
      <c r="O12" s="1041">
        <v>2.7342202492030214</v>
      </c>
      <c r="P12" s="1031" t="s">
        <v>756</v>
      </c>
      <c r="R12" s="1025"/>
    </row>
    <row r="13" spans="1:18" s="1027" customFormat="1">
      <c r="A13" s="1042"/>
      <c r="B13" s="1038"/>
      <c r="J13" s="1043"/>
      <c r="M13" s="1039" t="s">
        <v>19</v>
      </c>
      <c r="N13" s="1040">
        <v>4.1773814144170922</v>
      </c>
      <c r="O13" s="1041">
        <v>2.2846622099782485</v>
      </c>
      <c r="P13" s="1031" t="s">
        <v>740</v>
      </c>
      <c r="R13" s="1025"/>
    </row>
    <row r="14" spans="1:18" s="1027" customFormat="1" ht="14.25">
      <c r="A14" s="1038"/>
      <c r="B14" s="1038"/>
      <c r="J14" s="1043"/>
      <c r="M14" s="1039" t="s">
        <v>418</v>
      </c>
      <c r="N14" s="1040">
        <v>3.4314717181075434</v>
      </c>
      <c r="O14" s="1041">
        <v>1.8767148558454982</v>
      </c>
      <c r="P14" s="1031" t="s">
        <v>757</v>
      </c>
      <c r="R14" s="1033"/>
    </row>
    <row r="15" spans="1:18" s="1027" customFormat="1">
      <c r="A15" s="1038"/>
      <c r="B15" s="1038"/>
      <c r="J15" s="1043"/>
      <c r="M15" s="1039" t="s">
        <v>20</v>
      </c>
      <c r="N15" s="1040">
        <v>2.3553447222222221</v>
      </c>
      <c r="O15" s="1041">
        <v>1.2881675251776616</v>
      </c>
      <c r="P15" s="1031" t="s">
        <v>758</v>
      </c>
      <c r="R15" s="1025"/>
    </row>
    <row r="16" spans="1:18" s="1027" customFormat="1" ht="12.75">
      <c r="A16" s="1038"/>
      <c r="B16" s="1038"/>
      <c r="M16" s="1044" t="s">
        <v>7</v>
      </c>
      <c r="N16" s="1045">
        <v>182.84459716506029</v>
      </c>
      <c r="O16" s="1041">
        <v>100</v>
      </c>
      <c r="P16" s="1031" t="s">
        <v>30</v>
      </c>
    </row>
    <row r="17" spans="1:40" s="1027" customFormat="1" ht="12.75">
      <c r="A17" s="1038"/>
      <c r="B17" s="1038"/>
      <c r="M17" s="1031"/>
      <c r="N17" s="1031"/>
      <c r="O17" s="1031"/>
      <c r="P17" s="1031"/>
    </row>
    <row r="18" spans="1:40" s="1027" customFormat="1" ht="12.75">
      <c r="A18" s="1038"/>
      <c r="B18" s="1038"/>
      <c r="M18" s="1031"/>
      <c r="N18" s="1031"/>
      <c r="O18" s="1031"/>
      <c r="P18" s="1031"/>
    </row>
    <row r="19" spans="1:40" s="1027" customFormat="1" ht="12.75">
      <c r="M19" s="1031"/>
      <c r="N19" s="561"/>
      <c r="O19" s="1046"/>
      <c r="P19" s="1046"/>
    </row>
    <row r="20" spans="1:40" s="1027" customFormat="1" ht="12.75">
      <c r="M20" s="1031"/>
      <c r="N20" s="1031"/>
      <c r="O20" s="1046"/>
      <c r="P20" s="1046"/>
    </row>
    <row r="21" spans="1:40" s="1027" customFormat="1">
      <c r="M21" s="1031"/>
      <c r="N21" s="1031"/>
      <c r="O21" s="1046"/>
      <c r="P21" s="1046"/>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row>
    <row r="22" spans="1:40" s="1027" customFormat="1">
      <c r="O22" s="1047"/>
      <c r="P22" s="1047"/>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row>
    <row r="23" spans="1:40" s="1027" customFormat="1">
      <c r="O23" s="1047"/>
      <c r="P23" s="1047"/>
      <c r="S23" s="1025"/>
      <c r="T23" s="1025"/>
      <c r="U23" s="1025"/>
      <c r="V23" s="1025"/>
      <c r="W23" s="1025"/>
      <c r="X23" s="1025"/>
      <c r="Y23" s="1025"/>
      <c r="Z23" s="1025"/>
      <c r="AA23" s="1025"/>
      <c r="AB23" s="1025"/>
      <c r="AC23" s="1025"/>
      <c r="AD23" s="1025"/>
      <c r="AE23" s="1025"/>
      <c r="AF23" s="1025"/>
      <c r="AG23" s="1025"/>
      <c r="AH23" s="1025"/>
      <c r="AI23" s="1025"/>
      <c r="AJ23" s="1025"/>
      <c r="AK23" s="1025"/>
      <c r="AL23" s="1025"/>
      <c r="AM23" s="1025"/>
      <c r="AN23" s="1025"/>
    </row>
    <row r="24" spans="1:40" s="1027" customFormat="1">
      <c r="A24" s="1"/>
      <c r="H24" s="1047"/>
      <c r="O24" s="1047"/>
      <c r="P24" s="1047"/>
      <c r="R24" s="1025"/>
      <c r="S24" s="1025"/>
      <c r="T24" s="1025"/>
      <c r="U24" s="1025"/>
      <c r="V24" s="1025"/>
      <c r="W24" s="1025"/>
      <c r="X24" s="1025"/>
      <c r="Y24" s="1025"/>
      <c r="Z24" s="1025"/>
      <c r="AA24" s="1025"/>
      <c r="AB24" s="1025"/>
      <c r="AC24" s="1025"/>
      <c r="AD24" s="1025"/>
      <c r="AE24" s="1025"/>
      <c r="AF24" s="1025"/>
      <c r="AG24" s="1025"/>
      <c r="AH24" s="1025"/>
      <c r="AI24" s="1025"/>
      <c r="AJ24" s="1025"/>
      <c r="AK24" s="1025"/>
      <c r="AL24" s="1025"/>
      <c r="AM24" s="1025"/>
      <c r="AN24" s="1025"/>
    </row>
    <row r="25" spans="1:40" s="1027" customFormat="1">
      <c r="A25" s="1048" t="s">
        <v>387</v>
      </c>
      <c r="H25" s="1047"/>
      <c r="O25" s="1047"/>
      <c r="P25" s="1047"/>
      <c r="Q25" s="1025"/>
      <c r="R25" s="1025"/>
      <c r="S25" s="1025"/>
      <c r="T25" s="1025"/>
      <c r="U25" s="1025"/>
      <c r="V25" s="1025"/>
      <c r="W25" s="1025"/>
      <c r="X25" s="1025"/>
      <c r="Y25" s="1025"/>
      <c r="Z25" s="1025"/>
      <c r="AA25" s="1025"/>
      <c r="AB25" s="1025"/>
      <c r="AC25" s="1025"/>
      <c r="AD25" s="1025"/>
      <c r="AE25" s="1025"/>
      <c r="AF25" s="1025"/>
      <c r="AG25" s="1025"/>
      <c r="AH25" s="1025"/>
      <c r="AI25" s="1025"/>
      <c r="AJ25" s="1025"/>
      <c r="AK25" s="1025"/>
      <c r="AL25" s="1025"/>
      <c r="AM25" s="1025"/>
      <c r="AN25" s="1025"/>
    </row>
    <row r="26" spans="1:40" s="1027" customFormat="1">
      <c r="H26" s="1047"/>
      <c r="O26" s="1025"/>
      <c r="P26" s="1025"/>
      <c r="Q26" s="1025"/>
      <c r="R26" s="1025"/>
      <c r="S26" s="1025"/>
      <c r="T26" s="1025"/>
      <c r="U26" s="1025"/>
      <c r="V26" s="1025"/>
      <c r="W26" s="1025"/>
      <c r="X26" s="1025"/>
      <c r="Y26" s="1025"/>
      <c r="Z26" s="1025"/>
      <c r="AA26" s="1025"/>
      <c r="AB26" s="1025"/>
      <c r="AC26" s="1025"/>
      <c r="AD26" s="1025"/>
      <c r="AE26" s="1025"/>
      <c r="AF26" s="1025"/>
      <c r="AG26" s="1025"/>
      <c r="AH26" s="1025"/>
      <c r="AI26" s="1025"/>
      <c r="AJ26" s="1025"/>
      <c r="AK26" s="1025"/>
      <c r="AL26" s="1025"/>
      <c r="AM26" s="1025"/>
      <c r="AN26" s="1025"/>
    </row>
    <row r="27" spans="1:40" s="1027" customFormat="1">
      <c r="H27" s="1047"/>
      <c r="M27" s="1025"/>
      <c r="N27" s="1025"/>
      <c r="O27" s="1025"/>
      <c r="P27" s="1025"/>
      <c r="Q27" s="1025"/>
      <c r="R27" s="1025"/>
      <c r="S27" s="1025"/>
      <c r="T27" s="1025"/>
      <c r="U27" s="1025"/>
      <c r="V27" s="1025"/>
      <c r="W27" s="1025"/>
      <c r="X27" s="1025"/>
      <c r="Y27" s="1025"/>
      <c r="Z27" s="1025"/>
      <c r="AA27" s="1025"/>
      <c r="AB27" s="1025"/>
      <c r="AC27" s="1025"/>
      <c r="AD27" s="1025"/>
      <c r="AE27" s="1025"/>
      <c r="AF27" s="1025"/>
      <c r="AG27" s="1025"/>
      <c r="AH27" s="1025"/>
      <c r="AI27" s="1025"/>
      <c r="AJ27" s="1025"/>
      <c r="AK27" s="1025"/>
      <c r="AL27" s="1025"/>
      <c r="AM27" s="1025"/>
      <c r="AN27" s="1025"/>
    </row>
    <row r="28" spans="1:40" s="1027" customFormat="1">
      <c r="H28" s="1047"/>
      <c r="M28" s="1025"/>
      <c r="N28"/>
      <c r="O28" s="1025"/>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1025"/>
    </row>
    <row r="29" spans="1:40" s="1027" customFormat="1">
      <c r="H29" s="1047"/>
      <c r="M29" s="1025"/>
      <c r="N29"/>
      <c r="O29" s="1025"/>
      <c r="P29" s="1025"/>
      <c r="Q29" s="1025"/>
      <c r="R29" s="1025"/>
      <c r="S29" s="1025"/>
      <c r="T29" s="1025"/>
      <c r="U29" s="1025"/>
      <c r="V29" s="1025"/>
      <c r="W29" s="1025"/>
      <c r="X29" s="1025"/>
      <c r="Y29" s="1025"/>
      <c r="Z29" s="1025"/>
      <c r="AA29" s="1025"/>
      <c r="AB29" s="1025"/>
      <c r="AC29" s="1025"/>
      <c r="AD29" s="1025"/>
      <c r="AE29" s="1025"/>
      <c r="AF29" s="1025"/>
      <c r="AG29" s="1025"/>
      <c r="AH29" s="1025"/>
      <c r="AI29" s="1025"/>
      <c r="AJ29" s="1025"/>
      <c r="AK29" s="1025"/>
      <c r="AL29" s="1025"/>
      <c r="AM29" s="1025"/>
      <c r="AN29" s="1025"/>
    </row>
    <row r="30" spans="1:40" s="1027" customFormat="1">
      <c r="M30" s="1025"/>
      <c r="N30" s="1025"/>
      <c r="O30" s="1025"/>
      <c r="P30" s="1025"/>
      <c r="Q30" s="1025"/>
      <c r="R30" s="1025"/>
      <c r="S30" s="1025"/>
      <c r="T30" s="1025"/>
      <c r="U30" s="1025"/>
      <c r="V30" s="1025"/>
      <c r="W30" s="1025"/>
      <c r="X30" s="1025"/>
      <c r="Y30" s="1025"/>
      <c r="Z30" s="1025"/>
      <c r="AA30" s="1025"/>
      <c r="AB30" s="1025"/>
      <c r="AC30" s="1025"/>
      <c r="AD30" s="1025"/>
      <c r="AE30" s="1025"/>
      <c r="AF30" s="1025"/>
      <c r="AG30" s="1025"/>
      <c r="AH30" s="1025"/>
      <c r="AI30" s="1025"/>
      <c r="AJ30" s="1025"/>
      <c r="AK30" s="1025"/>
      <c r="AL30" s="1025"/>
      <c r="AM30" s="1025"/>
      <c r="AN30" s="1025"/>
    </row>
    <row r="31" spans="1:40" s="1027" customFormat="1">
      <c r="H31" s="1047"/>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row>
    <row r="32" spans="1:40" s="1027" customFormat="1">
      <c r="M32" s="1025"/>
      <c r="N32" s="1025"/>
      <c r="O32" s="1025"/>
      <c r="P32" s="1025"/>
      <c r="Q32" s="1049"/>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row>
    <row r="33" spans="1:40" s="1027" customFormat="1">
      <c r="C33" s="1050"/>
      <c r="M33" s="1025"/>
      <c r="N33" s="1025"/>
      <c r="O33" s="1025"/>
      <c r="P33" s="1025"/>
      <c r="Q33" s="1051"/>
      <c r="R33" s="1025"/>
      <c r="S33" s="1025"/>
      <c r="T33" s="1025"/>
      <c r="U33" s="1025"/>
      <c r="V33" s="1025"/>
      <c r="W33" s="1025"/>
      <c r="X33" s="1025"/>
      <c r="Y33" s="1025"/>
      <c r="Z33" s="1025"/>
      <c r="AA33" s="1025"/>
      <c r="AB33" s="1025"/>
      <c r="AC33" s="1025"/>
      <c r="AD33" s="1025"/>
      <c r="AE33" s="1025"/>
      <c r="AF33" s="1025"/>
      <c r="AG33" s="1025"/>
      <c r="AH33" s="1025"/>
      <c r="AI33" s="1025"/>
      <c r="AJ33" s="1025"/>
      <c r="AK33" s="1025"/>
      <c r="AL33" s="1025"/>
      <c r="AM33" s="1025"/>
      <c r="AN33" s="1025"/>
    </row>
    <row r="34" spans="1:40" s="1027" customFormat="1">
      <c r="A34" s="1025"/>
      <c r="B34" s="1025"/>
      <c r="C34" s="1025"/>
      <c r="D34" s="1025"/>
      <c r="E34" s="1025"/>
      <c r="F34" s="1025"/>
      <c r="G34" s="1025"/>
      <c r="H34" s="1025"/>
      <c r="I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25"/>
      <c r="AL34" s="1025"/>
      <c r="AM34" s="1025"/>
      <c r="AN34" s="1025"/>
    </row>
  </sheetData>
  <sheetProtection selectLockedCells="1" selectUnlockedCells="1"/>
  <mergeCells count="2">
    <mergeCell ref="A5:I5"/>
    <mergeCell ref="A7:I7"/>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92D050"/>
    <pageSetUpPr fitToPage="1"/>
  </sheetPr>
  <dimension ref="A1:AN34"/>
  <sheetViews>
    <sheetView showGridLines="0" zoomScaleNormal="100" workbookViewId="0">
      <selection activeCell="D27" sqref="D27"/>
    </sheetView>
  </sheetViews>
  <sheetFormatPr baseColWidth="10" defaultColWidth="11.42578125" defaultRowHeight="15"/>
  <cols>
    <col min="1" max="1" width="37" style="34" customWidth="1"/>
    <col min="2" max="2" width="12" style="34" customWidth="1"/>
    <col min="3" max="4" width="0" style="34" hidden="1" customWidth="1"/>
    <col min="5" max="5" width="8.5703125" style="34" customWidth="1"/>
    <col min="6" max="6" width="9.7109375" style="34" customWidth="1"/>
    <col min="7" max="7" width="7.7109375" style="34" customWidth="1"/>
    <col min="8" max="9" width="9.42578125" style="34" customWidth="1"/>
    <col min="10" max="12" width="9.7109375" style="34" customWidth="1"/>
    <col min="13" max="13" width="31.28515625" style="34" customWidth="1"/>
    <col min="14" max="14" width="15.28515625" style="34" customWidth="1"/>
    <col min="15" max="15" width="17.7109375" style="34" customWidth="1"/>
    <col min="16" max="28" width="9.7109375" style="34" customWidth="1"/>
    <col min="29" max="16384" width="11.42578125" style="34"/>
  </cols>
  <sheetData>
    <row r="1" spans="1:18">
      <c r="A1" s="1" t="s">
        <v>409</v>
      </c>
    </row>
    <row r="2" spans="1:18" ht="18.75">
      <c r="A2" s="2" t="s">
        <v>175</v>
      </c>
    </row>
    <row r="4" spans="1:18" s="36" customFormat="1" ht="12.75"/>
    <row r="5" spans="1:18" s="36" customFormat="1" ht="15" customHeight="1">
      <c r="A5" s="1119" t="s">
        <v>868</v>
      </c>
      <c r="B5" s="1119"/>
      <c r="C5" s="1119"/>
      <c r="D5" s="1119"/>
      <c r="E5" s="1119"/>
      <c r="F5" s="1119"/>
      <c r="G5" s="1119"/>
      <c r="H5" s="1119"/>
      <c r="I5" s="1119"/>
      <c r="J5" s="46"/>
      <c r="K5" s="34"/>
      <c r="L5" s="34"/>
      <c r="M5" s="34"/>
      <c r="N5" s="34"/>
      <c r="O5" s="34"/>
      <c r="P5" s="34"/>
      <c r="Q5" s="34"/>
      <c r="R5" s="34"/>
    </row>
    <row r="6" spans="1:18" s="36" customFormat="1">
      <c r="A6" s="47" t="s">
        <v>838</v>
      </c>
      <c r="M6" s="36" t="s">
        <v>767</v>
      </c>
      <c r="N6" s="42"/>
      <c r="O6" s="48"/>
      <c r="P6" s="48"/>
      <c r="Q6" s="48"/>
      <c r="R6" s="48"/>
    </row>
    <row r="7" spans="1:18" s="36" customFormat="1" ht="14.25" customHeight="1">
      <c r="A7" s="1120" t="s">
        <v>0</v>
      </c>
      <c r="B7" s="1120"/>
      <c r="C7" s="1120"/>
      <c r="D7" s="1120"/>
      <c r="E7" s="1120"/>
      <c r="F7" s="1120"/>
      <c r="G7" s="1120"/>
      <c r="H7" s="1120"/>
      <c r="I7" s="1120"/>
      <c r="M7" s="594"/>
      <c r="N7" s="597" t="s">
        <v>87</v>
      </c>
      <c r="O7" s="49" t="s">
        <v>2</v>
      </c>
      <c r="R7" s="48"/>
    </row>
    <row r="8" spans="1:18" s="36" customFormat="1">
      <c r="A8" s="50" t="s">
        <v>1</v>
      </c>
      <c r="B8" s="35"/>
      <c r="M8" s="594" t="s">
        <v>364</v>
      </c>
      <c r="N8" s="600">
        <v>26.930661789453687</v>
      </c>
      <c r="O8" s="51">
        <v>11.588906054313028</v>
      </c>
      <c r="P8" s="38" t="s">
        <v>759</v>
      </c>
      <c r="R8" s="34"/>
    </row>
    <row r="9" spans="1:18" s="36" customFormat="1">
      <c r="A9" s="7"/>
      <c r="B9" s="35"/>
      <c r="M9" s="581" t="s">
        <v>396</v>
      </c>
      <c r="N9" s="598">
        <v>26.485802199898654</v>
      </c>
      <c r="O9" s="51">
        <v>11.397472363191021</v>
      </c>
      <c r="P9" s="38" t="s">
        <v>760</v>
      </c>
      <c r="R9" s="34"/>
    </row>
    <row r="10" spans="1:18" s="36" customFormat="1">
      <c r="A10" s="7"/>
      <c r="B10" s="35"/>
      <c r="M10" s="581" t="s">
        <v>365</v>
      </c>
      <c r="N10" s="598">
        <v>1.9873638888888889</v>
      </c>
      <c r="O10" s="51">
        <v>0.85521007928170711</v>
      </c>
      <c r="P10" s="38" t="s">
        <v>761</v>
      </c>
      <c r="R10" s="34"/>
    </row>
    <row r="11" spans="1:18" s="36" customFormat="1">
      <c r="A11" s="7"/>
      <c r="B11" s="35"/>
      <c r="M11" s="581" t="s">
        <v>276</v>
      </c>
      <c r="N11" s="598">
        <v>17.679396881347788</v>
      </c>
      <c r="O11" s="51">
        <v>7.6078661251127961</v>
      </c>
      <c r="P11" s="38" t="s">
        <v>762</v>
      </c>
      <c r="R11" s="34"/>
    </row>
    <row r="12" spans="1:18" s="36" customFormat="1">
      <c r="A12" s="7"/>
      <c r="B12" s="35"/>
      <c r="M12" s="581" t="s">
        <v>35</v>
      </c>
      <c r="N12" s="598">
        <v>30.751352031352688</v>
      </c>
      <c r="O12" s="51">
        <v>13.233040187449616</v>
      </c>
      <c r="P12" s="38" t="s">
        <v>763</v>
      </c>
      <c r="R12" s="34"/>
    </row>
    <row r="13" spans="1:18" s="36" customFormat="1">
      <c r="A13" s="7"/>
      <c r="B13" s="35"/>
      <c r="J13" s="11"/>
      <c r="M13" s="581" t="s">
        <v>278</v>
      </c>
      <c r="N13" s="598">
        <v>11.324388219451032</v>
      </c>
      <c r="O13" s="51">
        <v>4.8731543332953295</v>
      </c>
      <c r="P13" s="38" t="s">
        <v>764</v>
      </c>
      <c r="R13" s="34"/>
    </row>
    <row r="14" spans="1:18" s="36" customFormat="1">
      <c r="A14" s="35"/>
      <c r="B14" s="35"/>
      <c r="J14" s="11"/>
      <c r="M14" s="581" t="s">
        <v>277</v>
      </c>
      <c r="N14" s="598">
        <v>112.76640169805152</v>
      </c>
      <c r="O14" s="51">
        <v>48.526072087594052</v>
      </c>
      <c r="P14" s="38" t="s">
        <v>765</v>
      </c>
      <c r="R14" s="34"/>
    </row>
    <row r="15" spans="1:18" s="36" customFormat="1" ht="14.25">
      <c r="A15" s="35"/>
      <c r="B15" s="35"/>
      <c r="J15" s="11"/>
      <c r="M15" s="581" t="s">
        <v>279</v>
      </c>
      <c r="N15" s="598">
        <v>4.4577561095281846</v>
      </c>
      <c r="O15" s="51">
        <v>1.9182787697624584</v>
      </c>
      <c r="P15" s="38" t="s">
        <v>766</v>
      </c>
      <c r="R15" s="48"/>
    </row>
    <row r="16" spans="1:18" s="36" customFormat="1">
      <c r="A16" s="35"/>
      <c r="B16" s="35"/>
      <c r="M16" s="584" t="s">
        <v>7</v>
      </c>
      <c r="N16" s="599">
        <v>232.38312281797243</v>
      </c>
      <c r="O16" s="51">
        <v>100</v>
      </c>
      <c r="P16" s="38" t="s">
        <v>30</v>
      </c>
      <c r="R16" s="34"/>
    </row>
    <row r="17" spans="1:40" s="36" customFormat="1" ht="12.75">
      <c r="A17" s="35"/>
      <c r="B17" s="35"/>
    </row>
    <row r="18" spans="1:40" s="36" customFormat="1" ht="12.75">
      <c r="A18" s="35"/>
      <c r="B18" s="35"/>
    </row>
    <row r="19" spans="1:40" s="36" customFormat="1" ht="12.75">
      <c r="O19" s="40"/>
      <c r="P19" s="40"/>
    </row>
    <row r="20" spans="1:40" s="36" customFormat="1" ht="12.75">
      <c r="O20" s="40"/>
      <c r="P20" s="40"/>
    </row>
    <row r="21" spans="1:40" s="36" customFormat="1">
      <c r="O21" s="40"/>
      <c r="P21" s="40"/>
      <c r="T21" s="34"/>
      <c r="U21" s="34"/>
      <c r="V21" s="34"/>
      <c r="W21" s="34"/>
      <c r="X21" s="34"/>
      <c r="Y21" s="34"/>
      <c r="Z21" s="34"/>
      <c r="AA21" s="34"/>
      <c r="AB21" s="34"/>
      <c r="AC21" s="34"/>
      <c r="AD21" s="34"/>
      <c r="AE21" s="34"/>
      <c r="AF21" s="34"/>
      <c r="AG21" s="34"/>
      <c r="AH21" s="34"/>
      <c r="AI21" s="34"/>
      <c r="AJ21" s="34"/>
      <c r="AK21" s="34"/>
      <c r="AL21" s="34"/>
      <c r="AM21" s="34"/>
      <c r="AN21" s="34"/>
    </row>
    <row r="22" spans="1:40" s="36" customFormat="1">
      <c r="O22" s="40"/>
      <c r="P22" s="40"/>
      <c r="S22" s="34"/>
      <c r="T22" s="34"/>
      <c r="U22" s="34"/>
      <c r="V22" s="34"/>
      <c r="W22" s="34"/>
      <c r="X22" s="34"/>
      <c r="Y22" s="34"/>
      <c r="Z22" s="34"/>
      <c r="AA22" s="34"/>
      <c r="AB22" s="34"/>
      <c r="AC22" s="34"/>
      <c r="AD22" s="34"/>
      <c r="AE22" s="34"/>
      <c r="AF22" s="34"/>
      <c r="AG22" s="34"/>
      <c r="AH22" s="34"/>
      <c r="AI22" s="34"/>
      <c r="AJ22" s="34"/>
      <c r="AK22" s="34"/>
      <c r="AL22" s="34"/>
      <c r="AM22" s="34"/>
      <c r="AN22" s="34"/>
    </row>
    <row r="23" spans="1:40" s="36" customFormat="1">
      <c r="O23" s="40"/>
      <c r="P23" s="40"/>
      <c r="S23" s="34"/>
      <c r="T23" s="34"/>
      <c r="U23" s="34"/>
      <c r="V23" s="34"/>
      <c r="W23" s="34"/>
      <c r="X23" s="34"/>
      <c r="Y23" s="34"/>
      <c r="Z23" s="34"/>
      <c r="AA23" s="34"/>
      <c r="AB23" s="34"/>
      <c r="AC23" s="34"/>
      <c r="AD23" s="34"/>
      <c r="AE23" s="34"/>
      <c r="AF23" s="34"/>
      <c r="AG23" s="34"/>
      <c r="AH23" s="34"/>
      <c r="AI23" s="34"/>
      <c r="AJ23" s="34"/>
      <c r="AK23" s="34"/>
      <c r="AL23" s="34"/>
      <c r="AM23" s="34"/>
      <c r="AN23" s="34"/>
    </row>
    <row r="24" spans="1:40" s="36" customFormat="1">
      <c r="A24" s="1"/>
      <c r="H24" s="40"/>
      <c r="O24" s="40"/>
      <c r="P24" s="40"/>
      <c r="S24" s="34"/>
      <c r="T24" s="34"/>
      <c r="U24" s="34"/>
      <c r="V24" s="34"/>
      <c r="W24" s="34"/>
      <c r="X24" s="34"/>
      <c r="Y24" s="34"/>
      <c r="Z24" s="34"/>
      <c r="AA24" s="34"/>
      <c r="AB24" s="34"/>
      <c r="AC24" s="34"/>
      <c r="AD24" s="34"/>
      <c r="AE24" s="34"/>
      <c r="AF24" s="34"/>
      <c r="AG24" s="34"/>
      <c r="AH24" s="34"/>
      <c r="AI24" s="34"/>
      <c r="AJ24" s="34"/>
      <c r="AK24" s="34"/>
      <c r="AL24" s="34"/>
      <c r="AM24" s="34"/>
      <c r="AN24" s="34"/>
    </row>
    <row r="25" spans="1:40" s="36" customFormat="1">
      <c r="A25" s="61" t="s">
        <v>387</v>
      </c>
      <c r="H25" s="40"/>
      <c r="O25" s="40"/>
      <c r="P25" s="40"/>
      <c r="Q25" s="34"/>
      <c r="R25" s="34"/>
      <c r="S25" s="34"/>
      <c r="T25" s="34"/>
      <c r="U25" s="34"/>
      <c r="V25" s="34"/>
      <c r="W25" s="34"/>
      <c r="X25" s="34"/>
      <c r="Y25" s="34"/>
      <c r="Z25" s="34"/>
      <c r="AA25" s="34"/>
      <c r="AB25" s="34"/>
      <c r="AC25" s="34"/>
      <c r="AD25" s="34"/>
      <c r="AE25" s="34"/>
      <c r="AF25" s="34"/>
      <c r="AG25" s="34"/>
      <c r="AH25" s="34"/>
      <c r="AI25" s="34"/>
      <c r="AJ25" s="34"/>
      <c r="AK25" s="34"/>
      <c r="AL25" s="34"/>
      <c r="AM25" s="34"/>
      <c r="AN25" s="34"/>
    </row>
    <row r="26" spans="1:40" s="36" customFormat="1">
      <c r="H26" s="40"/>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row>
    <row r="27" spans="1:40" s="36" customFormat="1">
      <c r="H27" s="40"/>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row>
    <row r="28" spans="1:40" s="36" customFormat="1">
      <c r="H28" s="40"/>
      <c r="M28" s="34"/>
      <c r="N28"/>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row>
    <row r="29" spans="1:40" s="36" customFormat="1">
      <c r="H29" s="40"/>
      <c r="M29" s="34"/>
      <c r="N29"/>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row>
    <row r="30" spans="1:40" s="36" customFormat="1">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row>
    <row r="31" spans="1:40" s="36" customFormat="1">
      <c r="H31" s="40"/>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row>
    <row r="32" spans="1:40" s="36" customFormat="1">
      <c r="M32" s="34"/>
      <c r="N32" s="34"/>
      <c r="O32" s="34"/>
      <c r="P32" s="34"/>
      <c r="Q32" s="54"/>
      <c r="R32" s="34"/>
      <c r="S32" s="34"/>
      <c r="T32" s="34"/>
      <c r="U32" s="34"/>
      <c r="V32" s="34"/>
      <c r="W32" s="34"/>
      <c r="X32" s="34"/>
      <c r="Y32" s="34"/>
      <c r="Z32" s="34"/>
      <c r="AA32" s="34"/>
      <c r="AB32" s="34"/>
      <c r="AC32" s="34"/>
      <c r="AD32" s="34"/>
      <c r="AE32" s="34"/>
      <c r="AF32" s="34"/>
      <c r="AG32" s="34"/>
      <c r="AH32" s="34"/>
      <c r="AI32" s="34"/>
      <c r="AJ32" s="34"/>
      <c r="AK32" s="34"/>
      <c r="AL32" s="34"/>
      <c r="AM32" s="34"/>
      <c r="AN32" s="34"/>
    </row>
    <row r="33" spans="1:40" s="36" customFormat="1">
      <c r="C33" s="51"/>
      <c r="M33" s="34"/>
      <c r="N33" s="34"/>
      <c r="O33" s="34"/>
      <c r="P33" s="34"/>
      <c r="Q33" s="55"/>
      <c r="R33" s="34"/>
      <c r="S33" s="34"/>
      <c r="T33" s="34"/>
      <c r="U33" s="34"/>
      <c r="V33" s="34"/>
      <c r="W33" s="34"/>
      <c r="X33" s="34"/>
      <c r="Y33" s="34"/>
      <c r="Z33" s="34"/>
      <c r="AA33" s="34"/>
      <c r="AB33" s="34"/>
      <c r="AC33" s="34"/>
      <c r="AD33" s="34"/>
      <c r="AE33" s="34"/>
      <c r="AF33" s="34"/>
      <c r="AG33" s="34"/>
      <c r="AH33" s="34"/>
      <c r="AI33" s="34"/>
      <c r="AJ33" s="34"/>
      <c r="AK33" s="34"/>
      <c r="AL33" s="34"/>
      <c r="AM33" s="34"/>
      <c r="AN33" s="34"/>
    </row>
    <row r="34" spans="1:40" s="36" customFormat="1">
      <c r="A34" s="34"/>
      <c r="B34" s="34"/>
      <c r="C34" s="34"/>
      <c r="D34" s="34"/>
      <c r="E34" s="34"/>
      <c r="F34" s="34"/>
      <c r="G34" s="34"/>
      <c r="H34" s="34"/>
      <c r="I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row>
  </sheetData>
  <sheetProtection selectLockedCells="1" selectUnlockedCells="1"/>
  <sortState ref="M8:P15">
    <sortCondition descending="1" ref="N8:N15"/>
  </sortState>
  <mergeCells count="2">
    <mergeCell ref="A5:I5"/>
    <mergeCell ref="A7:I7"/>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92D050"/>
    <pageSetUpPr fitToPage="1"/>
  </sheetPr>
  <dimension ref="A1:K47"/>
  <sheetViews>
    <sheetView showGridLines="0" topLeftCell="A11" zoomScaleNormal="100" workbookViewId="0">
      <selection activeCell="D27" sqref="D27"/>
    </sheetView>
  </sheetViews>
  <sheetFormatPr baseColWidth="10" defaultColWidth="11.42578125" defaultRowHeight="12.75"/>
  <cols>
    <col min="1" max="1" width="31.28515625" style="14" customWidth="1"/>
    <col min="2" max="3" width="11.42578125" style="14"/>
    <col min="4" max="4" width="26.28515625" style="14" customWidth="1"/>
    <col min="5" max="16384" width="11.42578125" style="14"/>
  </cols>
  <sheetData>
    <row r="1" spans="1:11">
      <c r="A1" s="1" t="s">
        <v>409</v>
      </c>
    </row>
    <row r="2" spans="1:11" ht="18.75">
      <c r="A2" s="2" t="s">
        <v>633</v>
      </c>
      <c r="D2" s="69"/>
      <c r="E2" s="61"/>
      <c r="F2" s="69"/>
      <c r="G2" s="69"/>
      <c r="H2" s="69"/>
      <c r="I2" s="69"/>
      <c r="J2" s="69"/>
      <c r="K2" s="69"/>
    </row>
    <row r="3" spans="1:11">
      <c r="E3" s="69"/>
      <c r="F3" s="69"/>
      <c r="G3" s="69"/>
      <c r="H3" s="69"/>
      <c r="I3" s="69"/>
      <c r="J3" s="69"/>
      <c r="K3" s="69"/>
    </row>
    <row r="4" spans="1:11" s="48" customFormat="1" ht="15">
      <c r="A4" s="63" t="s">
        <v>870</v>
      </c>
      <c r="B4" s="64"/>
      <c r="C4" s="64"/>
      <c r="D4" s="270"/>
      <c r="E4" s="270"/>
      <c r="F4" s="271"/>
      <c r="G4" s="271"/>
      <c r="H4" s="271"/>
      <c r="I4" s="271"/>
      <c r="J4" s="271"/>
      <c r="K4" s="271"/>
    </row>
    <row r="5" spans="1:11" ht="15">
      <c r="A5" s="63"/>
      <c r="B5" s="65"/>
      <c r="C5" s="65"/>
      <c r="D5" s="61"/>
      <c r="F5" s="272"/>
      <c r="G5" s="272"/>
      <c r="H5" s="272"/>
      <c r="I5" s="272"/>
      <c r="J5" s="272"/>
      <c r="K5" s="272"/>
    </row>
    <row r="6" spans="1:11" ht="14.25">
      <c r="A6" s="66" t="s">
        <v>60</v>
      </c>
      <c r="C6" s="65"/>
      <c r="D6" s="61"/>
      <c r="E6" s="61"/>
      <c r="F6" s="69"/>
      <c r="G6" s="69"/>
      <c r="H6" s="69"/>
      <c r="I6" s="69"/>
      <c r="J6" s="69"/>
      <c r="K6" s="69"/>
    </row>
    <row r="7" spans="1:11" ht="27" customHeight="1">
      <c r="A7" s="61"/>
      <c r="B7" s="1020"/>
      <c r="C7" s="1020"/>
      <c r="D7" s="61"/>
      <c r="E7" s="61"/>
      <c r="F7" s="69"/>
      <c r="G7" s="69"/>
      <c r="H7" s="69"/>
      <c r="I7" s="69"/>
      <c r="J7" s="69"/>
      <c r="K7" s="69"/>
    </row>
    <row r="8" spans="1:11" ht="15">
      <c r="A8" s="63"/>
      <c r="B8" s="1020"/>
      <c r="C8" s="1020"/>
      <c r="D8" s="61"/>
      <c r="E8" s="61"/>
      <c r="F8" s="69"/>
      <c r="G8" s="69"/>
      <c r="H8" s="69"/>
      <c r="I8" s="69"/>
      <c r="J8" s="69"/>
      <c r="K8" s="69"/>
    </row>
    <row r="9" spans="1:11" ht="15">
      <c r="A9" s="63"/>
      <c r="B9" s="1020"/>
      <c r="C9" s="1020"/>
      <c r="D9" s="61"/>
      <c r="E9" s="61"/>
      <c r="F9" s="69"/>
      <c r="G9" s="69"/>
      <c r="H9" s="69"/>
      <c r="I9" s="69"/>
      <c r="J9" s="69"/>
      <c r="K9" s="69"/>
    </row>
    <row r="38" spans="1:4">
      <c r="A38" s="14" t="s">
        <v>869</v>
      </c>
    </row>
    <row r="39" spans="1:4">
      <c r="A39" s="14" t="s">
        <v>321</v>
      </c>
    </row>
    <row r="40" spans="1:4">
      <c r="A40" s="14" t="s">
        <v>322</v>
      </c>
    </row>
    <row r="41" spans="1:4">
      <c r="A41" s="14" t="s">
        <v>323</v>
      </c>
    </row>
    <row r="43" spans="1:4">
      <c r="A43" s="1"/>
    </row>
    <row r="44" spans="1:4">
      <c r="A44" s="61" t="s">
        <v>387</v>
      </c>
    </row>
    <row r="45" spans="1:4" ht="14.25">
      <c r="A45" s="67"/>
      <c r="B45" s="67"/>
      <c r="C45" s="67"/>
      <c r="D45" s="68"/>
    </row>
    <row r="46" spans="1:4" ht="14.25">
      <c r="A46" s="67"/>
      <c r="B46" s="67"/>
      <c r="C46" s="67"/>
      <c r="D46" s="68"/>
    </row>
    <row r="47" spans="1:4" ht="15" customHeight="1">
      <c r="A47" s="1121"/>
      <c r="B47" s="1121"/>
      <c r="C47" s="1121"/>
      <c r="D47" s="1121"/>
    </row>
  </sheetData>
  <sheetProtection selectLockedCells="1" selectUnlockedCells="1"/>
  <mergeCells count="1">
    <mergeCell ref="A47:D47"/>
  </mergeCells>
  <phoneticPr fontId="40" type="noConversion"/>
  <pageMargins left="0.7" right="0.7" top="0.75" bottom="0.75" header="0.51180555555555551" footer="0.5118055555555555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56</vt:i4>
      </vt:variant>
      <vt:variant>
        <vt:lpstr>Plages nommées</vt:lpstr>
      </vt:variant>
      <vt:variant>
        <vt:i4>32</vt:i4>
      </vt:variant>
    </vt:vector>
  </HeadingPairs>
  <TitlesOfParts>
    <vt:vector size="88" baseType="lpstr">
      <vt:lpstr>Données clés</vt:lpstr>
      <vt:lpstr>P1_G1</vt:lpstr>
      <vt:lpstr>P1_G2-G3</vt:lpstr>
      <vt:lpstr>P1_G4-G5</vt:lpstr>
      <vt:lpstr>P1_carte1</vt:lpstr>
      <vt:lpstr>P1_carte2</vt:lpstr>
      <vt:lpstr>P1_G6</vt:lpstr>
      <vt:lpstr>P1_G7</vt:lpstr>
      <vt:lpstr>P1_G8</vt:lpstr>
      <vt:lpstr>P1_G9</vt:lpstr>
      <vt:lpstr>P1_G10</vt:lpstr>
      <vt:lpstr>P1_G11</vt:lpstr>
      <vt:lpstr>P1_T1</vt:lpstr>
      <vt:lpstr>P1_G12</vt:lpstr>
      <vt:lpstr>P1_T2-G13</vt:lpstr>
      <vt:lpstr>P2_G1-G2</vt:lpstr>
      <vt:lpstr>P2_G3-G4</vt:lpstr>
      <vt:lpstr>P2_G5-G6</vt:lpstr>
      <vt:lpstr>P2_G7</vt:lpstr>
      <vt:lpstr>P2_G8</vt:lpstr>
      <vt:lpstr>P3_G1-G2</vt:lpstr>
      <vt:lpstr>P3_carte1</vt:lpstr>
      <vt:lpstr>P3_G3</vt:lpstr>
      <vt:lpstr>P3_G4-G5</vt:lpstr>
      <vt:lpstr>P3_carte2</vt:lpstr>
      <vt:lpstr>P3_G6</vt:lpstr>
      <vt:lpstr>P3_G7-G8</vt:lpstr>
      <vt:lpstr>P3_carte3</vt:lpstr>
      <vt:lpstr>P3_G9</vt:lpstr>
      <vt:lpstr>P3_G10-G11</vt:lpstr>
      <vt:lpstr>P3_carte4</vt:lpstr>
      <vt:lpstr>P3_G12</vt:lpstr>
      <vt:lpstr>P3_G13-G14</vt:lpstr>
      <vt:lpstr>P3_G15</vt:lpstr>
      <vt:lpstr>P3_G16-G17</vt:lpstr>
      <vt:lpstr>P3_G18</vt:lpstr>
      <vt:lpstr>P3_G19-G21</vt:lpstr>
      <vt:lpstr>P3_carte5</vt:lpstr>
      <vt:lpstr>P3_G22-G23</vt:lpstr>
      <vt:lpstr>P3_G24</vt:lpstr>
      <vt:lpstr>P3_G30-G31</vt:lpstr>
      <vt:lpstr>P3_G25-G26</vt:lpstr>
      <vt:lpstr>P3_carte6</vt:lpstr>
      <vt:lpstr>P3_G27</vt:lpstr>
      <vt:lpstr>P3_G28-G29</vt:lpstr>
      <vt:lpstr>P3_carte7</vt:lpstr>
      <vt:lpstr>P3_G32-G33</vt:lpstr>
      <vt:lpstr>P4_carte1_G1</vt:lpstr>
      <vt:lpstr>P4_carte2_G2</vt:lpstr>
      <vt:lpstr>P4_carte3_G3</vt:lpstr>
      <vt:lpstr>P4_carte4_G4</vt:lpstr>
      <vt:lpstr>P4_G5</vt:lpstr>
      <vt:lpstr>P4_T1</vt:lpstr>
      <vt:lpstr>P4_G6</vt:lpstr>
      <vt:lpstr>P4-G7</vt:lpstr>
      <vt:lpstr>P4-G8</vt:lpstr>
      <vt:lpstr>P3_carte6!Impression_des_titres</vt:lpstr>
      <vt:lpstr>P1_carte1!Zone_d_impression</vt:lpstr>
      <vt:lpstr>P1_carte2!Zone_d_impression</vt:lpstr>
      <vt:lpstr>P1_G1!Zone_d_impression</vt:lpstr>
      <vt:lpstr>P1_G11!Zone_d_impression</vt:lpstr>
      <vt:lpstr>P1_G12!Zone_d_impression</vt:lpstr>
      <vt:lpstr>'P1_G2-G3'!Zone_d_impression</vt:lpstr>
      <vt:lpstr>'P1_G4-G5'!Zone_d_impression</vt:lpstr>
      <vt:lpstr>P1_G8!Zone_d_impression</vt:lpstr>
      <vt:lpstr>P3_carte1!Zone_d_impression</vt:lpstr>
      <vt:lpstr>P3_carte2!Zone_d_impression</vt:lpstr>
      <vt:lpstr>P3_carte3!Zone_d_impression</vt:lpstr>
      <vt:lpstr>P3_carte4!Zone_d_impression</vt:lpstr>
      <vt:lpstr>P3_carte5!Zone_d_impression</vt:lpstr>
      <vt:lpstr>P3_carte6!Zone_d_impression</vt:lpstr>
      <vt:lpstr>'P3_G10-G11'!Zone_d_impression</vt:lpstr>
      <vt:lpstr>'P3_G13-G14'!Zone_d_impression</vt:lpstr>
      <vt:lpstr>P3_G15!Zone_d_impression</vt:lpstr>
      <vt:lpstr>P3_G18!Zone_d_impression</vt:lpstr>
      <vt:lpstr>'P3_G1-G2'!Zone_d_impression</vt:lpstr>
      <vt:lpstr>P3_G3!Zone_d_impression</vt:lpstr>
      <vt:lpstr>'P3_G30-G31'!Zone_d_impression</vt:lpstr>
      <vt:lpstr>'P3_G4-G5'!Zone_d_impression</vt:lpstr>
      <vt:lpstr>P3_G6!Zone_d_impression</vt:lpstr>
      <vt:lpstr>'P3_G7-G8'!Zone_d_impression</vt:lpstr>
      <vt:lpstr>P3_G9!Zone_d_impression</vt:lpstr>
      <vt:lpstr>P4_carte1_G1!Zone_d_impression</vt:lpstr>
      <vt:lpstr>P4_carte2_G2!Zone_d_impression</vt:lpstr>
      <vt:lpstr>P4_carte3_G3!Zone_d_impression</vt:lpstr>
      <vt:lpstr>P4_carte4_G4!Zone_d_impression</vt:lpstr>
      <vt:lpstr>P4_G6!Zone_d_impression</vt:lpstr>
      <vt:lpstr>P4_T1!Zone_d_impression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Chiffres clés des énergies renouvelables, édition 2022</dc:title>
  <dc:subject>Données associées</dc:subject>
  <dc:creator>SDES</dc:creator>
  <cp:keywords>énergie, énergie renouvelable; </cp:keywords>
  <cp:lastModifiedBy>THIRIAT Sébastien</cp:lastModifiedBy>
  <dcterms:created xsi:type="dcterms:W3CDTF">2017-06-02T12:24:45Z</dcterms:created>
  <dcterms:modified xsi:type="dcterms:W3CDTF">2022-09-12T09:09:21Z</dcterms:modified>
</cp:coreProperties>
</file>