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000"/>
  </bookViews>
  <sheets>
    <sheet name="Graph1" sheetId="1" r:id="rId1"/>
    <sheet name="Graph 2" sheetId="8" r:id="rId2"/>
    <sheet name="Graph 3" sheetId="11" r:id="rId3"/>
    <sheet name="Graph4" sheetId="5" r:id="rId4"/>
    <sheet name="Graph5" sheetId="4" r:id="rId5"/>
    <sheet name="Graph6" sheetId="10" r:id="rId6"/>
  </sheets>
  <calcPr calcId="162913"/>
</workbook>
</file>

<file path=xl/calcChain.xml><?xml version="1.0" encoding="utf-8"?>
<calcChain xmlns="http://schemas.openxmlformats.org/spreadsheetml/2006/main">
  <c r="N18" i="5" l="1"/>
  <c r="K33" i="5"/>
  <c r="L33" i="5"/>
  <c r="E9" i="5"/>
  <c r="F9" i="5"/>
  <c r="Q8" i="5"/>
  <c r="B9" i="5"/>
  <c r="C9" i="5"/>
  <c r="D9" i="5"/>
  <c r="G9" i="5"/>
  <c r="H9" i="5"/>
  <c r="I9" i="5"/>
  <c r="J9" i="5"/>
  <c r="K9" i="5"/>
  <c r="L9" i="5"/>
  <c r="M9" i="5"/>
  <c r="N9" i="5"/>
  <c r="O9" i="5"/>
  <c r="P9" i="5"/>
  <c r="P33" i="5"/>
  <c r="M15" i="5"/>
  <c r="L13" i="11"/>
  <c r="L9" i="11"/>
  <c r="L6" i="11"/>
  <c r="G5" i="10"/>
  <c r="G22" i="11"/>
  <c r="G19" i="11"/>
  <c r="G14" i="11"/>
  <c r="G5" i="11"/>
  <c r="G6" i="11"/>
  <c r="G7" i="11"/>
  <c r="G8" i="11"/>
  <c r="G9" i="11"/>
  <c r="G10" i="11"/>
  <c r="G11" i="11"/>
  <c r="G12" i="11"/>
  <c r="G13" i="11"/>
  <c r="G15" i="11"/>
  <c r="G16" i="11"/>
  <c r="G17" i="11"/>
  <c r="G18" i="11"/>
  <c r="G20" i="11"/>
  <c r="G21" i="11"/>
  <c r="G4" i="11"/>
  <c r="I10" i="4" l="1"/>
  <c r="J6" i="4" l="1"/>
  <c r="H9" i="8" l="1"/>
  <c r="P34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3" i="1"/>
  <c r="L32" i="1"/>
  <c r="C31" i="1"/>
  <c r="E7" i="8"/>
  <c r="D7" i="8"/>
  <c r="E8" i="8"/>
  <c r="D8" i="8"/>
  <c r="H4" i="8"/>
  <c r="H3" i="8"/>
  <c r="F4" i="8"/>
  <c r="G3" i="8"/>
  <c r="P32" i="1"/>
  <c r="G53" i="4" l="1"/>
  <c r="C53" i="4"/>
  <c r="D53" i="4"/>
  <c r="E53" i="4"/>
  <c r="F53" i="4"/>
  <c r="B53" i="4"/>
  <c r="G52" i="4"/>
  <c r="C52" i="4"/>
  <c r="D52" i="4"/>
  <c r="E52" i="4"/>
  <c r="F52" i="4"/>
  <c r="B52" i="4"/>
  <c r="I50" i="4"/>
  <c r="I51" i="4"/>
  <c r="C51" i="4"/>
  <c r="D51" i="4"/>
  <c r="E51" i="4"/>
  <c r="F51" i="4"/>
  <c r="G51" i="4"/>
  <c r="B51" i="4"/>
  <c r="M17" i="5" l="1"/>
  <c r="N17" i="5"/>
  <c r="N15" i="5"/>
  <c r="I34" i="5" l="1"/>
  <c r="D33" i="5"/>
  <c r="E33" i="5"/>
  <c r="F33" i="5"/>
  <c r="G33" i="5"/>
  <c r="H33" i="5"/>
  <c r="I33" i="5"/>
  <c r="J33" i="5"/>
  <c r="M33" i="5"/>
  <c r="N33" i="5"/>
  <c r="O33" i="5"/>
  <c r="C33" i="5"/>
  <c r="M7" i="4" l="1"/>
  <c r="M6" i="4"/>
  <c r="M5" i="4"/>
  <c r="M4" i="4"/>
  <c r="J7" i="4"/>
  <c r="J5" i="4"/>
  <c r="J4" i="4"/>
  <c r="J4" i="8" l="1"/>
  <c r="J5" i="8"/>
  <c r="J6" i="8"/>
  <c r="J7" i="8"/>
  <c r="J8" i="8"/>
  <c r="J9" i="8"/>
  <c r="J10" i="8"/>
  <c r="J3" i="8"/>
  <c r="I10" i="8"/>
  <c r="I4" i="8"/>
  <c r="I5" i="8"/>
  <c r="I6" i="8"/>
  <c r="I7" i="8"/>
  <c r="I8" i="8"/>
  <c r="I9" i="8"/>
  <c r="I3" i="8"/>
  <c r="H10" i="8"/>
  <c r="H5" i="8"/>
  <c r="H6" i="8"/>
  <c r="H7" i="8"/>
  <c r="H8" i="8"/>
  <c r="G10" i="8" l="1"/>
  <c r="G4" i="8"/>
  <c r="G5" i="8"/>
  <c r="G6" i="8"/>
  <c r="G7" i="8"/>
  <c r="G8" i="8"/>
  <c r="G9" i="8"/>
  <c r="E4" i="8"/>
  <c r="M32" i="1"/>
  <c r="N32" i="1"/>
  <c r="O32" i="1"/>
  <c r="S5" i="1" l="1"/>
  <c r="R5" i="1"/>
  <c r="S4" i="1"/>
  <c r="R4" i="1"/>
  <c r="S3" i="1"/>
  <c r="R3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G5" i="4" l="1"/>
  <c r="G6" i="4"/>
  <c r="G7" i="4"/>
  <c r="G8" i="4"/>
  <c r="G9" i="4"/>
  <c r="G10" i="4"/>
  <c r="G11" i="4"/>
  <c r="G4" i="4"/>
</calcChain>
</file>

<file path=xl/sharedStrings.xml><?xml version="1.0" encoding="utf-8"?>
<sst xmlns="http://schemas.openxmlformats.org/spreadsheetml/2006/main" count="145" uniqueCount="93">
  <si>
    <t xml:space="preserve">Évolution du prix de l’électricité pour les ménages en France </t>
  </si>
  <si>
    <t>Euros/MWh</t>
  </si>
  <si>
    <t>HTT</t>
  </si>
  <si>
    <t>HTVA</t>
  </si>
  <si>
    <t>TTC</t>
  </si>
  <si>
    <t>Source : SDES, enquête transparence des prix du gaz et de l'électricité</t>
  </si>
  <si>
    <t>Réseau de distribution</t>
  </si>
  <si>
    <t>Réseau de transport</t>
  </si>
  <si>
    <t>Fourniture</t>
  </si>
  <si>
    <t>CTA</t>
  </si>
  <si>
    <t>TLCFE</t>
  </si>
  <si>
    <t>TICFE</t>
  </si>
  <si>
    <t>TVA</t>
  </si>
  <si>
    <t>Total TTC</t>
  </si>
  <si>
    <t>Allemagne</t>
  </si>
  <si>
    <t>Espagne</t>
  </si>
  <si>
    <t>France</t>
  </si>
  <si>
    <t>Italie</t>
  </si>
  <si>
    <t>Sources : SDES, enquête transparence des prix du gaz et de l'électricité ; Eurostat</t>
  </si>
  <si>
    <r>
      <t>Source</t>
    </r>
    <r>
      <rPr>
        <i/>
        <sz val="12"/>
        <color theme="1"/>
        <rFont val="Times New Roman"/>
        <family val="1"/>
      </rPr>
      <t xml:space="preserve"> : SDES, enquête transparence des prix du gaz et de l'électricité</t>
    </r>
  </si>
  <si>
    <t>Tranche</t>
  </si>
  <si>
    <t>Réseau</t>
  </si>
  <si>
    <t>IB (0,02 – 0,5 GWh)</t>
  </si>
  <si>
    <t>IF (70 – 150 GWh)</t>
  </si>
  <si>
    <t>En €/MWh</t>
  </si>
  <si>
    <t xml:space="preserve">En €/MWh </t>
  </si>
  <si>
    <r>
      <rPr>
        <b/>
        <i/>
        <sz val="11"/>
        <color theme="1"/>
        <rFont val="Calibri"/>
        <family val="2"/>
        <scheme val="minor"/>
      </rPr>
      <t>Sources</t>
    </r>
    <r>
      <rPr>
        <i/>
        <sz val="11"/>
        <color theme="1"/>
        <rFont val="Calibri"/>
        <family val="2"/>
        <scheme val="minor"/>
      </rPr>
      <t xml:space="preserve"> : SDES, enquête transparence des prix du gaz et de l'électricité ; Eurostat</t>
    </r>
  </si>
  <si>
    <t xml:space="preserve">Graphique 1 : évolution du prix de l'électricité pour les ménages en France </t>
  </si>
  <si>
    <t>Évolution du prix hors TVA de l’électricité pour les entreprises en France par niveau de consommation</t>
  </si>
  <si>
    <t xml:space="preserve">Prix hors TVA </t>
  </si>
  <si>
    <t>Ensemble</t>
  </si>
  <si>
    <t>Décomposition du prix TTC de l’électricité pour les ménages en France en 2020 et 2021</t>
  </si>
  <si>
    <t>Graphique 2 : décomposition du prix TTC de l’électricité pour les ménages en France en 2020 et 2021</t>
  </si>
  <si>
    <t>Prix hors TVA de l’électricité et ses composantes pour les entreprises en France suivant le niveau de consommation en 2021</t>
  </si>
  <si>
    <t>évolution absolue en euros</t>
  </si>
  <si>
    <t>évolution relative en %</t>
  </si>
  <si>
    <t>fourniture</t>
  </si>
  <si>
    <t>acheminement</t>
  </si>
  <si>
    <t>taxes</t>
  </si>
  <si>
    <t>cta</t>
  </si>
  <si>
    <t>tlcfe</t>
  </si>
  <si>
    <t>ticfe</t>
  </si>
  <si>
    <t>évolution prix HTVA</t>
  </si>
  <si>
    <t>évolution annuelle moyenne entre 2007 et 2014</t>
  </si>
  <si>
    <t>2010-2020</t>
  </si>
  <si>
    <t>année</t>
  </si>
  <si>
    <t>évolution</t>
  </si>
  <si>
    <t>structure 2021</t>
  </si>
  <si>
    <t>prix TTC</t>
  </si>
  <si>
    <t>prix TTC sur dix ans</t>
  </si>
  <si>
    <t>taxes HTVA</t>
  </si>
  <si>
    <t>PRIX HORS TVA DE L’ÉLECTRICITÉ POUR LES ENTREPRISES DANS L’UNION EUROPÉENNE</t>
  </si>
  <si>
    <t>pays</t>
  </si>
  <si>
    <t>Taxes</t>
  </si>
  <si>
    <t>Slovaquie</t>
  </si>
  <si>
    <t>UE27 1</t>
  </si>
  <si>
    <t>Portugal</t>
  </si>
  <si>
    <t>Belgique</t>
  </si>
  <si>
    <t>Autriche</t>
  </si>
  <si>
    <t>Suède</t>
  </si>
  <si>
    <t>Pays-Bas</t>
  </si>
  <si>
    <t>Bulgarie</t>
  </si>
  <si>
    <t>Estonie</t>
  </si>
  <si>
    <t>Pologne</t>
  </si>
  <si>
    <t>Danemark</t>
  </si>
  <si>
    <t>Slovénie</t>
  </si>
  <si>
    <t>PRIX TTC DE L’ÉLECTRICITÉ À USAGE DOMESTIQUE DANS L’UNION EUROPÉENNE</t>
  </si>
  <si>
    <t>Pays</t>
  </si>
  <si>
    <t>Hongrie</t>
  </si>
  <si>
    <t>Luxembourg</t>
  </si>
  <si>
    <t>Finlande</t>
  </si>
  <si>
    <t>(&lt; 0,02 GWh)</t>
  </si>
  <si>
    <t xml:space="preserve"> (0,02 – 0,5 GWh)</t>
  </si>
  <si>
    <t>(0,5 – 2 GWh)</t>
  </si>
  <si>
    <t xml:space="preserve"> (2 – 20 GWh)</t>
  </si>
  <si>
    <t xml:space="preserve"> (20 – 70 GWh)</t>
  </si>
  <si>
    <t>(70 – 150 GWh)</t>
  </si>
  <si>
    <t>( ≥ 150 GWh)</t>
  </si>
  <si>
    <t>(2 – 20 GWh)</t>
  </si>
  <si>
    <r>
      <t>1</t>
    </r>
    <r>
      <rPr>
        <i/>
        <sz val="11"/>
        <color theme="1"/>
        <rFont val="Calibri"/>
        <family val="2"/>
        <scheme val="minor"/>
      </rPr>
      <t xml:space="preserve"> Union européenne à 27 États hors Royaume-Uni. Lecture : en France, en 2021, le prix de l’électricité dans le résidentiel s’élève à 193 €/MWh TTC, se décomposant en 73 €/MWh pour la fourniture, 55 €/MWh pour le réseau et 65 €/MWh pour les taxes. Le prix a augmenté de 2 % entre 2020 et 2021.</t>
    </r>
  </si>
  <si>
    <t>Évolution 20-21</t>
  </si>
  <si>
    <t>Note : TICFE = taxe intérieure sur la consommation finale d’électricité ; TLCFE = taxes locales sur la consommation finale d’électricité ; CTA =  contribution tarifaire d’acheminement.</t>
  </si>
  <si>
    <r>
      <t>UE27</t>
    </r>
    <r>
      <rPr>
        <vertAlign val="superscript"/>
        <sz val="11"/>
        <color theme="1"/>
        <rFont val="Calibri"/>
        <family val="2"/>
        <scheme val="minor"/>
      </rPr>
      <t>1</t>
    </r>
  </si>
  <si>
    <t>Graphique 4 : évolution du prix hors TVA de l'électricité pour les entreprises en France par niveau de consommation</t>
  </si>
  <si>
    <t xml:space="preserve">Note : les clients non résidentiels sont répartis suivant des tranches de consommation annuelle, définies par le règlement européen sur la transparence des prix du gaz et de l’électricité. </t>
  </si>
  <si>
    <r>
      <rPr>
        <b/>
        <i/>
        <sz val="11"/>
        <color theme="1"/>
        <rFont val="Calibri"/>
        <family val="2"/>
        <scheme val="minor"/>
      </rPr>
      <t xml:space="preserve">Source </t>
    </r>
    <r>
      <rPr>
        <i/>
        <sz val="11"/>
        <color theme="1"/>
        <rFont val="Calibri"/>
        <family val="2"/>
        <scheme val="minor"/>
      </rPr>
      <t>: SDES, enquête transparence des prix du gaz et de l'électricité</t>
    </r>
  </si>
  <si>
    <t>Graphique 5 : décomposition du prix hors TVA de l'électricité pour les entreprises en France en 2021</t>
  </si>
  <si>
    <r>
      <rPr>
        <b/>
        <sz val="11"/>
        <color theme="1"/>
        <rFont val="Calibri"/>
        <family val="2"/>
        <scheme val="minor"/>
      </rPr>
      <t>Source :</t>
    </r>
    <r>
      <rPr>
        <sz val="11"/>
        <color theme="1"/>
        <rFont val="Calibri"/>
        <family val="2"/>
        <scheme val="minor"/>
      </rPr>
      <t xml:space="preserve"> SDES, enquête transparence des prix du gaz et de l’électricité</t>
    </r>
  </si>
  <si>
    <t xml:space="preserve">Note : TICFE = taxe intérieure sur la consommation finale d’électricité ; TLCFE = taxes locales sur la consommation finale d’électricité ; CTA = contribution tarifaire d’acheminement. 
</t>
  </si>
  <si>
    <t>Les clients non résidentiels sont répartis suivant des tranches de consommation annuelle , définies par le règlement européen sur la transparence des prix du gaz et de l’électricité.</t>
  </si>
  <si>
    <t>Évolution</t>
  </si>
  <si>
    <r>
      <rPr>
        <b/>
        <sz val="11"/>
        <color theme="1"/>
        <rFont val="Calibri"/>
        <family val="2"/>
        <scheme val="minor"/>
      </rPr>
      <t>Sources :</t>
    </r>
    <r>
      <rPr>
        <sz val="11"/>
        <color theme="1"/>
        <rFont val="Calibri"/>
        <family val="2"/>
        <scheme val="minor"/>
      </rPr>
      <t xml:space="preserve"> SDES, enquête transparence des prix du gaz et de l'électricité ; Eurostat</t>
    </r>
  </si>
  <si>
    <r>
      <t>1</t>
    </r>
    <r>
      <rPr>
        <i/>
        <sz val="11"/>
        <color theme="1"/>
        <rFont val="Calibri"/>
        <family val="2"/>
        <scheme val="minor"/>
      </rPr>
      <t xml:space="preserve"> Union européenne à 27 États hors Royaume-Uni. Lecture : en France, en 2021, le prix de l'électricité dans les secteurs non résidentiels s’élève à 106 €/MWh TTC, se décomposant en 62 €/MWh pour la fourniture, 26 €/MWh pour le réseau et 18 €/MWh pour les taxes. Le prix a augmenté de 7 % entre 2020 et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</si>
</sst>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.00"/>
    <numFmt numFmtId="165" formatCode="0.0"/>
    <numFmt numFmtId="166" formatCode="0.000000000000"/>
    <numFmt numFmtId="167" formatCode="0.0000000000"/>
    <numFmt numFmtId="168" formatCode="0.0%"/>
    <numFmt numFmtId="169" formatCode="\+0%;[Red]\-0%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A5B4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9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1" fillId="0" borderId="1" xfId="0" applyNumberFormat="1" applyFont="1" applyBorder="1"/>
    <xf numFmtId="0" fontId="0" fillId="0" borderId="0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/>
    <xf numFmtId="164" fontId="8" fillId="0" borderId="1" xfId="0" applyNumberFormat="1" applyFont="1" applyBorder="1"/>
    <xf numFmtId="166" fontId="0" fillId="0" borderId="0" xfId="0" applyNumberFormat="1"/>
    <xf numFmtId="2" fontId="8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/>
    <xf numFmtId="0" fontId="0" fillId="0" borderId="2" xfId="0" applyBorder="1"/>
    <xf numFmtId="164" fontId="0" fillId="0" borderId="0" xfId="0" applyNumberFormat="1"/>
    <xf numFmtId="164" fontId="1" fillId="0" borderId="0" xfId="0" applyNumberFormat="1" applyFont="1"/>
    <xf numFmtId="167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1" xfId="0" applyNumberFormat="1" applyBorder="1"/>
    <xf numFmtId="165" fontId="8" fillId="0" borderId="1" xfId="0" applyNumberFormat="1" applyFont="1" applyBorder="1"/>
    <xf numFmtId="168" fontId="0" fillId="0" borderId="0" xfId="1" applyNumberFormat="1" applyFont="1"/>
    <xf numFmtId="168" fontId="1" fillId="0" borderId="0" xfId="1" applyNumberFormat="1" applyFont="1"/>
    <xf numFmtId="0" fontId="0" fillId="0" borderId="6" xfId="0" applyBorder="1"/>
    <xf numFmtId="164" fontId="8" fillId="2" borderId="1" xfId="0" applyNumberFormat="1" applyFont="1" applyFill="1" applyBorder="1"/>
    <xf numFmtId="0" fontId="0" fillId="0" borderId="0" xfId="0" applyAlignment="1">
      <alignment wrapText="1"/>
    </xf>
    <xf numFmtId="2" fontId="1" fillId="0" borderId="0" xfId="0" applyNumberFormat="1" applyFont="1"/>
    <xf numFmtId="0" fontId="0" fillId="0" borderId="1" xfId="0" applyBorder="1" applyAlignment="1">
      <alignment horizontal="center"/>
    </xf>
    <xf numFmtId="1" fontId="0" fillId="0" borderId="0" xfId="0" applyNumberFormat="1" applyBorder="1"/>
    <xf numFmtId="2" fontId="1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quotePrefix="1" applyNumberFormat="1" applyFont="1" applyAlignment="1">
      <alignment horizontal="center"/>
    </xf>
    <xf numFmtId="2" fontId="0" fillId="0" borderId="0" xfId="1" applyNumberFormat="1" applyFont="1"/>
    <xf numFmtId="0" fontId="0" fillId="0" borderId="1" xfId="0" applyBorder="1" applyAlignment="1">
      <alignment horizontal="right"/>
    </xf>
    <xf numFmtId="0" fontId="15" fillId="0" borderId="0" xfId="0" applyFont="1" applyAlignment="1">
      <alignment vertical="center"/>
    </xf>
    <xf numFmtId="0" fontId="0" fillId="3" borderId="1" xfId="0" applyFill="1" applyBorder="1"/>
    <xf numFmtId="169" fontId="0" fillId="0" borderId="1" xfId="1" applyNumberFormat="1" applyFont="1" applyBorder="1"/>
    <xf numFmtId="10" fontId="8" fillId="0" borderId="0" xfId="1" applyNumberFormat="1" applyFont="1" applyBorder="1"/>
    <xf numFmtId="0" fontId="1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7" xfId="0" applyFont="1" applyBorder="1" applyAlignment="1">
      <alignment horizontal="left" wrapText="1"/>
    </xf>
  </cellXfs>
  <cellStyles count="7">
    <cellStyle name="Normal" xfId="0" builtinId="0"/>
    <cellStyle name="Normal 2" xfId="2"/>
    <cellStyle name="Normal 2 2" xfId="5"/>
    <cellStyle name="Normal 2 3" xfId="3"/>
    <cellStyle name="Normal 3" xfId="4"/>
    <cellStyle name="Pourcentage" xfId="1" builtinId="5"/>
    <cellStyle name="Texte explicatif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Graph1!$A$3</c:f>
              <c:strCache>
                <c:ptCount val="1"/>
                <c:pt idx="0">
                  <c:v>HTT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Graph1!$B$2:$P$2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Graph1!$B$3:$P$3</c:f>
              <c:numCache>
                <c:formatCode>#\ ###\ ##0.00</c:formatCode>
                <c:ptCount val="15"/>
                <c:pt idx="0">
                  <c:v>85.834790401195207</c:v>
                </c:pt>
                <c:pt idx="1">
                  <c:v>84.362979298532906</c:v>
                </c:pt>
                <c:pt idx="2">
                  <c:v>86.074202535052393</c:v>
                </c:pt>
                <c:pt idx="3">
                  <c:v>90.721202190264194</c:v>
                </c:pt>
                <c:pt idx="4">
                  <c:v>94.860676327692303</c:v>
                </c:pt>
                <c:pt idx="5">
                  <c:v>96.822227230237502</c:v>
                </c:pt>
                <c:pt idx="6">
                  <c:v>99.232312328407104</c:v>
                </c:pt>
                <c:pt idx="7">
                  <c:v>104.70188460255299</c:v>
                </c:pt>
                <c:pt idx="8">
                  <c:v>106.177641133785</c:v>
                </c:pt>
                <c:pt idx="9">
                  <c:v>105.042164821716</c:v>
                </c:pt>
                <c:pt idx="10">
                  <c:v>105.961006805751</c:v>
                </c:pt>
                <c:pt idx="11">
                  <c:v>109.962960423141</c:v>
                </c:pt>
                <c:pt idx="12" formatCode="0.00">
                  <c:v>115.147571570398</c:v>
                </c:pt>
                <c:pt idx="13" formatCode="0.00">
                  <c:v>123.76416602929299</c:v>
                </c:pt>
                <c:pt idx="14" formatCode="0.00">
                  <c:v>128.19494852960801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C-44E4-996C-E43F7470934A}"/>
            </c:ext>
          </c:extLst>
        </c:ser>
        <c:ser>
          <c:idx val="1"/>
          <c:order val="1"/>
          <c:tx>
            <c:strRef>
              <c:f>Graph1!$A$4</c:f>
              <c:strCache>
                <c:ptCount val="1"/>
                <c:pt idx="0">
                  <c:v>HTVA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Graph1!$B$2:$P$2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Graph1!$B$4:$P$4</c:f>
              <c:numCache>
                <c:formatCode>#\ ###\ ##0.00</c:formatCode>
                <c:ptCount val="15"/>
                <c:pt idx="0">
                  <c:v>97.732392208424201</c:v>
                </c:pt>
                <c:pt idx="1">
                  <c:v>96.017476730431497</c:v>
                </c:pt>
                <c:pt idx="2">
                  <c:v>98.064724344211001</c:v>
                </c:pt>
                <c:pt idx="3">
                  <c:v>105.92850525602501</c:v>
                </c:pt>
                <c:pt idx="4">
                  <c:v>114.437934974011</c:v>
                </c:pt>
                <c:pt idx="5">
                  <c:v>117.880601487505</c:v>
                </c:pt>
                <c:pt idx="6">
                  <c:v>124.555747556854</c:v>
                </c:pt>
                <c:pt idx="7">
                  <c:v>133.34471986178301</c:v>
                </c:pt>
                <c:pt idx="8">
                  <c:v>137.97721031873201</c:v>
                </c:pt>
                <c:pt idx="9">
                  <c:v>139.986730123797</c:v>
                </c:pt>
                <c:pt idx="10">
                  <c:v>141.15620247650401</c:v>
                </c:pt>
                <c:pt idx="11">
                  <c:v>145.78713190977601</c:v>
                </c:pt>
                <c:pt idx="12" formatCode="0.00">
                  <c:v>151.559170850258</c:v>
                </c:pt>
                <c:pt idx="13" formatCode="0.00">
                  <c:v>160.84503939165899</c:v>
                </c:pt>
                <c:pt idx="14" formatCode="0.00">
                  <c:v>165.14739194570399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C-44E4-996C-E43F7470934A}"/>
            </c:ext>
          </c:extLst>
        </c:ser>
        <c:ser>
          <c:idx val="2"/>
          <c:order val="2"/>
          <c:tx>
            <c:strRef>
              <c:f>Graph1!$A$5</c:f>
              <c:strCache>
                <c:ptCount val="1"/>
                <c:pt idx="0">
                  <c:v>TTC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Graph1!$B$2:$P$2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Graph1!$B$5:$P$5</c:f>
              <c:numCache>
                <c:formatCode>#\ ###\ ##0.00</c:formatCode>
                <c:ptCount val="15"/>
                <c:pt idx="0">
                  <c:v>114.168835992536</c:v>
                </c:pt>
                <c:pt idx="1">
                  <c:v>112.333491652665</c:v>
                </c:pt>
                <c:pt idx="2">
                  <c:v>114.841390053296</c:v>
                </c:pt>
                <c:pt idx="3">
                  <c:v>124.427806070581</c:v>
                </c:pt>
                <c:pt idx="4">
                  <c:v>134.19948661812401</c:v>
                </c:pt>
                <c:pt idx="5">
                  <c:v>138.24075336895999</c:v>
                </c:pt>
                <c:pt idx="6">
                  <c:v>146.69944300962899</c:v>
                </c:pt>
                <c:pt idx="7">
                  <c:v>157.06668856662401</c:v>
                </c:pt>
                <c:pt idx="8">
                  <c:v>162.40958581806501</c:v>
                </c:pt>
                <c:pt idx="9">
                  <c:v>164.78232902584</c:v>
                </c:pt>
                <c:pt idx="10">
                  <c:v>166.18825691167299</c:v>
                </c:pt>
                <c:pt idx="11">
                  <c:v>171.43809542268099</c:v>
                </c:pt>
                <c:pt idx="12" formatCode="0.00">
                  <c:v>177.89305924041301</c:v>
                </c:pt>
                <c:pt idx="13" formatCode="0.00">
                  <c:v>188.65031324174799</c:v>
                </c:pt>
                <c:pt idx="14" formatCode="0.00">
                  <c:v>193.080199500106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5C-44E4-996C-E43F74709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12928"/>
        <c:axId val="212814464"/>
      </c:lineChart>
      <c:catAx>
        <c:axId val="2128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14464"/>
        <c:crosses val="autoZero"/>
        <c:auto val="1"/>
        <c:lblAlgn val="ctr"/>
        <c:lblOffset val="100"/>
        <c:noMultiLvlLbl val="0"/>
      </c:catAx>
      <c:valAx>
        <c:axId val="212814464"/>
        <c:scaling>
          <c:orientation val="minMax"/>
          <c:max val="2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281292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03915013416612E-2"/>
          <c:y val="2.7370018054101618E-2"/>
          <c:w val="0.65982255739159368"/>
          <c:h val="0.73586781621731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2'!$A$3</c:f>
              <c:strCache>
                <c:ptCount val="1"/>
                <c:pt idx="0">
                  <c:v>Réseau de distribution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2'!$B$3:$C$3</c:f>
              <c:numCache>
                <c:formatCode>0.0</c:formatCode>
                <c:ptCount val="2"/>
                <c:pt idx="0">
                  <c:v>41.926588011151637</c:v>
                </c:pt>
                <c:pt idx="1">
                  <c:v>43.664066923123563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E-4290-9CBA-E8348E7C68A3}"/>
            </c:ext>
          </c:extLst>
        </c:ser>
        <c:ser>
          <c:idx val="1"/>
          <c:order val="1"/>
          <c:tx>
            <c:strRef>
              <c:f>'Graph 2'!$A$4</c:f>
              <c:strCache>
                <c:ptCount val="1"/>
                <c:pt idx="0">
                  <c:v>Réseau de transport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2'!$B$4:$C$4</c:f>
              <c:numCache>
                <c:formatCode>0.0</c:formatCode>
                <c:ptCount val="2"/>
                <c:pt idx="0">
                  <c:v>10.928434880259164</c:v>
                </c:pt>
                <c:pt idx="1">
                  <c:v>11.180904821881741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E-4290-9CBA-E8348E7C68A3}"/>
            </c:ext>
          </c:extLst>
        </c:ser>
        <c:ser>
          <c:idx val="2"/>
          <c:order val="2"/>
          <c:tx>
            <c:strRef>
              <c:f>'Graph 2'!$A$5</c:f>
              <c:strCache>
                <c:ptCount val="1"/>
                <c:pt idx="0">
                  <c:v>Fourniture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2'!$B$5:$C$5</c:f>
              <c:numCache>
                <c:formatCode>0.0</c:formatCode>
                <c:ptCount val="2"/>
                <c:pt idx="0">
                  <c:v>70.909143137882296</c:v>
                </c:pt>
                <c:pt idx="1">
                  <c:v>73.349976784602902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8E-4290-9CBA-E8348E7C68A3}"/>
            </c:ext>
          </c:extLst>
        </c:ser>
        <c:ser>
          <c:idx val="3"/>
          <c:order val="3"/>
          <c:tx>
            <c:strRef>
              <c:f>'Graph 2'!$A$6</c:f>
              <c:strCache>
                <c:ptCount val="1"/>
                <c:pt idx="0">
                  <c:v>CTA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2'!$B$6:$C$6</c:f>
              <c:numCache>
                <c:formatCode>0.0</c:formatCode>
                <c:ptCount val="2"/>
                <c:pt idx="0">
                  <c:v>5.09832754120134</c:v>
                </c:pt>
                <c:pt idx="1">
                  <c:v>5.09791939406196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8E-4290-9CBA-E8348E7C68A3}"/>
            </c:ext>
          </c:extLst>
        </c:ser>
        <c:ser>
          <c:idx val="4"/>
          <c:order val="4"/>
          <c:tx>
            <c:strRef>
              <c:f>'Graph 2'!$A$7</c:f>
              <c:strCache>
                <c:ptCount val="1"/>
                <c:pt idx="0">
                  <c:v>TLCFE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2'!$B$7:$C$7</c:f>
              <c:numCache>
                <c:formatCode>0.0</c:formatCode>
                <c:ptCount val="2"/>
                <c:pt idx="0">
                  <c:v>9.4825458211645497</c:v>
                </c:pt>
                <c:pt idx="1">
                  <c:v>9.3545240220336705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8E-4290-9CBA-E8348E7C68A3}"/>
            </c:ext>
          </c:extLst>
        </c:ser>
        <c:ser>
          <c:idx val="5"/>
          <c:order val="5"/>
          <c:tx>
            <c:strRef>
              <c:f>'Graph 2'!$A$8</c:f>
              <c:strCache>
                <c:ptCount val="1"/>
                <c:pt idx="0">
                  <c:v>TICFE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2'!$B$8:$C$8</c:f>
              <c:numCache>
                <c:formatCode>0.0</c:formatCode>
                <c:ptCount val="2"/>
                <c:pt idx="0">
                  <c:v>22.5</c:v>
                </c:pt>
                <c:pt idx="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8E-4290-9CBA-E8348E7C68A3}"/>
            </c:ext>
          </c:extLst>
        </c:ser>
        <c:ser>
          <c:idx val="6"/>
          <c:order val="6"/>
          <c:tx>
            <c:strRef>
              <c:f>'Graph 2'!$A$9</c:f>
              <c:strCache>
                <c:ptCount val="1"/>
                <c:pt idx="0">
                  <c:v>TVA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 2'!$B$2:$C$2</c:f>
              <c:numCache>
                <c:formatCode>0</c:formatCode>
                <c:ptCount val="2"/>
                <c:pt idx="0" formatCode="General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'Graph 2'!$B$9:$C$9</c:f>
              <c:numCache>
                <c:formatCode>0.0</c:formatCode>
                <c:ptCount val="2"/>
                <c:pt idx="0">
                  <c:v>27.8052738500887</c:v>
                </c:pt>
                <c:pt idx="1">
                  <c:v>27.932807554401698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8E-4290-9CBA-E8348E7C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167552"/>
        <c:axId val="48234880"/>
      </c:barChart>
      <c:catAx>
        <c:axId val="481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34880"/>
        <c:crosses val="autoZero"/>
        <c:auto val="1"/>
        <c:lblAlgn val="ctr"/>
        <c:lblOffset val="100"/>
        <c:noMultiLvlLbl val="0"/>
      </c:catAx>
      <c:valAx>
        <c:axId val="4823488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816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089054009094E-2"/>
          <c:y val="0.84058194383488394"/>
          <c:w val="0.80891926361317512"/>
          <c:h val="0.119444652846906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99739776117729E-2"/>
          <c:y val="7.0491803278688522E-2"/>
          <c:w val="0.92961336563698771"/>
          <c:h val="0.81533927111570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3'!$B$3</c:f>
              <c:strCache>
                <c:ptCount val="1"/>
                <c:pt idx="0">
                  <c:v>Fourniture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3'!$A$4:$A$22</c:f>
              <c:strCache>
                <c:ptCount val="19"/>
                <c:pt idx="0">
                  <c:v>Allemagne</c:v>
                </c:pt>
                <c:pt idx="1">
                  <c:v>Espagne</c:v>
                </c:pt>
                <c:pt idx="2">
                  <c:v>Belgique</c:v>
                </c:pt>
                <c:pt idx="3">
                  <c:v>Danemark</c:v>
                </c:pt>
                <c:pt idx="4">
                  <c:v>Italie</c:v>
                </c:pt>
                <c:pt idx="5">
                  <c:v>UE271</c:v>
                </c:pt>
                <c:pt idx="6">
                  <c:v>Portugal</c:v>
                </c:pt>
                <c:pt idx="7">
                  <c:v>Autriche</c:v>
                </c:pt>
                <c:pt idx="8">
                  <c:v>Suède</c:v>
                </c:pt>
                <c:pt idx="9">
                  <c:v>France</c:v>
                </c:pt>
                <c:pt idx="10">
                  <c:v>Luxembourg</c:v>
                </c:pt>
                <c:pt idx="11">
                  <c:v>Estonie</c:v>
                </c:pt>
                <c:pt idx="12">
                  <c:v>Slovaquie</c:v>
                </c:pt>
                <c:pt idx="13">
                  <c:v>Pologne</c:v>
                </c:pt>
                <c:pt idx="14">
                  <c:v>Slovénie</c:v>
                </c:pt>
                <c:pt idx="15">
                  <c:v>Finlande</c:v>
                </c:pt>
                <c:pt idx="16">
                  <c:v>Pays-Bas</c:v>
                </c:pt>
                <c:pt idx="17">
                  <c:v>Bulgarie</c:v>
                </c:pt>
                <c:pt idx="18">
                  <c:v>Hongrie</c:v>
                </c:pt>
              </c:strCache>
            </c:strRef>
          </c:cat>
          <c:val>
            <c:numRef>
              <c:f>'Graph 3'!$B$4:$B$22</c:f>
              <c:numCache>
                <c:formatCode>General</c:formatCode>
                <c:ptCount val="19"/>
                <c:pt idx="0">
                  <c:v>82.2</c:v>
                </c:pt>
                <c:pt idx="1">
                  <c:v>126.7</c:v>
                </c:pt>
                <c:pt idx="2">
                  <c:v>84.7</c:v>
                </c:pt>
                <c:pt idx="3">
                  <c:v>74.7</c:v>
                </c:pt>
                <c:pt idx="4">
                  <c:v>122.3</c:v>
                </c:pt>
                <c:pt idx="5">
                  <c:v>85.5</c:v>
                </c:pt>
                <c:pt idx="6">
                  <c:v>76.5</c:v>
                </c:pt>
                <c:pt idx="7">
                  <c:v>73</c:v>
                </c:pt>
                <c:pt idx="8">
                  <c:v>68.2</c:v>
                </c:pt>
                <c:pt idx="9">
                  <c:v>73.3</c:v>
                </c:pt>
                <c:pt idx="10">
                  <c:v>65.5</c:v>
                </c:pt>
                <c:pt idx="11">
                  <c:v>81.8</c:v>
                </c:pt>
                <c:pt idx="12">
                  <c:v>60.8</c:v>
                </c:pt>
                <c:pt idx="13">
                  <c:v>45.8</c:v>
                </c:pt>
                <c:pt idx="14">
                  <c:v>64.7</c:v>
                </c:pt>
                <c:pt idx="15">
                  <c:v>51.9</c:v>
                </c:pt>
                <c:pt idx="16">
                  <c:v>80.5</c:v>
                </c:pt>
                <c:pt idx="17">
                  <c:v>60</c:v>
                </c:pt>
                <c:pt idx="1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3-4D61-A60C-F27F3676D97B}"/>
            </c:ext>
          </c:extLst>
        </c:ser>
        <c:ser>
          <c:idx val="1"/>
          <c:order val="1"/>
          <c:tx>
            <c:strRef>
              <c:f>'Graph 3'!$C$3</c:f>
              <c:strCache>
                <c:ptCount val="1"/>
                <c:pt idx="0">
                  <c:v>Réseau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3'!$A$4:$A$22</c:f>
              <c:strCache>
                <c:ptCount val="19"/>
                <c:pt idx="0">
                  <c:v>Allemagne</c:v>
                </c:pt>
                <c:pt idx="1">
                  <c:v>Espagne</c:v>
                </c:pt>
                <c:pt idx="2">
                  <c:v>Belgique</c:v>
                </c:pt>
                <c:pt idx="3">
                  <c:v>Danemark</c:v>
                </c:pt>
                <c:pt idx="4">
                  <c:v>Italie</c:v>
                </c:pt>
                <c:pt idx="5">
                  <c:v>UE271</c:v>
                </c:pt>
                <c:pt idx="6">
                  <c:v>Portugal</c:v>
                </c:pt>
                <c:pt idx="7">
                  <c:v>Autriche</c:v>
                </c:pt>
                <c:pt idx="8">
                  <c:v>Suède</c:v>
                </c:pt>
                <c:pt idx="9">
                  <c:v>France</c:v>
                </c:pt>
                <c:pt idx="10">
                  <c:v>Luxembourg</c:v>
                </c:pt>
                <c:pt idx="11">
                  <c:v>Estonie</c:v>
                </c:pt>
                <c:pt idx="12">
                  <c:v>Slovaquie</c:v>
                </c:pt>
                <c:pt idx="13">
                  <c:v>Pologne</c:v>
                </c:pt>
                <c:pt idx="14">
                  <c:v>Slovénie</c:v>
                </c:pt>
                <c:pt idx="15">
                  <c:v>Finlande</c:v>
                </c:pt>
                <c:pt idx="16">
                  <c:v>Pays-Bas</c:v>
                </c:pt>
                <c:pt idx="17">
                  <c:v>Bulgarie</c:v>
                </c:pt>
                <c:pt idx="18">
                  <c:v>Hongrie</c:v>
                </c:pt>
              </c:strCache>
            </c:strRef>
          </c:cat>
          <c:val>
            <c:numRef>
              <c:f>'Graph 3'!$C$4:$C$22</c:f>
              <c:numCache>
                <c:formatCode>General</c:formatCode>
                <c:ptCount val="19"/>
                <c:pt idx="0">
                  <c:v>80.7</c:v>
                </c:pt>
                <c:pt idx="1">
                  <c:v>71.599999999999994</c:v>
                </c:pt>
                <c:pt idx="2">
                  <c:v>105.4</c:v>
                </c:pt>
                <c:pt idx="3">
                  <c:v>51.6</c:v>
                </c:pt>
                <c:pt idx="4">
                  <c:v>60.6</c:v>
                </c:pt>
                <c:pt idx="5">
                  <c:v>61.7</c:v>
                </c:pt>
                <c:pt idx="6">
                  <c:v>44.5</c:v>
                </c:pt>
                <c:pt idx="7">
                  <c:v>66.5</c:v>
                </c:pt>
                <c:pt idx="8">
                  <c:v>52.4</c:v>
                </c:pt>
                <c:pt idx="9">
                  <c:v>54.8</c:v>
                </c:pt>
                <c:pt idx="10">
                  <c:v>73.2</c:v>
                </c:pt>
                <c:pt idx="11">
                  <c:v>43.7</c:v>
                </c:pt>
                <c:pt idx="12">
                  <c:v>43.2</c:v>
                </c:pt>
                <c:pt idx="13">
                  <c:v>48.1</c:v>
                </c:pt>
                <c:pt idx="14">
                  <c:v>48.5</c:v>
                </c:pt>
                <c:pt idx="15">
                  <c:v>52.3</c:v>
                </c:pt>
                <c:pt idx="16">
                  <c:v>69.900000000000006</c:v>
                </c:pt>
                <c:pt idx="17">
                  <c:v>27.4</c:v>
                </c:pt>
                <c:pt idx="18">
                  <c:v>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3-4D61-A60C-F27F3676D97B}"/>
            </c:ext>
          </c:extLst>
        </c:ser>
        <c:ser>
          <c:idx val="2"/>
          <c:order val="2"/>
          <c:tx>
            <c:strRef>
              <c:f>'Graph 3'!$D$3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 3'!$A$4:$A$22</c:f>
              <c:strCache>
                <c:ptCount val="19"/>
                <c:pt idx="0">
                  <c:v>Allemagne</c:v>
                </c:pt>
                <c:pt idx="1">
                  <c:v>Espagne</c:v>
                </c:pt>
                <c:pt idx="2">
                  <c:v>Belgique</c:v>
                </c:pt>
                <c:pt idx="3">
                  <c:v>Danemark</c:v>
                </c:pt>
                <c:pt idx="4">
                  <c:v>Italie</c:v>
                </c:pt>
                <c:pt idx="5">
                  <c:v>UE271</c:v>
                </c:pt>
                <c:pt idx="6">
                  <c:v>Portugal</c:v>
                </c:pt>
                <c:pt idx="7">
                  <c:v>Autriche</c:v>
                </c:pt>
                <c:pt idx="8">
                  <c:v>Suède</c:v>
                </c:pt>
                <c:pt idx="9">
                  <c:v>France</c:v>
                </c:pt>
                <c:pt idx="10">
                  <c:v>Luxembourg</c:v>
                </c:pt>
                <c:pt idx="11">
                  <c:v>Estonie</c:v>
                </c:pt>
                <c:pt idx="12">
                  <c:v>Slovaquie</c:v>
                </c:pt>
                <c:pt idx="13">
                  <c:v>Pologne</c:v>
                </c:pt>
                <c:pt idx="14">
                  <c:v>Slovénie</c:v>
                </c:pt>
                <c:pt idx="15">
                  <c:v>Finlande</c:v>
                </c:pt>
                <c:pt idx="16">
                  <c:v>Pays-Bas</c:v>
                </c:pt>
                <c:pt idx="17">
                  <c:v>Bulgarie</c:v>
                </c:pt>
                <c:pt idx="18">
                  <c:v>Hongrie</c:v>
                </c:pt>
              </c:strCache>
            </c:strRef>
          </c:cat>
          <c:val>
            <c:numRef>
              <c:f>'Graph 3'!$D$4:$D$22</c:f>
              <c:numCache>
                <c:formatCode>General</c:formatCode>
                <c:ptCount val="19"/>
                <c:pt idx="0">
                  <c:v>163.80000000000001</c:v>
                </c:pt>
                <c:pt idx="1">
                  <c:v>90.3</c:v>
                </c:pt>
                <c:pt idx="2">
                  <c:v>96</c:v>
                </c:pt>
                <c:pt idx="3">
                  <c:v>133.69999999999999</c:v>
                </c:pt>
                <c:pt idx="4">
                  <c:v>76.8</c:v>
                </c:pt>
                <c:pt idx="5">
                  <c:v>84.2</c:v>
                </c:pt>
                <c:pt idx="6">
                  <c:v>103.2</c:v>
                </c:pt>
                <c:pt idx="7">
                  <c:v>81.900000000000006</c:v>
                </c:pt>
                <c:pt idx="8">
                  <c:v>77.5</c:v>
                </c:pt>
                <c:pt idx="9">
                  <c:v>64.900000000000006</c:v>
                </c:pt>
                <c:pt idx="10">
                  <c:v>51.3</c:v>
                </c:pt>
                <c:pt idx="11">
                  <c:v>39.9</c:v>
                </c:pt>
                <c:pt idx="12">
                  <c:v>60.8</c:v>
                </c:pt>
                <c:pt idx="13">
                  <c:v>68.900000000000006</c:v>
                </c:pt>
                <c:pt idx="14">
                  <c:v>48.6</c:v>
                </c:pt>
                <c:pt idx="15">
                  <c:v>52.9</c:v>
                </c:pt>
                <c:pt idx="16">
                  <c:v>-20.2</c:v>
                </c:pt>
                <c:pt idx="17">
                  <c:v>17.5</c:v>
                </c:pt>
                <c:pt idx="18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63-4D61-A60C-F27F3676D97B}"/>
            </c:ext>
          </c:extLst>
        </c:ser>
        <c:ser>
          <c:idx val="3"/>
          <c:order val="3"/>
          <c:tx>
            <c:strRef>
              <c:f>'Graph 3'!$E$3</c:f>
              <c:strCache>
                <c:ptCount val="1"/>
                <c:pt idx="0">
                  <c:v>Évolution 20-21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6021337496747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63-4D61-A60C-F27F3676D97B}"/>
                </c:ext>
              </c:extLst>
            </c:dLbl>
            <c:dLbl>
              <c:idx val="1"/>
              <c:layout>
                <c:manualLayout>
                  <c:x val="7.1225071225071062E-3"/>
                  <c:y val="-2.6021337496747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63-4D61-A60C-F27F3676D97B}"/>
                </c:ext>
              </c:extLst>
            </c:dLbl>
            <c:dLbl>
              <c:idx val="2"/>
              <c:layout>
                <c:manualLayout>
                  <c:x val="0"/>
                  <c:y val="-2.0817069997397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63-4D61-A60C-F27F3676D97B}"/>
                </c:ext>
              </c:extLst>
            </c:dLbl>
            <c:dLbl>
              <c:idx val="3"/>
              <c:layout>
                <c:manualLayout>
                  <c:x val="-3.2644447200051263E-17"/>
                  <c:y val="-1.821493624772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63-4D61-A60C-F27F3676D97B}"/>
                </c:ext>
              </c:extLst>
            </c:dLbl>
            <c:dLbl>
              <c:idx val="4"/>
              <c:layout>
                <c:manualLayout>
                  <c:x val="0"/>
                  <c:y val="-1.56128024980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63-4D61-A60C-F27F3676D97B}"/>
                </c:ext>
              </c:extLst>
            </c:dLbl>
            <c:dLbl>
              <c:idx val="5"/>
              <c:layout>
                <c:manualLayout>
                  <c:x val="0"/>
                  <c:y val="-2.6021337496747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363-4D61-A60C-F27F3676D97B}"/>
                </c:ext>
              </c:extLst>
            </c:dLbl>
            <c:dLbl>
              <c:idx val="6"/>
              <c:layout>
                <c:manualLayout>
                  <c:x val="1.7806267806267807E-3"/>
                  <c:y val="0.48399687743950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63-4D61-A60C-F27F3676D97B}"/>
                </c:ext>
              </c:extLst>
            </c:dLbl>
            <c:dLbl>
              <c:idx val="7"/>
              <c:layout>
                <c:manualLayout>
                  <c:x val="0"/>
                  <c:y val="-2.8623471246422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363-4D61-A60C-F27F3676D97B}"/>
                </c:ext>
              </c:extLst>
            </c:dLbl>
            <c:dLbl>
              <c:idx val="8"/>
              <c:layout>
                <c:manualLayout>
                  <c:x val="0"/>
                  <c:y val="-3.1225604996096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363-4D61-A60C-F27F3676D97B}"/>
                </c:ext>
              </c:extLst>
            </c:dLbl>
            <c:dLbl>
              <c:idx val="9"/>
              <c:layout>
                <c:manualLayout>
                  <c:x val="-1.3057778880020505E-16"/>
                  <c:y val="-2.3419203747072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363-4D61-A60C-F27F3676D97B}"/>
                </c:ext>
              </c:extLst>
            </c:dLbl>
            <c:dLbl>
              <c:idx val="10"/>
              <c:layout>
                <c:manualLayout>
                  <c:x val="-1.8220229901686499E-3"/>
                  <c:y val="0.41903691978877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363-4D61-A60C-F27F3676D97B}"/>
                </c:ext>
              </c:extLst>
            </c:dLbl>
            <c:dLbl>
              <c:idx val="11"/>
              <c:layout>
                <c:manualLayout>
                  <c:x val="-7.2052598396829684E-3"/>
                  <c:y val="-4.4085545524867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363-4D61-A60C-F27F3676D97B}"/>
                </c:ext>
              </c:extLst>
            </c:dLbl>
            <c:dLbl>
              <c:idx val="12"/>
              <c:layout>
                <c:manualLayout>
                  <c:x val="1.7806069296727022E-3"/>
                  <c:y val="0.36580168748071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363-4D61-A60C-F27F3676D97B}"/>
                </c:ext>
              </c:extLst>
            </c:dLbl>
            <c:dLbl>
              <c:idx val="13"/>
              <c:layout>
                <c:manualLayout>
                  <c:x val="-1.7806267806269112E-3"/>
                  <c:y val="-3.3827738745771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363-4D61-A60C-F27F3676D97B}"/>
                </c:ext>
              </c:extLst>
            </c:dLbl>
            <c:dLbl>
              <c:idx val="14"/>
              <c:layout>
                <c:manualLayout>
                  <c:x val="-1.7806069296728345E-3"/>
                  <c:y val="-3.415136353271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363-4D61-A60C-F27F3676D97B}"/>
                </c:ext>
              </c:extLst>
            </c:dLbl>
            <c:dLbl>
              <c:idx val="15"/>
              <c:layout>
                <c:manualLayout>
                  <c:x val="-3.6026299198414842E-3"/>
                  <c:y val="-3.3186100913662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363-4D61-A60C-F27F3676D97B}"/>
                </c:ext>
              </c:extLst>
            </c:dLbl>
            <c:dLbl>
              <c:idx val="16"/>
              <c:layout>
                <c:manualLayout>
                  <c:x val="-1.8013149599208742E-3"/>
                  <c:y val="0.38247924279072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363-4D61-A60C-F27F3676D97B}"/>
                </c:ext>
              </c:extLst>
            </c:dLbl>
            <c:dLbl>
              <c:idx val="17"/>
              <c:layout>
                <c:manualLayout>
                  <c:x val="0"/>
                  <c:y val="-2.7233115468409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363-4D61-A60C-F27F3676D97B}"/>
                </c:ext>
              </c:extLst>
            </c:dLbl>
            <c:dLbl>
              <c:idx val="18"/>
              <c:layout>
                <c:manualLayout>
                  <c:x val="0"/>
                  <c:y val="-2.1786492374727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363-4D61-A60C-F27F3676D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3'!$A$4:$A$22</c:f>
              <c:strCache>
                <c:ptCount val="19"/>
                <c:pt idx="0">
                  <c:v>Allemagne</c:v>
                </c:pt>
                <c:pt idx="1">
                  <c:v>Espagne</c:v>
                </c:pt>
                <c:pt idx="2">
                  <c:v>Belgique</c:v>
                </c:pt>
                <c:pt idx="3">
                  <c:v>Danemark</c:v>
                </c:pt>
                <c:pt idx="4">
                  <c:v>Italie</c:v>
                </c:pt>
                <c:pt idx="5">
                  <c:v>UE271</c:v>
                </c:pt>
                <c:pt idx="6">
                  <c:v>Portugal</c:v>
                </c:pt>
                <c:pt idx="7">
                  <c:v>Autriche</c:v>
                </c:pt>
                <c:pt idx="8">
                  <c:v>Suède</c:v>
                </c:pt>
                <c:pt idx="9">
                  <c:v>France</c:v>
                </c:pt>
                <c:pt idx="10">
                  <c:v>Luxembourg</c:v>
                </c:pt>
                <c:pt idx="11">
                  <c:v>Estonie</c:v>
                </c:pt>
                <c:pt idx="12">
                  <c:v>Slovaquie</c:v>
                </c:pt>
                <c:pt idx="13">
                  <c:v>Pologne</c:v>
                </c:pt>
                <c:pt idx="14">
                  <c:v>Slovénie</c:v>
                </c:pt>
                <c:pt idx="15">
                  <c:v>Finlande</c:v>
                </c:pt>
                <c:pt idx="16">
                  <c:v>Pays-Bas</c:v>
                </c:pt>
                <c:pt idx="17">
                  <c:v>Bulgarie</c:v>
                </c:pt>
                <c:pt idx="18">
                  <c:v>Hongrie</c:v>
                </c:pt>
              </c:strCache>
            </c:strRef>
          </c:cat>
          <c:val>
            <c:numRef>
              <c:f>'Graph 3'!$E$4:$E$22</c:f>
              <c:numCache>
                <c:formatCode>\+0%;[Red]\-0%</c:formatCode>
                <c:ptCount val="19"/>
                <c:pt idx="0">
                  <c:v>3.3860759493671032E-2</c:v>
                </c:pt>
                <c:pt idx="1">
                  <c:v>0.19108543128353284</c:v>
                </c:pt>
                <c:pt idx="2">
                  <c:v>3.960755813953501E-2</c:v>
                </c:pt>
                <c:pt idx="3">
                  <c:v>5.9063136456211814E-2</c:v>
                </c:pt>
                <c:pt idx="4">
                  <c:v>4.2134831460674156E-2</c:v>
                </c:pt>
                <c:pt idx="5">
                  <c:v>6.3908045977011385E-2</c:v>
                </c:pt>
                <c:pt idx="6">
                  <c:v>-2.2251891410769915E-3</c:v>
                </c:pt>
                <c:pt idx="7">
                  <c:v>5.0284629981024641E-2</c:v>
                </c:pt>
                <c:pt idx="8">
                  <c:v>0.29816513761467889</c:v>
                </c:pt>
                <c:pt idx="9">
                  <c:v>2.2787493375728732E-2</c:v>
                </c:pt>
                <c:pt idx="10">
                  <c:v>-6.2761506276150037E-3</c:v>
                </c:pt>
                <c:pt idx="11">
                  <c:v>0.32638331996792302</c:v>
                </c:pt>
                <c:pt idx="12">
                  <c:v>-4.2973286875725769E-2</c:v>
                </c:pt>
                <c:pt idx="13">
                  <c:v>5.4404145077720241E-2</c:v>
                </c:pt>
                <c:pt idx="14">
                  <c:v>5.7516339869281119E-2</c:v>
                </c:pt>
                <c:pt idx="15">
                  <c:v>2.814136125654439E-2</c:v>
                </c:pt>
                <c:pt idx="16">
                  <c:v>-1.6616314199395684E-2</c:v>
                </c:pt>
                <c:pt idx="17">
                  <c:v>7.150153217568947E-2</c:v>
                </c:pt>
                <c:pt idx="18">
                  <c:v>1.9880715705767106E-3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363-4D61-A60C-F27F3676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0353087"/>
        <c:axId val="760353919"/>
      </c:barChart>
      <c:catAx>
        <c:axId val="76035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353919"/>
        <c:crosses val="autoZero"/>
        <c:auto val="1"/>
        <c:lblAlgn val="ctr"/>
        <c:lblOffset val="100"/>
        <c:noMultiLvlLbl val="0"/>
      </c:catAx>
      <c:valAx>
        <c:axId val="76035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35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9704079458016466"/>
          <c:y val="0.10779308324164399"/>
          <c:w val="0.24330487636413867"/>
          <c:h val="5.2083697871099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Graph4!$A$4</c:f>
              <c:strCache>
                <c:ptCount val="1"/>
                <c:pt idx="0">
                  <c:v> (0,02 – 0,5 GWh)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Graph4!$B$4:$P$4</c:f>
              <c:numCache>
                <c:formatCode>#\ ###\ ##0.00</c:formatCode>
                <c:ptCount val="15"/>
                <c:pt idx="0">
                  <c:v>79.514501943670396</c:v>
                </c:pt>
                <c:pt idx="1">
                  <c:v>82.775556344479895</c:v>
                </c:pt>
                <c:pt idx="2">
                  <c:v>88.262691094093697</c:v>
                </c:pt>
                <c:pt idx="3">
                  <c:v>91.530712872084393</c:v>
                </c:pt>
                <c:pt idx="4">
                  <c:v>99.886296964980701</c:v>
                </c:pt>
                <c:pt idx="5">
                  <c:v>101.422850241107</c:v>
                </c:pt>
                <c:pt idx="6">
                  <c:v>110.845251796456</c:v>
                </c:pt>
                <c:pt idx="7">
                  <c:v>116.22538757391401</c:v>
                </c:pt>
                <c:pt idx="8">
                  <c:v>121.25958676314499</c:v>
                </c:pt>
                <c:pt idx="9">
                  <c:v>114.31264363470299</c:v>
                </c:pt>
                <c:pt idx="10">
                  <c:v>121.01046669422399</c:v>
                </c:pt>
                <c:pt idx="11">
                  <c:v>123.107303417832</c:v>
                </c:pt>
                <c:pt idx="12">
                  <c:v>129.06045267111401</c:v>
                </c:pt>
                <c:pt idx="13">
                  <c:v>134.58474854127101</c:v>
                </c:pt>
                <c:pt idx="14">
                  <c:v>137.73409345614101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E7F-4948-AC62-4CB0633A5C13}"/>
            </c:ext>
          </c:extLst>
        </c:ser>
        <c:ser>
          <c:idx val="1"/>
          <c:order val="1"/>
          <c:tx>
            <c:strRef>
              <c:f>Graph4!$A$5</c:f>
              <c:strCache>
                <c:ptCount val="1"/>
                <c:pt idx="0">
                  <c:v>(2 – 20 GWh)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Graph4!$B$5:$P$5</c:f>
              <c:numCache>
                <c:formatCode>#\ ###\ ##0.00</c:formatCode>
                <c:ptCount val="15"/>
                <c:pt idx="0">
                  <c:v>53.852677691828497</c:v>
                </c:pt>
                <c:pt idx="1">
                  <c:v>56.435526858250498</c:v>
                </c:pt>
                <c:pt idx="2">
                  <c:v>64.8801648266016</c:v>
                </c:pt>
                <c:pt idx="3">
                  <c:v>66.456096923533906</c:v>
                </c:pt>
                <c:pt idx="4">
                  <c:v>72.424022576724497</c:v>
                </c:pt>
                <c:pt idx="5">
                  <c:v>75.940906533180893</c:v>
                </c:pt>
                <c:pt idx="6">
                  <c:v>78.549946678047803</c:v>
                </c:pt>
                <c:pt idx="7">
                  <c:v>82.593425657063193</c:v>
                </c:pt>
                <c:pt idx="8">
                  <c:v>87.159637775842498</c:v>
                </c:pt>
                <c:pt idx="9">
                  <c:v>77.385243291965907</c:v>
                </c:pt>
                <c:pt idx="10">
                  <c:v>76.473238874874397</c:v>
                </c:pt>
                <c:pt idx="11">
                  <c:v>75.003622137564903</c:v>
                </c:pt>
                <c:pt idx="12">
                  <c:v>80.993777332715496</c:v>
                </c:pt>
                <c:pt idx="13">
                  <c:v>83.125968232770802</c:v>
                </c:pt>
                <c:pt idx="14">
                  <c:v>87.362856635526498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F-4948-AC62-4CB0633A5C13}"/>
            </c:ext>
          </c:extLst>
        </c:ser>
        <c:ser>
          <c:idx val="2"/>
          <c:order val="2"/>
          <c:tx>
            <c:strRef>
              <c:f>Graph4!$A$6</c:f>
              <c:strCache>
                <c:ptCount val="1"/>
                <c:pt idx="0">
                  <c:v>(70 – 150 GWh)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Graph4!$B$6:$P$6</c:f>
              <c:numCache>
                <c:formatCode>#\ ###\ ##0.00</c:formatCode>
                <c:ptCount val="15"/>
                <c:pt idx="0">
                  <c:v>51.928153229491201</c:v>
                </c:pt>
                <c:pt idx="1">
                  <c:v>56.927413135921498</c:v>
                </c:pt>
                <c:pt idx="2">
                  <c:v>57.751160208095499</c:v>
                </c:pt>
                <c:pt idx="3">
                  <c:v>58.131371549916402</c:v>
                </c:pt>
                <c:pt idx="4">
                  <c:v>60.198584878614</c:v>
                </c:pt>
                <c:pt idx="5">
                  <c:v>62.028771598393703</c:v>
                </c:pt>
                <c:pt idx="6">
                  <c:v>60.565397127306802</c:v>
                </c:pt>
                <c:pt idx="7">
                  <c:v>60.442385403401602</c:v>
                </c:pt>
                <c:pt idx="8">
                  <c:v>60.9671084231884</c:v>
                </c:pt>
                <c:pt idx="9">
                  <c:v>54.426451114254697</c:v>
                </c:pt>
                <c:pt idx="10">
                  <c:v>52.159105933860701</c:v>
                </c:pt>
                <c:pt idx="11">
                  <c:v>57.976439869670202</c:v>
                </c:pt>
                <c:pt idx="12">
                  <c:v>58.633167185990601</c:v>
                </c:pt>
                <c:pt idx="13">
                  <c:v>59.221949539558203</c:v>
                </c:pt>
                <c:pt idx="14">
                  <c:v>77.340466569929703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F-4948-AC62-4CB0633A5C13}"/>
            </c:ext>
          </c:extLst>
        </c:ser>
        <c:ser>
          <c:idx val="3"/>
          <c:order val="3"/>
          <c:tx>
            <c:strRef>
              <c:f>Graph4!$A$7</c:f>
              <c:strCache>
                <c:ptCount val="1"/>
                <c:pt idx="0">
                  <c:v>( ≥ 150 GWh)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Graph4!$B$7:$P$7</c:f>
              <c:numCache>
                <c:formatCode>General</c:formatCode>
                <c:ptCount val="15"/>
                <c:pt idx="10" formatCode="#\ ###\ ##0.00">
                  <c:v>46.7446761065152</c:v>
                </c:pt>
                <c:pt idx="11" formatCode="#\ ###\ ##0.00">
                  <c:v>45.220684769359302</c:v>
                </c:pt>
                <c:pt idx="12" formatCode="#\ ###\ ##0.00">
                  <c:v>49.383605497553702</c:v>
                </c:pt>
                <c:pt idx="13" formatCode="#\ ###\ ##0.00">
                  <c:v>52.491212795063298</c:v>
                </c:pt>
                <c:pt idx="14" formatCode="#\ ###\ ##0.00">
                  <c:v>66.413449890785301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7F-4948-AC62-4CB0633A5C13}"/>
            </c:ext>
          </c:extLst>
        </c:ser>
        <c:ser>
          <c:idx val="5"/>
          <c:order val="4"/>
          <c:tx>
            <c:strRef>
              <c:f>Graph4!$A$8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Graph4!$B$3:$P$3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Graph4!$B$8:$P$8</c:f>
              <c:numCache>
                <c:formatCode>#\ ###\ ##0.00</c:formatCode>
                <c:ptCount val="15"/>
                <c:pt idx="0">
                  <c:v>61.995183851175732</c:v>
                </c:pt>
                <c:pt idx="1">
                  <c:v>65.902148291277157</c:v>
                </c:pt>
                <c:pt idx="2">
                  <c:v>69.994578254480246</c:v>
                </c:pt>
                <c:pt idx="3">
                  <c:v>73.797166387213494</c:v>
                </c:pt>
                <c:pt idx="4">
                  <c:v>80.30952627297917</c:v>
                </c:pt>
                <c:pt idx="5">
                  <c:v>82.910285597143215</c:v>
                </c:pt>
                <c:pt idx="6">
                  <c:v>88.482954055879333</c:v>
                </c:pt>
                <c:pt idx="7">
                  <c:v>91.044728142206509</c:v>
                </c:pt>
                <c:pt idx="8">
                  <c:v>93.970984353554144</c:v>
                </c:pt>
                <c:pt idx="9">
                  <c:v>87.312055406556453</c:v>
                </c:pt>
                <c:pt idx="10">
                  <c:v>88.9625002076654</c:v>
                </c:pt>
                <c:pt idx="11">
                  <c:v>88.691251595861502</c:v>
                </c:pt>
                <c:pt idx="12">
                  <c:v>94.156297035835095</c:v>
                </c:pt>
                <c:pt idx="13">
                  <c:v>99.122066415290007</c:v>
                </c:pt>
                <c:pt idx="14">
                  <c:v>105.67473709068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F-4948-AC62-4CB0633A5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498080"/>
        <c:axId val="572498496"/>
        <c:extLst/>
      </c:lineChart>
      <c:catAx>
        <c:axId val="5724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2498496"/>
        <c:crosses val="autoZero"/>
        <c:auto val="1"/>
        <c:lblAlgn val="ctr"/>
        <c:lblOffset val="100"/>
        <c:noMultiLvlLbl val="0"/>
      </c:catAx>
      <c:valAx>
        <c:axId val="57249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24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17420045952332"/>
          <c:y val="1.8464534670258666E-2"/>
          <c:w val="0.8276224003853635"/>
          <c:h val="0.756930774629523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Graph5!$B$3</c:f>
              <c:strCache>
                <c:ptCount val="1"/>
                <c:pt idx="0">
                  <c:v>Fourniture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Graph5!$A$4:$A$11</c:f>
              <c:strCache>
                <c:ptCount val="8"/>
                <c:pt idx="0">
                  <c:v>(&lt; 0,02 GWh)</c:v>
                </c:pt>
                <c:pt idx="1">
                  <c:v> (0,02 – 0,5 GWh)</c:v>
                </c:pt>
                <c:pt idx="2">
                  <c:v>(0,5 – 2 GWh)</c:v>
                </c:pt>
                <c:pt idx="3">
                  <c:v> (2 – 20 GWh)</c:v>
                </c:pt>
                <c:pt idx="4">
                  <c:v> (20 – 70 GWh)</c:v>
                </c:pt>
                <c:pt idx="5">
                  <c:v>(70 – 150 GWh)</c:v>
                </c:pt>
                <c:pt idx="6">
                  <c:v>( ≥ 150 GWh)</c:v>
                </c:pt>
                <c:pt idx="7">
                  <c:v>Ensemble</c:v>
                </c:pt>
              </c:strCache>
            </c:strRef>
          </c:cat>
          <c:val>
            <c:numRef>
              <c:f>Graph5!$B$4:$B$11</c:f>
              <c:numCache>
                <c:formatCode>#\ ###\ ##0.00</c:formatCode>
                <c:ptCount val="8"/>
                <c:pt idx="0">
                  <c:v>79.280010403961001</c:v>
                </c:pt>
                <c:pt idx="1">
                  <c:v>66.195597876652798</c:v>
                </c:pt>
                <c:pt idx="2">
                  <c:v>58.507516815238503</c:v>
                </c:pt>
                <c:pt idx="3">
                  <c:v>55.893261708281699</c:v>
                </c:pt>
                <c:pt idx="4">
                  <c:v>58.178661280991697</c:v>
                </c:pt>
                <c:pt idx="5">
                  <c:v>65.241328954092197</c:v>
                </c:pt>
                <c:pt idx="6">
                  <c:v>59.890768400288003</c:v>
                </c:pt>
                <c:pt idx="7">
                  <c:v>62.377409210301899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E-424A-9AC3-8AE4CA144A77}"/>
            </c:ext>
          </c:extLst>
        </c:ser>
        <c:ser>
          <c:idx val="1"/>
          <c:order val="1"/>
          <c:tx>
            <c:strRef>
              <c:f>Graph5!$C$3</c:f>
              <c:strCache>
                <c:ptCount val="1"/>
                <c:pt idx="0">
                  <c:v>Réseau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Graph5!$A$4:$A$11</c:f>
              <c:strCache>
                <c:ptCount val="8"/>
                <c:pt idx="0">
                  <c:v>(&lt; 0,02 GWh)</c:v>
                </c:pt>
                <c:pt idx="1">
                  <c:v> (0,02 – 0,5 GWh)</c:v>
                </c:pt>
                <c:pt idx="2">
                  <c:v>(0,5 – 2 GWh)</c:v>
                </c:pt>
                <c:pt idx="3">
                  <c:v> (2 – 20 GWh)</c:v>
                </c:pt>
                <c:pt idx="4">
                  <c:v> (20 – 70 GWh)</c:v>
                </c:pt>
                <c:pt idx="5">
                  <c:v>(70 – 150 GWh)</c:v>
                </c:pt>
                <c:pt idx="6">
                  <c:v>( ≥ 150 GWh)</c:v>
                </c:pt>
                <c:pt idx="7">
                  <c:v>Ensemble</c:v>
                </c:pt>
              </c:strCache>
            </c:strRef>
          </c:cat>
          <c:val>
            <c:numRef>
              <c:f>Graph5!$C$4:$C$11</c:f>
              <c:numCache>
                <c:formatCode>#\ ###\ ##0.00</c:formatCode>
                <c:ptCount val="8"/>
                <c:pt idx="0">
                  <c:v>60.945271962910397</c:v>
                </c:pt>
                <c:pt idx="1">
                  <c:v>41.992066903978198</c:v>
                </c:pt>
                <c:pt idx="2">
                  <c:v>24.3313923953929</c:v>
                </c:pt>
                <c:pt idx="3">
                  <c:v>17.602827658179901</c:v>
                </c:pt>
                <c:pt idx="4">
                  <c:v>14.144931401581101</c:v>
                </c:pt>
                <c:pt idx="5">
                  <c:v>7.9952862446572501</c:v>
                </c:pt>
                <c:pt idx="6">
                  <c:v>4.7951541695887396</c:v>
                </c:pt>
                <c:pt idx="7">
                  <c:v>25.499518100392301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E-424A-9AC3-8AE4CA144A77}"/>
            </c:ext>
          </c:extLst>
        </c:ser>
        <c:ser>
          <c:idx val="2"/>
          <c:order val="2"/>
          <c:tx>
            <c:strRef>
              <c:f>Graph5!$D$3</c:f>
              <c:strCache>
                <c:ptCount val="1"/>
                <c:pt idx="0">
                  <c:v>CTA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1"/>
              <c:layout>
                <c:manualLayout>
                  <c:x val="5.0653646067200332E-2"/>
                  <c:y val="-1.012007346289412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10" baseline="0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705875995605989E-2"/>
                      <c:h val="7.41936184340147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B57-4FDD-A431-E7E66564113E}"/>
                </c:ext>
              </c:extLst>
            </c:dLbl>
            <c:dLbl>
              <c:idx val="2"/>
              <c:layout>
                <c:manualLayout>
                  <c:x val="5.3921554752314665E-2"/>
                  <c:y val="2.024034614179358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57-4FDD-A431-E7E66564113E}"/>
                </c:ext>
              </c:extLst>
            </c:dLbl>
            <c:dLbl>
              <c:idx val="3"/>
              <c:layout>
                <c:manualLayout>
                  <c:x val="5.2287568244668708E-2"/>
                  <c:y val="1.518025960634518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57-4FDD-A431-E7E66564113E}"/>
                </c:ext>
              </c:extLst>
            </c:dLbl>
            <c:dLbl>
              <c:idx val="4"/>
              <c:layout>
                <c:manualLayout>
                  <c:x val="4.411763570643927E-2"/>
                  <c:y val="1.771030287406929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B57-4FDD-A431-E7E66564113E}"/>
                </c:ext>
              </c:extLst>
            </c:dLbl>
            <c:dLbl>
              <c:idx val="5"/>
              <c:layout>
                <c:manualLayout>
                  <c:x val="5.3921554752314665E-2"/>
                  <c:y val="1.265021633862089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B57-4FDD-A431-E7E66564113E}"/>
                </c:ext>
              </c:extLst>
            </c:dLbl>
            <c:dLbl>
              <c:idx val="6"/>
              <c:layout>
                <c:manualLayout>
                  <c:x val="5.3921554752314547E-2"/>
                  <c:y val="4.554077881903556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B57-4FDD-A431-E7E66564113E}"/>
                </c:ext>
              </c:extLst>
            </c:dLbl>
            <c:dLbl>
              <c:idx val="7"/>
              <c:layout>
                <c:manualLayout>
                  <c:x val="5.3921554752314547E-2"/>
                  <c:y val="2.024034614179358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B57-4FDD-A431-E7E66564113E}"/>
                </c:ext>
              </c:extLst>
            </c:dLbl>
            <c:dLbl>
              <c:idx val="8"/>
              <c:layout>
                <c:manualLayout>
                  <c:x val="4.5751622214085047E-2"/>
                  <c:y val="2.024034614179358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B57-4FDD-A431-E7E665641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Graph5!$A$4:$A$11</c:f>
              <c:strCache>
                <c:ptCount val="8"/>
                <c:pt idx="0">
                  <c:v>(&lt; 0,02 GWh)</c:v>
                </c:pt>
                <c:pt idx="1">
                  <c:v> (0,02 – 0,5 GWh)</c:v>
                </c:pt>
                <c:pt idx="2">
                  <c:v>(0,5 – 2 GWh)</c:v>
                </c:pt>
                <c:pt idx="3">
                  <c:v> (2 – 20 GWh)</c:v>
                </c:pt>
                <c:pt idx="4">
                  <c:v> (20 – 70 GWh)</c:v>
                </c:pt>
                <c:pt idx="5">
                  <c:v>(70 – 150 GWh)</c:v>
                </c:pt>
                <c:pt idx="6">
                  <c:v>( ≥ 150 GWh)</c:v>
                </c:pt>
                <c:pt idx="7">
                  <c:v>Ensemble</c:v>
                </c:pt>
              </c:strCache>
            </c:strRef>
          </c:cat>
          <c:val>
            <c:numRef>
              <c:f>Graph5!$D$4:$D$11</c:f>
              <c:numCache>
                <c:formatCode>#\ ###\ ##0.00</c:formatCode>
                <c:ptCount val="8"/>
                <c:pt idx="0">
                  <c:v>7.1594380232777803</c:v>
                </c:pt>
                <c:pt idx="1">
                  <c:v>3.2059880497911002</c:v>
                </c:pt>
                <c:pt idx="2">
                  <c:v>1.4714358170116699</c:v>
                </c:pt>
                <c:pt idx="3">
                  <c:v>0.96331211932244099</c:v>
                </c:pt>
                <c:pt idx="4">
                  <c:v>0.70683966754428096</c:v>
                </c:pt>
                <c:pt idx="5">
                  <c:v>0.331470077341946</c:v>
                </c:pt>
                <c:pt idx="6">
                  <c:v>0.15829044235963299</c:v>
                </c:pt>
                <c:pt idx="7">
                  <c:v>1.94528437722099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E-424A-9AC3-8AE4CA144A77}"/>
            </c:ext>
          </c:extLst>
        </c:ser>
        <c:ser>
          <c:idx val="3"/>
          <c:order val="3"/>
          <c:tx>
            <c:strRef>
              <c:f>Graph5!$E$3</c:f>
              <c:strCache>
                <c:ptCount val="1"/>
                <c:pt idx="0">
                  <c:v>TLCFE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2"/>
              <c:layout>
                <c:manualLayout>
                  <c:x val="5.0653581737022869E-2"/>
                  <c:y val="-2.5300432677241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57-4FDD-A431-E7E66564113E}"/>
                </c:ext>
              </c:extLst>
            </c:dLbl>
            <c:dLbl>
              <c:idx val="3"/>
              <c:layout>
                <c:manualLayout>
                  <c:x val="5.0653581737022869E-2"/>
                  <c:y val="-2.2770389409517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57-4FDD-A431-E7E66564113E}"/>
                </c:ext>
              </c:extLst>
            </c:dLbl>
            <c:dLbl>
              <c:idx val="4"/>
              <c:layout>
                <c:manualLayout>
                  <c:x val="4.411763570643927E-2"/>
                  <c:y val="-3.036051921269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57-4FDD-A431-E7E66564113E}"/>
                </c:ext>
              </c:extLst>
            </c:dLbl>
            <c:dLbl>
              <c:idx val="5"/>
              <c:layout>
                <c:manualLayout>
                  <c:x val="5.0653581737022869E-2"/>
                  <c:y val="-2.5300432677241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B57-4FDD-A431-E7E66564113E}"/>
                </c:ext>
              </c:extLst>
            </c:dLbl>
            <c:dLbl>
              <c:idx val="6"/>
              <c:layout>
                <c:manualLayout>
                  <c:x val="5.3921554752314783E-2"/>
                  <c:y val="2.5300432677241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B57-4FDD-A431-E7E66564113E}"/>
                </c:ext>
              </c:extLst>
            </c:dLbl>
            <c:dLbl>
              <c:idx val="7"/>
              <c:layout>
                <c:manualLayout>
                  <c:x val="5.2287568244668646E-2"/>
                  <c:y val="-2.5300432677242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B57-4FDD-A431-E7E66564113E}"/>
                </c:ext>
              </c:extLst>
            </c:dLbl>
            <c:dLbl>
              <c:idx val="8"/>
              <c:layout>
                <c:manualLayout>
                  <c:x val="4.4117635706439152E-2"/>
                  <c:y val="-2.0240346141793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57-4FDD-A431-E7E665641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Graph5!$A$4:$A$11</c:f>
              <c:strCache>
                <c:ptCount val="8"/>
                <c:pt idx="0">
                  <c:v>(&lt; 0,02 GWh)</c:v>
                </c:pt>
                <c:pt idx="1">
                  <c:v> (0,02 – 0,5 GWh)</c:v>
                </c:pt>
                <c:pt idx="2">
                  <c:v>(0,5 – 2 GWh)</c:v>
                </c:pt>
                <c:pt idx="3">
                  <c:v> (2 – 20 GWh)</c:v>
                </c:pt>
                <c:pt idx="4">
                  <c:v> (20 – 70 GWh)</c:v>
                </c:pt>
                <c:pt idx="5">
                  <c:v>(70 – 150 GWh)</c:v>
                </c:pt>
                <c:pt idx="6">
                  <c:v>( ≥ 150 GWh)</c:v>
                </c:pt>
                <c:pt idx="7">
                  <c:v>Ensemble</c:v>
                </c:pt>
              </c:strCache>
            </c:strRef>
          </c:cat>
          <c:val>
            <c:numRef>
              <c:f>Graph5!$E$4:$E$11</c:f>
              <c:numCache>
                <c:formatCode>#\ ###\ ##0.00</c:formatCode>
                <c:ptCount val="8"/>
                <c:pt idx="0">
                  <c:v>9.7651139800111206</c:v>
                </c:pt>
                <c:pt idx="1">
                  <c:v>4.9273545035790596</c:v>
                </c:pt>
                <c:pt idx="2">
                  <c:v>0.898444732949503</c:v>
                </c:pt>
                <c:pt idx="3">
                  <c:v>0.117892803858302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2.29584054326636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E-424A-9AC3-8AE4CA144A77}"/>
            </c:ext>
          </c:extLst>
        </c:ser>
        <c:ser>
          <c:idx val="4"/>
          <c:order val="4"/>
          <c:tx>
            <c:strRef>
              <c:f>Graph5!$F$3</c:f>
              <c:strCache>
                <c:ptCount val="1"/>
                <c:pt idx="0">
                  <c:v>TICFE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6"/>
              <c:layout>
                <c:manualLayout>
                  <c:x val="5.2287568244668646E-2"/>
                  <c:y val="-3.289056248041467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B57-4FDD-A431-E7E665641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Graph5!$A$4:$A$11</c:f>
              <c:strCache>
                <c:ptCount val="8"/>
                <c:pt idx="0">
                  <c:v>(&lt; 0,02 GWh)</c:v>
                </c:pt>
                <c:pt idx="1">
                  <c:v> (0,02 – 0,5 GWh)</c:v>
                </c:pt>
                <c:pt idx="2">
                  <c:v>(0,5 – 2 GWh)</c:v>
                </c:pt>
                <c:pt idx="3">
                  <c:v> (2 – 20 GWh)</c:v>
                </c:pt>
                <c:pt idx="4">
                  <c:v> (20 – 70 GWh)</c:v>
                </c:pt>
                <c:pt idx="5">
                  <c:v>(70 – 150 GWh)</c:v>
                </c:pt>
                <c:pt idx="6">
                  <c:v>( ≥ 150 GWh)</c:v>
                </c:pt>
                <c:pt idx="7">
                  <c:v>Ensemble</c:v>
                </c:pt>
              </c:strCache>
            </c:strRef>
          </c:cat>
          <c:val>
            <c:numRef>
              <c:f>Graph5!$F$4:$F$11</c:f>
              <c:numCache>
                <c:formatCode>#\ ###\ ##0.00</c:formatCode>
                <c:ptCount val="8"/>
                <c:pt idx="0">
                  <c:v>22.253675137025802</c:v>
                </c:pt>
                <c:pt idx="1">
                  <c:v>21.413086122140101</c:v>
                </c:pt>
                <c:pt idx="2">
                  <c:v>18.308242759143202</c:v>
                </c:pt>
                <c:pt idx="3">
                  <c:v>12.7855623458842</c:v>
                </c:pt>
                <c:pt idx="4">
                  <c:v>7.5129683317505798</c:v>
                </c:pt>
                <c:pt idx="5">
                  <c:v>3.77238129383823</c:v>
                </c:pt>
                <c:pt idx="6">
                  <c:v>1.5692368785488799</c:v>
                </c:pt>
                <c:pt idx="7">
                  <c:v>13.556684859498199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E-424A-9AC3-8AE4CA144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54496"/>
        <c:axId val="216156032"/>
      </c:barChart>
      <c:catAx>
        <c:axId val="21615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fr-FR"/>
          </a:p>
        </c:txPr>
        <c:crossAx val="216156032"/>
        <c:crosses val="autoZero"/>
        <c:auto val="1"/>
        <c:lblAlgn val="ctr"/>
        <c:lblOffset val="100"/>
        <c:noMultiLvlLbl val="0"/>
      </c:catAx>
      <c:valAx>
        <c:axId val="2161560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615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015806953886326"/>
          <c:y val="0.94918936019190081"/>
          <c:w val="0.49023534494150056"/>
          <c:h val="4.575055327265081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23690004403349E-2"/>
          <c:y val="5.5332151746714318E-2"/>
          <c:w val="0.91296976253133488"/>
          <c:h val="0.88156531171610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Graph6!$B$4</c:f>
              <c:strCache>
                <c:ptCount val="1"/>
                <c:pt idx="0">
                  <c:v>Fourniture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Graph6!$A$5:$A$23</c:f>
              <c:strCache>
                <c:ptCount val="19"/>
                <c:pt idx="0">
                  <c:v>Italie</c:v>
                </c:pt>
                <c:pt idx="1">
                  <c:v>Allemagne</c:v>
                </c:pt>
                <c:pt idx="2">
                  <c:v>Slovaquie</c:v>
                </c:pt>
                <c:pt idx="3">
                  <c:v>UE27 1</c:v>
                </c:pt>
                <c:pt idx="4">
                  <c:v>Portugal</c:v>
                </c:pt>
                <c:pt idx="5">
                  <c:v>Espagne</c:v>
                </c:pt>
                <c:pt idx="6">
                  <c:v>Belgique</c:v>
                </c:pt>
                <c:pt idx="7">
                  <c:v>Autriche</c:v>
                </c:pt>
                <c:pt idx="8">
                  <c:v>Suède</c:v>
                </c:pt>
                <c:pt idx="9">
                  <c:v>Pays-Bas</c:v>
                </c:pt>
                <c:pt idx="10">
                  <c:v>Bulgarie</c:v>
                </c:pt>
                <c:pt idx="11">
                  <c:v>Estonie</c:v>
                </c:pt>
                <c:pt idx="12">
                  <c:v>Pologne</c:v>
                </c:pt>
                <c:pt idx="13">
                  <c:v>Danemark</c:v>
                </c:pt>
                <c:pt idx="14">
                  <c:v>France</c:v>
                </c:pt>
                <c:pt idx="15">
                  <c:v>Hongrie</c:v>
                </c:pt>
                <c:pt idx="16">
                  <c:v>Slovénie</c:v>
                </c:pt>
                <c:pt idx="17">
                  <c:v>Luxembourg</c:v>
                </c:pt>
                <c:pt idx="18">
                  <c:v>Finlande</c:v>
                </c:pt>
              </c:strCache>
            </c:strRef>
          </c:cat>
          <c:val>
            <c:numRef>
              <c:f>Graph6!$B$5:$B$23</c:f>
              <c:numCache>
                <c:formatCode>General</c:formatCode>
                <c:ptCount val="19"/>
                <c:pt idx="0">
                  <c:v>104.6</c:v>
                </c:pt>
                <c:pt idx="1">
                  <c:v>54.1</c:v>
                </c:pt>
                <c:pt idx="2">
                  <c:v>63.5</c:v>
                </c:pt>
                <c:pt idx="3">
                  <c:v>68.7</c:v>
                </c:pt>
                <c:pt idx="4">
                  <c:v>67.8</c:v>
                </c:pt>
                <c:pt idx="5">
                  <c:v>75.2</c:v>
                </c:pt>
                <c:pt idx="6">
                  <c:v>65.099999999999994</c:v>
                </c:pt>
                <c:pt idx="7">
                  <c:v>62.7</c:v>
                </c:pt>
                <c:pt idx="8">
                  <c:v>57.7</c:v>
                </c:pt>
                <c:pt idx="9">
                  <c:v>61.9</c:v>
                </c:pt>
                <c:pt idx="10">
                  <c:v>104.1</c:v>
                </c:pt>
                <c:pt idx="11">
                  <c:v>77.599999999999994</c:v>
                </c:pt>
                <c:pt idx="12">
                  <c:v>46.6</c:v>
                </c:pt>
                <c:pt idx="13">
                  <c:v>77.099999999999994</c:v>
                </c:pt>
                <c:pt idx="14">
                  <c:v>62.4</c:v>
                </c:pt>
                <c:pt idx="15">
                  <c:v>66.7</c:v>
                </c:pt>
                <c:pt idx="16">
                  <c:v>61.9</c:v>
                </c:pt>
                <c:pt idx="17">
                  <c:v>65.400000000000006</c:v>
                </c:pt>
                <c:pt idx="18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F-40A6-88E5-90B7402BCD66}"/>
            </c:ext>
          </c:extLst>
        </c:ser>
        <c:ser>
          <c:idx val="1"/>
          <c:order val="1"/>
          <c:tx>
            <c:strRef>
              <c:f>Graph6!$C$4</c:f>
              <c:strCache>
                <c:ptCount val="1"/>
                <c:pt idx="0">
                  <c:v>Réseau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Graph6!$A$5:$A$23</c:f>
              <c:strCache>
                <c:ptCount val="19"/>
                <c:pt idx="0">
                  <c:v>Italie</c:v>
                </c:pt>
                <c:pt idx="1">
                  <c:v>Allemagne</c:v>
                </c:pt>
                <c:pt idx="2">
                  <c:v>Slovaquie</c:v>
                </c:pt>
                <c:pt idx="3">
                  <c:v>UE27 1</c:v>
                </c:pt>
                <c:pt idx="4">
                  <c:v>Portugal</c:v>
                </c:pt>
                <c:pt idx="5">
                  <c:v>Espagne</c:v>
                </c:pt>
                <c:pt idx="6">
                  <c:v>Belgique</c:v>
                </c:pt>
                <c:pt idx="7">
                  <c:v>Autriche</c:v>
                </c:pt>
                <c:pt idx="8">
                  <c:v>Suède</c:v>
                </c:pt>
                <c:pt idx="9">
                  <c:v>Pays-Bas</c:v>
                </c:pt>
                <c:pt idx="10">
                  <c:v>Bulgarie</c:v>
                </c:pt>
                <c:pt idx="11">
                  <c:v>Estonie</c:v>
                </c:pt>
                <c:pt idx="12">
                  <c:v>Pologne</c:v>
                </c:pt>
                <c:pt idx="13">
                  <c:v>Danemark</c:v>
                </c:pt>
                <c:pt idx="14">
                  <c:v>France</c:v>
                </c:pt>
                <c:pt idx="15">
                  <c:v>Hongrie</c:v>
                </c:pt>
                <c:pt idx="16">
                  <c:v>Slovénie</c:v>
                </c:pt>
                <c:pt idx="17">
                  <c:v>Luxembourg</c:v>
                </c:pt>
                <c:pt idx="18">
                  <c:v>Finlande</c:v>
                </c:pt>
              </c:strCache>
            </c:strRef>
          </c:cat>
          <c:val>
            <c:numRef>
              <c:f>Graph6!$C$5:$C$23</c:f>
              <c:numCache>
                <c:formatCode>General</c:formatCode>
                <c:ptCount val="19"/>
                <c:pt idx="0">
                  <c:v>22.5</c:v>
                </c:pt>
                <c:pt idx="1">
                  <c:v>32</c:v>
                </c:pt>
                <c:pt idx="2">
                  <c:v>38.299999999999997</c:v>
                </c:pt>
                <c:pt idx="3">
                  <c:v>28</c:v>
                </c:pt>
                <c:pt idx="4">
                  <c:v>25.5</c:v>
                </c:pt>
                <c:pt idx="5">
                  <c:v>21.1</c:v>
                </c:pt>
                <c:pt idx="6">
                  <c:v>29.5</c:v>
                </c:pt>
                <c:pt idx="7">
                  <c:v>29</c:v>
                </c:pt>
                <c:pt idx="8">
                  <c:v>57.7</c:v>
                </c:pt>
                <c:pt idx="9">
                  <c:v>25.4</c:v>
                </c:pt>
                <c:pt idx="10">
                  <c:v>17.8</c:v>
                </c:pt>
                <c:pt idx="11">
                  <c:v>24.7</c:v>
                </c:pt>
                <c:pt idx="12">
                  <c:v>25.9</c:v>
                </c:pt>
                <c:pt idx="13">
                  <c:v>25.5</c:v>
                </c:pt>
                <c:pt idx="14">
                  <c:v>25.5</c:v>
                </c:pt>
                <c:pt idx="15">
                  <c:v>24.6</c:v>
                </c:pt>
                <c:pt idx="16">
                  <c:v>18</c:v>
                </c:pt>
                <c:pt idx="17">
                  <c:v>19.100000000000001</c:v>
                </c:pt>
                <c:pt idx="18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F-40A6-88E5-90B7402BCD66}"/>
            </c:ext>
          </c:extLst>
        </c:ser>
        <c:ser>
          <c:idx val="2"/>
          <c:order val="2"/>
          <c:tx>
            <c:strRef>
              <c:f>Graph6!$D$4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Graph6!$A$5:$A$23</c:f>
              <c:strCache>
                <c:ptCount val="19"/>
                <c:pt idx="0">
                  <c:v>Italie</c:v>
                </c:pt>
                <c:pt idx="1">
                  <c:v>Allemagne</c:v>
                </c:pt>
                <c:pt idx="2">
                  <c:v>Slovaquie</c:v>
                </c:pt>
                <c:pt idx="3">
                  <c:v>UE27 1</c:v>
                </c:pt>
                <c:pt idx="4">
                  <c:v>Portugal</c:v>
                </c:pt>
                <c:pt idx="5">
                  <c:v>Espagne</c:v>
                </c:pt>
                <c:pt idx="6">
                  <c:v>Belgique</c:v>
                </c:pt>
                <c:pt idx="7">
                  <c:v>Autriche</c:v>
                </c:pt>
                <c:pt idx="8">
                  <c:v>Suède</c:v>
                </c:pt>
                <c:pt idx="9">
                  <c:v>Pays-Bas</c:v>
                </c:pt>
                <c:pt idx="10">
                  <c:v>Bulgarie</c:v>
                </c:pt>
                <c:pt idx="11">
                  <c:v>Estonie</c:v>
                </c:pt>
                <c:pt idx="12">
                  <c:v>Pologne</c:v>
                </c:pt>
                <c:pt idx="13">
                  <c:v>Danemark</c:v>
                </c:pt>
                <c:pt idx="14">
                  <c:v>France</c:v>
                </c:pt>
                <c:pt idx="15">
                  <c:v>Hongrie</c:v>
                </c:pt>
                <c:pt idx="16">
                  <c:v>Slovénie</c:v>
                </c:pt>
                <c:pt idx="17">
                  <c:v>Luxembourg</c:v>
                </c:pt>
                <c:pt idx="18">
                  <c:v>Finlande</c:v>
                </c:pt>
              </c:strCache>
            </c:strRef>
          </c:cat>
          <c:val>
            <c:numRef>
              <c:f>Graph6!$D$5:$D$23</c:f>
              <c:numCache>
                <c:formatCode>General</c:formatCode>
                <c:ptCount val="19"/>
                <c:pt idx="0">
                  <c:v>46.400000000000006</c:v>
                </c:pt>
                <c:pt idx="1">
                  <c:v>81.900000000000006</c:v>
                </c:pt>
                <c:pt idx="2">
                  <c:v>34.599999999999994</c:v>
                </c:pt>
                <c:pt idx="3">
                  <c:v>37.799999999999997</c:v>
                </c:pt>
                <c:pt idx="4">
                  <c:v>34.299999999999997</c:v>
                </c:pt>
                <c:pt idx="5">
                  <c:v>30.900000000000002</c:v>
                </c:pt>
                <c:pt idx="6">
                  <c:v>26.8</c:v>
                </c:pt>
                <c:pt idx="7">
                  <c:v>28.299999999999997</c:v>
                </c:pt>
                <c:pt idx="8">
                  <c:v>2.3999999999999986</c:v>
                </c:pt>
                <c:pt idx="9">
                  <c:v>28.800000000000004</c:v>
                </c:pt>
                <c:pt idx="10">
                  <c:v>-6.1999999999999993</c:v>
                </c:pt>
                <c:pt idx="11">
                  <c:v>12.300000000000004</c:v>
                </c:pt>
                <c:pt idx="12">
                  <c:v>37.5</c:v>
                </c:pt>
                <c:pt idx="13">
                  <c:v>6.8999999999999986</c:v>
                </c:pt>
                <c:pt idx="14">
                  <c:v>17.8</c:v>
                </c:pt>
                <c:pt idx="15">
                  <c:v>6.8000000000000007</c:v>
                </c:pt>
                <c:pt idx="16">
                  <c:v>12.600000000000001</c:v>
                </c:pt>
                <c:pt idx="17">
                  <c:v>7</c:v>
                </c:pt>
                <c:pt idx="18">
                  <c:v>0.59999999999999787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F-40A6-88E5-90B7402BCD66}"/>
            </c:ext>
          </c:extLst>
        </c:ser>
        <c:ser>
          <c:idx val="3"/>
          <c:order val="3"/>
          <c:tx>
            <c:strRef>
              <c:f>Graph6!$E$4</c:f>
              <c:strCache>
                <c:ptCount val="1"/>
                <c:pt idx="0">
                  <c:v>Évolution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4154446691762848E-3"/>
                  <c:y val="-1.2582601808605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3F-40A6-88E5-90B7402BCD66}"/>
                </c:ext>
              </c:extLst>
            </c:dLbl>
            <c:dLbl>
              <c:idx val="1"/>
              <c:layout>
                <c:manualLayout>
                  <c:x val="-4.4154446691762848E-3"/>
                  <c:y val="-1.7615642532047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3F-40A6-88E5-90B7402BCD66}"/>
                </c:ext>
              </c:extLst>
            </c:dLbl>
            <c:dLbl>
              <c:idx val="2"/>
              <c:layout>
                <c:manualLayout>
                  <c:x val="-1.1038611672940712E-2"/>
                  <c:y val="-2.516520361721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3F-40A6-88E5-90B7402BCD66}"/>
                </c:ext>
              </c:extLst>
            </c:dLbl>
            <c:dLbl>
              <c:idx val="3"/>
              <c:layout>
                <c:manualLayout>
                  <c:x val="0"/>
                  <c:y val="-2.26486832554896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3F-40A6-88E5-90B7402BCD66}"/>
                </c:ext>
              </c:extLst>
            </c:dLbl>
            <c:dLbl>
              <c:idx val="4"/>
              <c:layout>
                <c:manualLayout>
                  <c:x val="0"/>
                  <c:y val="-3.5231285064094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3F-40A6-88E5-90B7402BCD66}"/>
                </c:ext>
              </c:extLst>
            </c:dLbl>
            <c:dLbl>
              <c:idx val="5"/>
              <c:layout>
                <c:manualLayout>
                  <c:x val="2.2077223345881021E-3"/>
                  <c:y val="-2.76817239789317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3F-40A6-88E5-90B7402BCD66}"/>
                </c:ext>
              </c:extLst>
            </c:dLbl>
            <c:dLbl>
              <c:idx val="6"/>
              <c:layout>
                <c:manualLayout>
                  <c:x val="0"/>
                  <c:y val="-3.01982443406528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3F-40A6-88E5-90B7402BCD66}"/>
                </c:ext>
              </c:extLst>
            </c:dLbl>
            <c:dLbl>
              <c:idx val="7"/>
              <c:layout>
                <c:manualLayout>
                  <c:x val="0"/>
                  <c:y val="-1.76156425320475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3F-40A6-88E5-90B7402BCD66}"/>
                </c:ext>
              </c:extLst>
            </c:dLbl>
            <c:dLbl>
              <c:idx val="8"/>
              <c:layout>
                <c:manualLayout>
                  <c:x val="-2.2077223345881424E-3"/>
                  <c:y val="-2.26486832554896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3F-40A6-88E5-90B7402BCD66}"/>
                </c:ext>
              </c:extLst>
            </c:dLbl>
            <c:dLbl>
              <c:idx val="9"/>
              <c:layout>
                <c:manualLayout>
                  <c:x val="4.4154446691762042E-3"/>
                  <c:y val="-2.516520361721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A3F-40A6-88E5-90B7402BCD66}"/>
                </c:ext>
              </c:extLst>
            </c:dLbl>
            <c:dLbl>
              <c:idx val="10"/>
              <c:layout>
                <c:manualLayout>
                  <c:x val="6.6231670037644273E-3"/>
                  <c:y val="-2.0132162893768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3F-40A6-88E5-90B7402BCD66}"/>
                </c:ext>
              </c:extLst>
            </c:dLbl>
            <c:dLbl>
              <c:idx val="11"/>
              <c:layout>
                <c:manualLayout>
                  <c:x val="4.4154446691762042E-3"/>
                  <c:y val="-2.26486832554896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3F-40A6-88E5-90B7402BCD66}"/>
                </c:ext>
              </c:extLst>
            </c:dLbl>
            <c:dLbl>
              <c:idx val="12"/>
              <c:layout>
                <c:manualLayout>
                  <c:x val="4.4154446691762848E-3"/>
                  <c:y val="-2.516520361721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3F-40A6-88E5-90B7402BCD66}"/>
                </c:ext>
              </c:extLst>
            </c:dLbl>
            <c:dLbl>
              <c:idx val="13"/>
              <c:layout>
                <c:manualLayout>
                  <c:x val="4.4154446691762848E-3"/>
                  <c:y val="-2.01321628937685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3F-40A6-88E5-90B7402BCD66}"/>
                </c:ext>
              </c:extLst>
            </c:dLbl>
            <c:dLbl>
              <c:idx val="14"/>
              <c:layout>
                <c:manualLayout>
                  <c:x val="2.2077223345881424E-3"/>
                  <c:y val="-1.76156425320475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3F-40A6-88E5-90B7402BCD66}"/>
                </c:ext>
              </c:extLst>
            </c:dLbl>
            <c:dLbl>
              <c:idx val="15"/>
              <c:layout>
                <c:manualLayout>
                  <c:x val="0"/>
                  <c:y val="-2.76817239789317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A3F-40A6-88E5-90B7402BCD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Graph6!$A$5:$A$23</c:f>
              <c:strCache>
                <c:ptCount val="19"/>
                <c:pt idx="0">
                  <c:v>Italie</c:v>
                </c:pt>
                <c:pt idx="1">
                  <c:v>Allemagne</c:v>
                </c:pt>
                <c:pt idx="2">
                  <c:v>Slovaquie</c:v>
                </c:pt>
                <c:pt idx="3">
                  <c:v>UE27 1</c:v>
                </c:pt>
                <c:pt idx="4">
                  <c:v>Portugal</c:v>
                </c:pt>
                <c:pt idx="5">
                  <c:v>Espagne</c:v>
                </c:pt>
                <c:pt idx="6">
                  <c:v>Belgique</c:v>
                </c:pt>
                <c:pt idx="7">
                  <c:v>Autriche</c:v>
                </c:pt>
                <c:pt idx="8">
                  <c:v>Suède</c:v>
                </c:pt>
                <c:pt idx="9">
                  <c:v>Pays-Bas</c:v>
                </c:pt>
                <c:pt idx="10">
                  <c:v>Bulgarie</c:v>
                </c:pt>
                <c:pt idx="11">
                  <c:v>Estonie</c:v>
                </c:pt>
                <c:pt idx="12">
                  <c:v>Pologne</c:v>
                </c:pt>
                <c:pt idx="13">
                  <c:v>Danemark</c:v>
                </c:pt>
                <c:pt idx="14">
                  <c:v>France</c:v>
                </c:pt>
                <c:pt idx="15">
                  <c:v>Hongrie</c:v>
                </c:pt>
                <c:pt idx="16">
                  <c:v>Slovénie</c:v>
                </c:pt>
                <c:pt idx="17">
                  <c:v>Luxembourg</c:v>
                </c:pt>
                <c:pt idx="18">
                  <c:v>Finlande</c:v>
                </c:pt>
              </c:strCache>
            </c:strRef>
          </c:cat>
          <c:val>
            <c:numRef>
              <c:f>Graph6!$E$5:$E$23</c:f>
              <c:numCache>
                <c:formatCode>\+0%;[Red]\-0%</c:formatCode>
                <c:ptCount val="19"/>
                <c:pt idx="0">
                  <c:v>0.1512939615129397</c:v>
                </c:pt>
                <c:pt idx="1">
                  <c:v>5.5276381909547811E-2</c:v>
                </c:pt>
                <c:pt idx="2">
                  <c:v>2.8657616892910884E-2</c:v>
                </c:pt>
                <c:pt idx="3">
                  <c:v>0.13025210084033614</c:v>
                </c:pt>
                <c:pt idx="4">
                  <c:v>0.12126537785588749</c:v>
                </c:pt>
                <c:pt idx="5">
                  <c:v>0.23495145631067979</c:v>
                </c:pt>
                <c:pt idx="6">
                  <c:v>0.20675944333996021</c:v>
                </c:pt>
                <c:pt idx="7">
                  <c:v>0.16054158607350091</c:v>
                </c:pt>
                <c:pt idx="8">
                  <c:v>1.0849557522123896</c:v>
                </c:pt>
                <c:pt idx="9">
                  <c:v>0.16918429003021146</c:v>
                </c:pt>
                <c:pt idx="10">
                  <c:v>0.46827411167512684</c:v>
                </c:pt>
                <c:pt idx="11">
                  <c:v>0.46360153256704978</c:v>
                </c:pt>
                <c:pt idx="12">
                  <c:v>3.5781544256120498E-2</c:v>
                </c:pt>
                <c:pt idx="13">
                  <c:v>0.48575305291723198</c:v>
                </c:pt>
                <c:pt idx="14">
                  <c:v>6.6599394550958715E-2</c:v>
                </c:pt>
                <c:pt idx="15">
                  <c:v>9.3645484949832838E-2</c:v>
                </c:pt>
                <c:pt idx="16">
                  <c:v>5.113636363636364E-2</c:v>
                </c:pt>
                <c:pt idx="17">
                  <c:v>0.28511235955056174</c:v>
                </c:pt>
                <c:pt idx="18">
                  <c:v>0.12480974124809724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A3F-40A6-88E5-90B7402BC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2117935"/>
        <c:axId val="1632117519"/>
      </c:barChart>
      <c:catAx>
        <c:axId val="1632117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117519"/>
        <c:crosses val="autoZero"/>
        <c:auto val="1"/>
        <c:lblAlgn val="ctr"/>
        <c:lblOffset val="100"/>
        <c:noMultiLvlLbl val="0"/>
      </c:catAx>
      <c:valAx>
        <c:axId val="163211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117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361239001587996"/>
          <c:y val="6.9201733981604882E-2"/>
          <c:w val="0.27422310532423949"/>
          <c:h val="5.249171160297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38100</xdr:rowOff>
    </xdr:from>
    <xdr:to>
      <xdr:col>9</xdr:col>
      <xdr:colOff>28575</xdr:colOff>
      <xdr:row>23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114301</xdr:rowOff>
    </xdr:from>
    <xdr:to>
      <xdr:col>6</xdr:col>
      <xdr:colOff>266700</xdr:colOff>
      <xdr:row>35</xdr:row>
      <xdr:rowOff>165101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276224</xdr:colOff>
      <xdr:row>17</xdr:row>
      <xdr:rowOff>47625</xdr:rowOff>
    </xdr:from>
    <xdr:to>
      <xdr:col>4</xdr:col>
      <xdr:colOff>190499</xdr:colOff>
      <xdr:row>18</xdr:row>
      <xdr:rowOff>95250</xdr:rowOff>
    </xdr:to>
    <xdr:sp macro="" textlink="">
      <xdr:nvSpPr>
        <xdr:cNvPr id="3" name="ZoneTexte 2"/>
        <xdr:cNvSpPr txBox="1"/>
      </xdr:nvSpPr>
      <xdr:spPr>
        <a:xfrm>
          <a:off x="2895599" y="3705225"/>
          <a:ext cx="6762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193,1</a:t>
          </a:r>
        </a:p>
      </xdr:txBody>
    </xdr:sp>
    <xdr:clientData/>
  </xdr:twoCellAnchor>
  <xdr:twoCellAnchor>
    <xdr:from>
      <xdr:col>0</xdr:col>
      <xdr:colOff>1066800</xdr:colOff>
      <xdr:row>17</xdr:row>
      <xdr:rowOff>142874</xdr:rowOff>
    </xdr:from>
    <xdr:to>
      <xdr:col>1</xdr:col>
      <xdr:colOff>257175</xdr:colOff>
      <xdr:row>18</xdr:row>
      <xdr:rowOff>180975</xdr:rowOff>
    </xdr:to>
    <xdr:sp macro="" textlink="">
      <xdr:nvSpPr>
        <xdr:cNvPr id="4" name="ZoneTexte 3"/>
        <xdr:cNvSpPr txBox="1"/>
      </xdr:nvSpPr>
      <xdr:spPr>
        <a:xfrm>
          <a:off x="1066800" y="3800474"/>
          <a:ext cx="628650" cy="228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188,7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0.16875</cdr:x>
      <cdr:y>0.08092</cdr:y>
    </cdr:from>
    <cdr:to>
      <cdr:x>0.2875</cdr:x>
      <cdr:y>0.14162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71525" y="266699"/>
          <a:ext cx="5429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26</xdr:row>
      <xdr:rowOff>161925</xdr:rowOff>
    </xdr:from>
    <xdr:to>
      <xdr:col>9</xdr:col>
      <xdr:colOff>735330</xdr:colOff>
      <xdr:row>51</xdr:row>
      <xdr:rowOff>24765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38100</xdr:rowOff>
    </xdr:from>
    <xdr:to>
      <xdr:col>7</xdr:col>
      <xdr:colOff>47625</xdr:colOff>
      <xdr:row>27</xdr:row>
      <xdr:rowOff>132112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15</xdr:row>
      <xdr:rowOff>57148</xdr:rowOff>
    </xdr:from>
    <xdr:to>
      <xdr:col>9</xdr:col>
      <xdr:colOff>314326</xdr:colOff>
      <xdr:row>41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16</xdr:row>
      <xdr:rowOff>47625</xdr:rowOff>
    </xdr:from>
    <xdr:to>
      <xdr:col>1</xdr:col>
      <xdr:colOff>600074</xdr:colOff>
      <xdr:row>17</xdr:row>
      <xdr:rowOff>85725</xdr:rowOff>
    </xdr:to>
    <xdr:sp macro="" textlink="">
      <xdr:nvSpPr>
        <xdr:cNvPr id="3" name="ZoneTexte 2"/>
        <xdr:cNvSpPr txBox="1"/>
      </xdr:nvSpPr>
      <xdr:spPr>
        <a:xfrm>
          <a:off x="1343025" y="3114675"/>
          <a:ext cx="41909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+mn-lt"/>
              <a:ea typeface="+mn-ea"/>
              <a:cs typeface="+mn-cs"/>
            </a:rPr>
            <a:t>179</a:t>
          </a:r>
        </a:p>
      </xdr:txBody>
    </xdr:sp>
    <xdr:clientData/>
  </xdr:twoCellAnchor>
  <xdr:twoCellAnchor>
    <xdr:from>
      <xdr:col>3</xdr:col>
      <xdr:colOff>228599</xdr:colOff>
      <xdr:row>23</xdr:row>
      <xdr:rowOff>180974</xdr:rowOff>
    </xdr:from>
    <xdr:to>
      <xdr:col>3</xdr:col>
      <xdr:colOff>628650</xdr:colOff>
      <xdr:row>25</xdr:row>
      <xdr:rowOff>38099</xdr:rowOff>
    </xdr:to>
    <xdr:sp macro="" textlink="">
      <xdr:nvSpPr>
        <xdr:cNvPr id="4" name="ZoneTexte 3"/>
        <xdr:cNvSpPr txBox="1"/>
      </xdr:nvSpPr>
      <xdr:spPr>
        <a:xfrm>
          <a:off x="2914649" y="4581524"/>
          <a:ext cx="40005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104</a:t>
          </a:r>
        </a:p>
      </xdr:txBody>
    </xdr:sp>
    <xdr:clientData/>
  </xdr:twoCellAnchor>
  <xdr:twoCellAnchor>
    <xdr:from>
      <xdr:col>4</xdr:col>
      <xdr:colOff>304800</xdr:colOff>
      <xdr:row>25</xdr:row>
      <xdr:rowOff>152401</xdr:rowOff>
    </xdr:from>
    <xdr:to>
      <xdr:col>4</xdr:col>
      <xdr:colOff>704850</xdr:colOff>
      <xdr:row>27</xdr:row>
      <xdr:rowOff>19053</xdr:rowOff>
    </xdr:to>
    <xdr:sp macro="" textlink="">
      <xdr:nvSpPr>
        <xdr:cNvPr id="5" name="ZoneTexte 4"/>
        <xdr:cNvSpPr txBox="1"/>
      </xdr:nvSpPr>
      <xdr:spPr>
        <a:xfrm>
          <a:off x="3752850" y="4933951"/>
          <a:ext cx="400050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87</a:t>
          </a:r>
        </a:p>
      </xdr:txBody>
    </xdr:sp>
    <xdr:clientData/>
  </xdr:twoCellAnchor>
  <xdr:twoCellAnchor>
    <xdr:from>
      <xdr:col>7</xdr:col>
      <xdr:colOff>152400</xdr:colOff>
      <xdr:row>22</xdr:row>
      <xdr:rowOff>57150</xdr:rowOff>
    </xdr:from>
    <xdr:to>
      <xdr:col>7</xdr:col>
      <xdr:colOff>609600</xdr:colOff>
      <xdr:row>23</xdr:row>
      <xdr:rowOff>133350</xdr:rowOff>
    </xdr:to>
    <xdr:sp macro="" textlink="">
      <xdr:nvSpPr>
        <xdr:cNvPr id="9" name="ZoneTexte 8"/>
        <xdr:cNvSpPr txBox="1"/>
      </xdr:nvSpPr>
      <xdr:spPr>
        <a:xfrm>
          <a:off x="6257925" y="4457700"/>
          <a:ext cx="4572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76200</xdr:colOff>
      <xdr:row>23</xdr:row>
      <xdr:rowOff>142875</xdr:rowOff>
    </xdr:from>
    <xdr:to>
      <xdr:col>8</xdr:col>
      <xdr:colOff>542925</xdr:colOff>
      <xdr:row>25</xdr:row>
      <xdr:rowOff>19050</xdr:rowOff>
    </xdr:to>
    <xdr:sp macro="" textlink="">
      <xdr:nvSpPr>
        <xdr:cNvPr id="10" name="ZoneTexte 9"/>
        <xdr:cNvSpPr txBox="1"/>
      </xdr:nvSpPr>
      <xdr:spPr>
        <a:xfrm>
          <a:off x="6943725" y="4543425"/>
          <a:ext cx="4667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106</a:t>
          </a:r>
        </a:p>
        <a:p>
          <a:endParaRPr lang="fr-FR" sz="1100"/>
        </a:p>
      </xdr:txBody>
    </xdr:sp>
    <xdr:clientData/>
  </xdr:twoCellAnchor>
  <xdr:oneCellAnchor>
    <xdr:from>
      <xdr:col>5</xdr:col>
      <xdr:colOff>381000</xdr:colOff>
      <xdr:row>26</xdr:row>
      <xdr:rowOff>57150</xdr:rowOff>
    </xdr:from>
    <xdr:ext cx="371475" cy="247649"/>
    <xdr:sp macro="" textlink="">
      <xdr:nvSpPr>
        <xdr:cNvPr id="11" name="ZoneTexte 10"/>
        <xdr:cNvSpPr txBox="1"/>
      </xdr:nvSpPr>
      <xdr:spPr>
        <a:xfrm>
          <a:off x="4591050" y="5029200"/>
          <a:ext cx="371475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81</a:t>
          </a:r>
        </a:p>
      </xdr:txBody>
    </xdr:sp>
    <xdr:clientData/>
  </xdr:oneCellAnchor>
  <xdr:oneCellAnchor>
    <xdr:from>
      <xdr:col>6</xdr:col>
      <xdr:colOff>419100</xdr:colOff>
      <xdr:row>26</xdr:row>
      <xdr:rowOff>133349</xdr:rowOff>
    </xdr:from>
    <xdr:ext cx="337132" cy="238125"/>
    <xdr:sp macro="" textlink="">
      <xdr:nvSpPr>
        <xdr:cNvPr id="12" name="ZoneTexte 11"/>
        <xdr:cNvSpPr txBox="1"/>
      </xdr:nvSpPr>
      <xdr:spPr>
        <a:xfrm>
          <a:off x="5391150" y="5105399"/>
          <a:ext cx="337132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77</a:t>
          </a:r>
        </a:p>
      </xdr:txBody>
    </xdr:sp>
    <xdr:clientData/>
  </xdr:oneCellAnchor>
  <xdr:oneCellAnchor>
    <xdr:from>
      <xdr:col>7</xdr:col>
      <xdr:colOff>76200</xdr:colOff>
      <xdr:row>27</xdr:row>
      <xdr:rowOff>142875</xdr:rowOff>
    </xdr:from>
    <xdr:ext cx="356182" cy="247650"/>
    <xdr:sp macro="" textlink="">
      <xdr:nvSpPr>
        <xdr:cNvPr id="13" name="ZoneTexte 12"/>
        <xdr:cNvSpPr txBox="1"/>
      </xdr:nvSpPr>
      <xdr:spPr>
        <a:xfrm>
          <a:off x="6181725" y="5305425"/>
          <a:ext cx="356182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66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0.2494</cdr:x>
      <cdr:y>0.18596</cdr:y>
    </cdr:from>
    <cdr:to>
      <cdr:x>0.3027</cdr:x>
      <cdr:y>0.25211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38413" y="933436"/>
          <a:ext cx="414269" cy="332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138</a:t>
          </a:r>
        </a:p>
        <a:p xmlns:a="http://schemas.openxmlformats.org/drawingml/2006/main">
          <a:r>
            <a:rPr lang="fr-FR" sz="1100"/>
            <a:t>5</a:t>
          </a:r>
        </a:p>
      </cdr:txBody>
    </cdr:sp>
  </cdr:relSizeAnchor>
  <cdr:relSizeAnchor xmlns:cdr="http://schemas.openxmlformats.org/drawingml/2006/chartDrawing">
    <cdr:from>
      <cdr:x>0.36835</cdr:x>
      <cdr:y>0.42897</cdr:y>
    </cdr:from>
    <cdr:to>
      <cdr:x>0.42701</cdr:x>
      <cdr:y>0.49304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71751" y="1466851"/>
          <a:ext cx="409575" cy="21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0.29412</cdr:x>
      <cdr:y>0.35483</cdr:y>
    </cdr:from>
    <cdr:to>
      <cdr:x>0.31863</cdr:x>
      <cdr:y>0.36242</cdr:y>
    </cdr:to>
    <cdr:cxnSp macro="">
      <cdr:nvCxnSpPr>
        <cdr:cNvPr id="5" name="Connecteur droit 4"/>
        <cdr:cNvCxnSpPr/>
      </cdr:nvCxnSpPr>
      <cdr:spPr>
        <a:xfrm xmlns:a="http://schemas.openxmlformats.org/drawingml/2006/main" flipV="1">
          <a:off x="2286019" y="1781131"/>
          <a:ext cx="190501" cy="3810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0.39951</cdr:x>
      <cdr:y>0.44023</cdr:y>
    </cdr:from>
    <cdr:to>
      <cdr:x>0.41789</cdr:x>
      <cdr:y>0.45541</cdr:y>
    </cdr:to>
    <cdr:cxnSp macro="">
      <cdr:nvCxnSpPr>
        <cdr:cNvPr id="7" name="Connecteur droit 6"/>
        <cdr:cNvCxnSpPr/>
      </cdr:nvCxnSpPr>
      <cdr:spPr>
        <a:xfrm xmlns:a="http://schemas.openxmlformats.org/drawingml/2006/main" flipV="1">
          <a:off x="3105187" y="2209812"/>
          <a:ext cx="142857" cy="761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0.39216</cdr:x>
      <cdr:y>0.4573</cdr:y>
    </cdr:from>
    <cdr:to>
      <cdr:x>0.41912</cdr:x>
      <cdr:y>0.46868</cdr:y>
    </cdr:to>
    <cdr:cxnSp macro="">
      <cdr:nvCxnSpPr>
        <cdr:cNvPr id="9" name="Connecteur droit 8"/>
        <cdr:cNvCxnSpPr/>
      </cdr:nvCxnSpPr>
      <cdr:spPr>
        <a:xfrm xmlns:a="http://schemas.openxmlformats.org/drawingml/2006/main">
          <a:off x="3048045" y="2295522"/>
          <a:ext cx="209544" cy="571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</cdr:x>
      <cdr:y>0.49526</cdr:y>
    </cdr:from>
    <cdr:to>
      <cdr:x>0.53309</cdr:x>
      <cdr:y>0.51233</cdr:y>
    </cdr:to>
    <cdr:cxnSp macro="">
      <cdr:nvCxnSpPr>
        <cdr:cNvPr id="11" name="Connecteur droit 10"/>
        <cdr:cNvCxnSpPr/>
      </cdr:nvCxnSpPr>
      <cdr:spPr>
        <a:xfrm xmlns:a="http://schemas.openxmlformats.org/drawingml/2006/main">
          <a:off x="3886236" y="2486044"/>
          <a:ext cx="257140" cy="857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0.50613</cdr:x>
      <cdr:y>0.46869</cdr:y>
    </cdr:from>
    <cdr:to>
      <cdr:x>0.52941</cdr:x>
      <cdr:y>0.49146</cdr:y>
    </cdr:to>
    <cdr:cxnSp macro="">
      <cdr:nvCxnSpPr>
        <cdr:cNvPr id="13" name="Connecteur droit 12"/>
        <cdr:cNvCxnSpPr/>
      </cdr:nvCxnSpPr>
      <cdr:spPr>
        <a:xfrm xmlns:a="http://schemas.openxmlformats.org/drawingml/2006/main" flipV="1">
          <a:off x="3933826" y="2352677"/>
          <a:ext cx="180975" cy="114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0.60784</cdr:x>
      <cdr:y>0.47059</cdr:y>
    </cdr:from>
    <cdr:to>
      <cdr:x>0.62623</cdr:x>
      <cdr:y>0.49905</cdr:y>
    </cdr:to>
    <cdr:cxnSp macro="">
      <cdr:nvCxnSpPr>
        <cdr:cNvPr id="15" name="Connecteur droit 14"/>
        <cdr:cNvCxnSpPr/>
      </cdr:nvCxnSpPr>
      <cdr:spPr>
        <a:xfrm xmlns:a="http://schemas.openxmlformats.org/drawingml/2006/main" flipV="1">
          <a:off x="4724401" y="2362231"/>
          <a:ext cx="142918" cy="1428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0.60907</cdr:x>
      <cdr:y>0.50285</cdr:y>
    </cdr:from>
    <cdr:to>
      <cdr:x>0.625</cdr:x>
      <cdr:y>0.51992</cdr:y>
    </cdr:to>
    <cdr:cxnSp macro="">
      <cdr:nvCxnSpPr>
        <cdr:cNvPr id="20" name="Connecteur droit 19"/>
        <cdr:cNvCxnSpPr/>
      </cdr:nvCxnSpPr>
      <cdr:spPr>
        <a:xfrm xmlns:a="http://schemas.openxmlformats.org/drawingml/2006/main">
          <a:off x="4733926" y="2524127"/>
          <a:ext cx="123825" cy="857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0.71201</cdr:x>
      <cdr:y>0.47058</cdr:y>
    </cdr:from>
    <cdr:to>
      <cdr:x>0.73652</cdr:x>
      <cdr:y>0.49905</cdr:y>
    </cdr:to>
    <cdr:cxnSp macro="">
      <cdr:nvCxnSpPr>
        <cdr:cNvPr id="24" name="Connecteur droit 23"/>
        <cdr:cNvCxnSpPr/>
      </cdr:nvCxnSpPr>
      <cdr:spPr>
        <a:xfrm xmlns:a="http://schemas.openxmlformats.org/drawingml/2006/main" flipV="1">
          <a:off x="5534026" y="2362178"/>
          <a:ext cx="190511" cy="1428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0.71324</cdr:x>
      <cdr:y>0.50285</cdr:y>
    </cdr:from>
    <cdr:to>
      <cdr:x>0.73775</cdr:x>
      <cdr:y>0.51423</cdr:y>
    </cdr:to>
    <cdr:cxnSp macro="">
      <cdr:nvCxnSpPr>
        <cdr:cNvPr id="27" name="Connecteur droit 26"/>
        <cdr:cNvCxnSpPr/>
      </cdr:nvCxnSpPr>
      <cdr:spPr>
        <a:xfrm xmlns:a="http://schemas.openxmlformats.org/drawingml/2006/main">
          <a:off x="5543551" y="2524127"/>
          <a:ext cx="190500" cy="57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0.81495</cdr:x>
      <cdr:y>0.49526</cdr:y>
    </cdr:from>
    <cdr:to>
      <cdr:x>0.84069</cdr:x>
      <cdr:y>0.52751</cdr:y>
    </cdr:to>
    <cdr:cxnSp macro="">
      <cdr:nvCxnSpPr>
        <cdr:cNvPr id="29" name="Connecteur droit 28"/>
        <cdr:cNvCxnSpPr/>
      </cdr:nvCxnSpPr>
      <cdr:spPr>
        <a:xfrm xmlns:a="http://schemas.openxmlformats.org/drawingml/2006/main" flipV="1">
          <a:off x="6334126" y="2486028"/>
          <a:ext cx="200025" cy="1619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0.81495</cdr:x>
      <cdr:y>0.52941</cdr:y>
    </cdr:from>
    <cdr:to>
      <cdr:x>0.84314</cdr:x>
      <cdr:y>0.5351</cdr:y>
    </cdr:to>
    <cdr:cxnSp macro="">
      <cdr:nvCxnSpPr>
        <cdr:cNvPr id="31" name="Connecteur droit 30"/>
        <cdr:cNvCxnSpPr/>
      </cdr:nvCxnSpPr>
      <cdr:spPr>
        <a:xfrm xmlns:a="http://schemas.openxmlformats.org/drawingml/2006/main">
          <a:off x="6334126" y="2657477"/>
          <a:ext cx="219075" cy="28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0.81618</cdr:x>
      <cdr:y>0.53321</cdr:y>
    </cdr:from>
    <cdr:to>
      <cdr:x>0.84436</cdr:x>
      <cdr:y>0.57685</cdr:y>
    </cdr:to>
    <cdr:cxnSp macro="">
      <cdr:nvCxnSpPr>
        <cdr:cNvPr id="33" name="Connecteur droit 32"/>
        <cdr:cNvCxnSpPr/>
      </cdr:nvCxnSpPr>
      <cdr:spPr>
        <a:xfrm xmlns:a="http://schemas.openxmlformats.org/drawingml/2006/main">
          <a:off x="6343651" y="2676527"/>
          <a:ext cx="219075" cy="219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0.91789</cdr:x>
      <cdr:y>0.40987</cdr:y>
    </cdr:from>
    <cdr:to>
      <cdr:x>0.94485</cdr:x>
      <cdr:y>0.43074</cdr:y>
    </cdr:to>
    <cdr:cxnSp macro="">
      <cdr:nvCxnSpPr>
        <cdr:cNvPr id="39" name="Connecteur droit 38"/>
        <cdr:cNvCxnSpPr/>
      </cdr:nvCxnSpPr>
      <cdr:spPr>
        <a:xfrm xmlns:a="http://schemas.openxmlformats.org/drawingml/2006/main" flipV="1">
          <a:off x="7134226" y="2057402"/>
          <a:ext cx="209550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0.91912</cdr:x>
      <cdr:y>0.44023</cdr:y>
    </cdr:from>
    <cdr:to>
      <cdr:x>0.9473</cdr:x>
      <cdr:y>0.463</cdr:y>
    </cdr:to>
    <cdr:cxnSp macro="">
      <cdr:nvCxnSpPr>
        <cdr:cNvPr id="41" name="Connecteur droit 40"/>
        <cdr:cNvCxnSpPr/>
      </cdr:nvCxnSpPr>
      <cdr:spPr>
        <a:xfrm xmlns:a="http://schemas.openxmlformats.org/drawingml/2006/main">
          <a:off x="7143751" y="2209802"/>
          <a:ext cx="219075" cy="1143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177681</xdr:colOff>
      <xdr:row>29</xdr:row>
      <xdr:rowOff>90663</xdr:rowOff>
    </xdr:from>
    <xdr:to>
      <xdr:col>9</xdr:col>
      <xdr:colOff>266699</xdr:colOff>
      <xdr:row>54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workbookViewId="0">
      <selection activeCell="A43" sqref="A43"/>
    </sheetView>
  </sheetViews>
  <sheetFormatPr baseColWidth="10" defaultColWidth="9.140625" defaultRowHeight="15" x14ac:dyDescent="0.25"/>
  <cols>
    <col min="1" max="1" width="11.7109375" customWidth="1"/>
    <col min="17" max="17" width="1.7109375" customWidth="1"/>
  </cols>
  <sheetData>
    <row r="1" spans="1:19" x14ac:dyDescent="0.25">
      <c r="A1" t="s">
        <v>0</v>
      </c>
    </row>
    <row r="2" spans="1:19" x14ac:dyDescent="0.25">
      <c r="A2" s="1" t="s">
        <v>1</v>
      </c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2">
        <v>2019</v>
      </c>
      <c r="O2" s="2">
        <v>2020</v>
      </c>
      <c r="P2" s="2">
        <v>2021</v>
      </c>
      <c r="R2" s="2">
        <v>2020</v>
      </c>
      <c r="S2" s="2">
        <v>2021</v>
      </c>
    </row>
    <row r="3" spans="1:19" x14ac:dyDescent="0.25">
      <c r="A3" s="1" t="s">
        <v>2</v>
      </c>
      <c r="B3" s="9">
        <v>85.834790401195207</v>
      </c>
      <c r="C3" s="9">
        <v>84.362979298532906</v>
      </c>
      <c r="D3" s="9">
        <v>86.074202535052393</v>
      </c>
      <c r="E3" s="9">
        <v>90.721202190264194</v>
      </c>
      <c r="F3" s="9">
        <v>94.860676327692303</v>
      </c>
      <c r="G3" s="9">
        <v>96.822227230237502</v>
      </c>
      <c r="H3" s="9">
        <v>99.232312328407104</v>
      </c>
      <c r="I3" s="9">
        <v>104.70188460255299</v>
      </c>
      <c r="J3" s="9">
        <v>106.177641133785</v>
      </c>
      <c r="K3" s="9">
        <v>105.042164821716</v>
      </c>
      <c r="L3" s="9">
        <v>105.961006805751</v>
      </c>
      <c r="M3" s="9">
        <v>109.962960423141</v>
      </c>
      <c r="N3" s="11">
        <v>115.147571570398</v>
      </c>
      <c r="O3" s="11">
        <v>123.76416602929299</v>
      </c>
      <c r="P3" s="11">
        <v>128.19494852960801</v>
      </c>
      <c r="R3" s="19">
        <f>100*(O3/N3-1)</f>
        <v>7.4830883025848616</v>
      </c>
      <c r="S3" s="19">
        <f>100*(P3/O3-1)</f>
        <v>3.5800204877285191</v>
      </c>
    </row>
    <row r="4" spans="1:19" x14ac:dyDescent="0.25">
      <c r="A4" s="1" t="s">
        <v>3</v>
      </c>
      <c r="B4" s="9">
        <v>97.732392208424201</v>
      </c>
      <c r="C4" s="9">
        <v>96.017476730431497</v>
      </c>
      <c r="D4" s="9">
        <v>98.064724344211001</v>
      </c>
      <c r="E4" s="9">
        <v>105.92850525602501</v>
      </c>
      <c r="F4" s="9">
        <v>114.437934974011</v>
      </c>
      <c r="G4" s="9">
        <v>117.880601487505</v>
      </c>
      <c r="H4" s="9">
        <v>124.555747556854</v>
      </c>
      <c r="I4" s="9">
        <v>133.34471986178301</v>
      </c>
      <c r="J4" s="9">
        <v>137.97721031873201</v>
      </c>
      <c r="K4" s="9">
        <v>139.986730123797</v>
      </c>
      <c r="L4" s="9">
        <v>141.15620247650401</v>
      </c>
      <c r="M4" s="9">
        <v>145.78713190977601</v>
      </c>
      <c r="N4" s="11">
        <v>151.559170850258</v>
      </c>
      <c r="O4" s="11">
        <v>160.84503939165899</v>
      </c>
      <c r="P4" s="11">
        <v>165.14739194570399</v>
      </c>
      <c r="R4" s="19">
        <f t="shared" ref="R4:S5" si="0">100*(O4/N4-1)</f>
        <v>6.1268932056744552</v>
      </c>
      <c r="S4" s="19">
        <f t="shared" si="0"/>
        <v>2.674843172234076</v>
      </c>
    </row>
    <row r="5" spans="1:19" x14ac:dyDescent="0.25">
      <c r="A5" s="1" t="s">
        <v>4</v>
      </c>
      <c r="B5" s="9">
        <v>114.168835992536</v>
      </c>
      <c r="C5" s="9">
        <v>112.333491652665</v>
      </c>
      <c r="D5" s="9">
        <v>114.841390053296</v>
      </c>
      <c r="E5" s="9">
        <v>124.427806070581</v>
      </c>
      <c r="F5" s="9">
        <v>134.19948661812401</v>
      </c>
      <c r="G5" s="9">
        <v>138.24075336895999</v>
      </c>
      <c r="H5" s="9">
        <v>146.69944300962899</v>
      </c>
      <c r="I5" s="9">
        <v>157.06668856662401</v>
      </c>
      <c r="J5" s="9">
        <v>162.40958581806501</v>
      </c>
      <c r="K5" s="9">
        <v>164.78232902584</v>
      </c>
      <c r="L5" s="9">
        <v>166.18825691167299</v>
      </c>
      <c r="M5" s="9">
        <v>171.43809542268099</v>
      </c>
      <c r="N5" s="11">
        <v>177.89305924041301</v>
      </c>
      <c r="O5" s="11">
        <v>188.65031324174799</v>
      </c>
      <c r="P5" s="11">
        <v>193.080199500106</v>
      </c>
      <c r="R5" s="19">
        <f>100*(O5/N5-1)</f>
        <v>6.047034126720563</v>
      </c>
      <c r="S5" s="19">
        <f t="shared" si="0"/>
        <v>2.348199789459815</v>
      </c>
    </row>
    <row r="6" spans="1:19" x14ac:dyDescent="0.25">
      <c r="A6" t="s">
        <v>5</v>
      </c>
      <c r="R6" s="19"/>
      <c r="S6" s="19"/>
    </row>
    <row r="7" spans="1:19" x14ac:dyDescent="0.25">
      <c r="N7" s="22"/>
      <c r="O7" s="22"/>
      <c r="R7" s="19"/>
      <c r="S7" s="19"/>
    </row>
    <row r="8" spans="1:19" ht="15.75" x14ac:dyDescent="0.25">
      <c r="A8" s="6" t="s">
        <v>27</v>
      </c>
      <c r="B8" s="6"/>
      <c r="C8" s="6"/>
      <c r="D8" s="6"/>
      <c r="E8" s="6"/>
      <c r="F8" s="6"/>
      <c r="G8" s="6"/>
      <c r="H8" s="6"/>
      <c r="N8" s="22"/>
      <c r="O8" s="22"/>
    </row>
    <row r="9" spans="1:19" ht="15.75" x14ac:dyDescent="0.25">
      <c r="A9" s="7" t="s">
        <v>24</v>
      </c>
      <c r="N9" s="22"/>
      <c r="O9" s="22"/>
    </row>
    <row r="25" spans="1:16" ht="15.75" x14ac:dyDescent="0.25">
      <c r="A25" s="5" t="s">
        <v>19</v>
      </c>
    </row>
    <row r="26" spans="1:16" ht="15.75" x14ac:dyDescent="0.25">
      <c r="A26" s="5"/>
    </row>
    <row r="27" spans="1:16" ht="15.75" x14ac:dyDescent="0.25">
      <c r="A27" s="5"/>
    </row>
    <row r="30" spans="1:16" x14ac:dyDescent="0.25">
      <c r="B30" s="1">
        <v>2007</v>
      </c>
      <c r="C30" s="1">
        <v>2008</v>
      </c>
      <c r="D30" s="1">
        <v>2009</v>
      </c>
      <c r="E30" s="1">
        <v>2010</v>
      </c>
      <c r="F30" s="1">
        <v>2011</v>
      </c>
      <c r="G30" s="1">
        <v>2012</v>
      </c>
      <c r="H30" s="1">
        <v>2013</v>
      </c>
      <c r="I30" s="1">
        <v>2014</v>
      </c>
      <c r="J30" s="1">
        <v>2015</v>
      </c>
      <c r="K30" s="1">
        <v>2016</v>
      </c>
      <c r="L30" s="1">
        <v>2017</v>
      </c>
      <c r="M30" s="1">
        <v>2018</v>
      </c>
      <c r="N30" s="2">
        <v>2019</v>
      </c>
      <c r="O30" s="2">
        <v>2020</v>
      </c>
      <c r="P30" s="2">
        <v>2021</v>
      </c>
    </row>
    <row r="31" spans="1:16" x14ac:dyDescent="0.25">
      <c r="A31" s="1" t="s">
        <v>48</v>
      </c>
      <c r="C31" s="19">
        <f>100*(C5/B5-1)</f>
        <v>-1.6075703355607374</v>
      </c>
      <c r="D31" s="19">
        <f t="shared" ref="D31:P31" si="1">100*(D5/C5-1)</f>
        <v>2.2325473585254718</v>
      </c>
      <c r="E31" s="19">
        <f t="shared" si="1"/>
        <v>8.3475269785885597</v>
      </c>
      <c r="F31" s="19">
        <f t="shared" si="1"/>
        <v>7.8532932920155174</v>
      </c>
      <c r="G31" s="19">
        <f t="shared" si="1"/>
        <v>3.011387638416041</v>
      </c>
      <c r="H31" s="19">
        <f t="shared" si="1"/>
        <v>6.1188104336302729</v>
      </c>
      <c r="I31" s="19">
        <f t="shared" si="1"/>
        <v>7.0669972184655983</v>
      </c>
      <c r="J31" s="19">
        <f t="shared" si="1"/>
        <v>3.4016743462282006</v>
      </c>
      <c r="K31" s="19">
        <f t="shared" si="1"/>
        <v>1.4609625385246572</v>
      </c>
      <c r="L31" s="19">
        <f t="shared" si="1"/>
        <v>0.85320306743117413</v>
      </c>
      <c r="M31" s="19">
        <f t="shared" si="1"/>
        <v>3.1589708012872419</v>
      </c>
      <c r="N31" s="19">
        <f t="shared" si="1"/>
        <v>3.765186379268437</v>
      </c>
      <c r="O31" s="19">
        <f t="shared" si="1"/>
        <v>6.047034126720563</v>
      </c>
      <c r="P31" s="19">
        <f t="shared" si="1"/>
        <v>2.348199789459815</v>
      </c>
    </row>
    <row r="32" spans="1:16" ht="30" x14ac:dyDescent="0.25">
      <c r="A32" s="26" t="s">
        <v>49</v>
      </c>
      <c r="L32" s="19">
        <f>100*(POWER(L5/B5,1/10)-1)</f>
        <v>3.8257975661757149</v>
      </c>
      <c r="M32" s="19">
        <f t="shared" ref="M32:O32" si="2">100*(POWER(M5/C5,1/10)-1)</f>
        <v>4.3181334069761323</v>
      </c>
      <c r="N32" s="19">
        <f t="shared" si="2"/>
        <v>4.473478813928411</v>
      </c>
      <c r="O32" s="19">
        <f t="shared" si="2"/>
        <v>4.2495067229412209</v>
      </c>
      <c r="P32" s="19">
        <f>100*(POWER(P5/F5,1/10)-1)</f>
        <v>3.7047594470252188</v>
      </c>
    </row>
    <row r="33" spans="1:16" x14ac:dyDescent="0.25">
      <c r="A33" t="s">
        <v>50</v>
      </c>
      <c r="B33" s="19">
        <f>B4-B3</f>
        <v>11.897601807228995</v>
      </c>
      <c r="C33" s="19">
        <f t="shared" ref="C33:P33" si="3">C4-C3</f>
        <v>11.654497431898591</v>
      </c>
      <c r="D33" s="19">
        <f t="shared" si="3"/>
        <v>11.990521809158608</v>
      </c>
      <c r="E33" s="19">
        <f t="shared" si="3"/>
        <v>15.207303065760811</v>
      </c>
      <c r="F33" s="19">
        <f t="shared" si="3"/>
        <v>19.577258646318697</v>
      </c>
      <c r="G33" s="19">
        <f t="shared" si="3"/>
        <v>21.058374257267502</v>
      </c>
      <c r="H33" s="19">
        <f t="shared" si="3"/>
        <v>25.323435228446897</v>
      </c>
      <c r="I33" s="19">
        <f t="shared" si="3"/>
        <v>28.642835259230012</v>
      </c>
      <c r="J33" s="19">
        <f t="shared" si="3"/>
        <v>31.799569184947003</v>
      </c>
      <c r="K33" s="19">
        <f t="shared" si="3"/>
        <v>34.944565302081003</v>
      </c>
      <c r="L33" s="19">
        <f t="shared" si="3"/>
        <v>35.195195670753009</v>
      </c>
      <c r="M33" s="19">
        <f t="shared" si="3"/>
        <v>35.824171486635009</v>
      </c>
      <c r="N33" s="19">
        <f t="shared" si="3"/>
        <v>36.411599279859999</v>
      </c>
      <c r="O33" s="19">
        <f t="shared" si="3"/>
        <v>37.080873362365992</v>
      </c>
      <c r="P33" s="19">
        <f t="shared" si="3"/>
        <v>36.952443416095974</v>
      </c>
    </row>
    <row r="34" spans="1:16" x14ac:dyDescent="0.25">
      <c r="P34">
        <f>P33/B33</f>
        <v>3.1058732688165471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A48" sqref="A48"/>
    </sheetView>
  </sheetViews>
  <sheetFormatPr baseColWidth="10" defaultRowHeight="15" x14ac:dyDescent="0.25"/>
  <cols>
    <col min="1" max="1" width="21.5703125" customWidth="1"/>
    <col min="2" max="2" width="7.5703125" customWidth="1"/>
    <col min="3" max="3" width="10.140625" customWidth="1"/>
    <col min="5" max="5" width="15.7109375" bestFit="1" customWidth="1"/>
    <col min="6" max="6" width="12.5703125" bestFit="1" customWidth="1"/>
    <col min="8" max="8" width="13.5703125" bestFit="1" customWidth="1"/>
    <col min="10" max="12" width="12.5703125" bestFit="1" customWidth="1"/>
    <col min="13" max="13" width="19.42578125" bestFit="1" customWidth="1"/>
  </cols>
  <sheetData>
    <row r="1" spans="1:11" ht="46.5" customHeight="1" x14ac:dyDescent="0.25">
      <c r="A1" s="45" t="s">
        <v>31</v>
      </c>
      <c r="B1" s="46"/>
      <c r="C1" s="47"/>
      <c r="I1" s="32" t="s">
        <v>35</v>
      </c>
      <c r="J1" s="32" t="s">
        <v>34</v>
      </c>
    </row>
    <row r="2" spans="1:11" x14ac:dyDescent="0.25">
      <c r="A2" s="14" t="s">
        <v>1</v>
      </c>
      <c r="B2">
        <v>2020</v>
      </c>
      <c r="C2" s="20">
        <v>2021</v>
      </c>
      <c r="E2" s="4"/>
      <c r="F2" s="29"/>
      <c r="G2" s="4"/>
      <c r="I2" s="31"/>
    </row>
    <row r="3" spans="1:11" x14ac:dyDescent="0.25">
      <c r="A3" s="1" t="s">
        <v>6</v>
      </c>
      <c r="B3" s="12">
        <v>41.926588011151637</v>
      </c>
      <c r="C3" s="12">
        <v>43.664066923123563</v>
      </c>
      <c r="D3" s="22"/>
      <c r="F3" s="4"/>
      <c r="G3" s="19">
        <f>100*B3/B$10</f>
        <v>22.224499546642338</v>
      </c>
      <c r="H3" s="19">
        <f>100*C3/C$10</f>
        <v>22.614471621726075</v>
      </c>
      <c r="I3" s="19">
        <f>100*(C3/B3-1)</f>
        <v>4.144098039911559</v>
      </c>
      <c r="J3" s="19">
        <f>C3-B3</f>
        <v>1.7374789119719267</v>
      </c>
    </row>
    <row r="4" spans="1:11" x14ac:dyDescent="0.25">
      <c r="A4" s="1" t="s">
        <v>7</v>
      </c>
      <c r="B4" s="12">
        <v>10.928434880259164</v>
      </c>
      <c r="C4" s="13">
        <v>11.180904821881741</v>
      </c>
      <c r="D4" s="22"/>
      <c r="E4" s="19">
        <f>B3+B4</f>
        <v>52.855022891410798</v>
      </c>
      <c r="F4" s="19">
        <f>C3+C4</f>
        <v>54.844971745005303</v>
      </c>
      <c r="G4" s="19">
        <f t="shared" ref="G4:H9" si="0">100*B4/B$10</f>
        <v>5.7929587777862857</v>
      </c>
      <c r="H4" s="19">
        <f>100*C4/C$10</f>
        <v>5.7908086126022473</v>
      </c>
      <c r="I4" s="19">
        <f t="shared" ref="I4:I9" si="1">100*(C4/B4-1)</f>
        <v>2.3102113375688571</v>
      </c>
      <c r="J4" s="19">
        <f t="shared" ref="J4:J10" si="2">C4-B4</f>
        <v>0.25246994162257685</v>
      </c>
    </row>
    <row r="5" spans="1:11" x14ac:dyDescent="0.25">
      <c r="A5" s="1" t="s">
        <v>8</v>
      </c>
      <c r="B5" s="13">
        <v>70.909143137882296</v>
      </c>
      <c r="C5" s="13">
        <v>73.349976784602902</v>
      </c>
      <c r="D5" s="19"/>
      <c r="E5" s="19"/>
      <c r="F5" s="16"/>
      <c r="G5" s="19">
        <f t="shared" si="0"/>
        <v>37.587609540311234</v>
      </c>
      <c r="H5" s="19">
        <f t="shared" si="0"/>
        <v>37.98938315503586</v>
      </c>
      <c r="I5" s="19">
        <f t="shared" si="1"/>
        <v>3.4421987612717642</v>
      </c>
      <c r="J5" s="19">
        <f t="shared" si="2"/>
        <v>2.4408336467206055</v>
      </c>
    </row>
    <row r="6" spans="1:11" x14ac:dyDescent="0.25">
      <c r="A6" s="1" t="s">
        <v>9</v>
      </c>
      <c r="B6" s="13">
        <v>5.09832754120134</v>
      </c>
      <c r="C6" s="13">
        <v>5.09791939406196</v>
      </c>
      <c r="D6" s="22"/>
      <c r="E6" s="17"/>
      <c r="F6" s="16"/>
      <c r="G6" s="19">
        <f t="shared" si="0"/>
        <v>2.7025280019906632</v>
      </c>
      <c r="H6" s="19">
        <f t="shared" si="0"/>
        <v>2.6403118534478005</v>
      </c>
      <c r="I6" s="19">
        <f t="shared" si="1"/>
        <v>-8.0055103576892606E-3</v>
      </c>
      <c r="J6" s="19">
        <f t="shared" si="2"/>
        <v>-4.0814713937997738E-4</v>
      </c>
    </row>
    <row r="7" spans="1:11" x14ac:dyDescent="0.25">
      <c r="A7" s="1" t="s">
        <v>10</v>
      </c>
      <c r="B7" s="13">
        <v>9.4825458211645497</v>
      </c>
      <c r="C7" s="13">
        <v>9.3545240220336705</v>
      </c>
      <c r="D7" s="19">
        <f>100*D8/B10</f>
        <v>19.655876910656492</v>
      </c>
      <c r="E7" s="19">
        <f>100*E8/C10</f>
        <v>19.138390944160665</v>
      </c>
      <c r="F7" s="22"/>
      <c r="G7" s="19">
        <f t="shared" si="0"/>
        <v>5.026520050890686</v>
      </c>
      <c r="H7" s="19">
        <f t="shared" si="0"/>
        <v>4.8448903855770746</v>
      </c>
      <c r="I7" s="19">
        <f t="shared" si="1"/>
        <v>-1.3500783602346633</v>
      </c>
      <c r="J7" s="19">
        <f t="shared" si="2"/>
        <v>-0.12802179913087919</v>
      </c>
    </row>
    <row r="8" spans="1:11" x14ac:dyDescent="0.25">
      <c r="A8" s="1" t="s">
        <v>11</v>
      </c>
      <c r="B8" s="13">
        <v>22.5</v>
      </c>
      <c r="C8" s="13">
        <v>22.5</v>
      </c>
      <c r="D8" s="19">
        <f>SUM(B6:B8)</f>
        <v>37.080873362365892</v>
      </c>
      <c r="E8" s="19">
        <f>SUM(C6:C8)</f>
        <v>36.952443416095633</v>
      </c>
      <c r="G8" s="19">
        <f t="shared" si="0"/>
        <v>11.926828857775142</v>
      </c>
      <c r="H8" s="19">
        <f t="shared" si="0"/>
        <v>11.653188705135788</v>
      </c>
      <c r="I8" s="19">
        <f t="shared" si="1"/>
        <v>0</v>
      </c>
      <c r="J8" s="19">
        <f t="shared" si="2"/>
        <v>0</v>
      </c>
    </row>
    <row r="9" spans="1:11" x14ac:dyDescent="0.25">
      <c r="A9" s="1" t="s">
        <v>12</v>
      </c>
      <c r="B9" s="13">
        <v>27.8052738500887</v>
      </c>
      <c r="C9" s="21">
        <v>27.932807554401698</v>
      </c>
      <c r="D9" s="22"/>
      <c r="E9" s="17"/>
      <c r="F9" s="16"/>
      <c r="G9" s="19">
        <f t="shared" si="0"/>
        <v>14.739055224603486</v>
      </c>
      <c r="H9" s="19">
        <f>100*C9/C$10</f>
        <v>14.46694566647491</v>
      </c>
      <c r="I9" s="19">
        <f t="shared" si="1"/>
        <v>0.4586673197343627</v>
      </c>
      <c r="J9" s="19">
        <f t="shared" si="2"/>
        <v>0.12753370431299871</v>
      </c>
    </row>
    <row r="10" spans="1:11" x14ac:dyDescent="0.25">
      <c r="A10" s="1" t="s">
        <v>13</v>
      </c>
      <c r="B10" s="11">
        <v>188.65031324174799</v>
      </c>
      <c r="C10" s="11">
        <v>193.080199500106</v>
      </c>
      <c r="E10" s="17"/>
      <c r="G10" s="19">
        <f>SUM(G3:G9)</f>
        <v>99.999999999999815</v>
      </c>
      <c r="H10" s="19">
        <f>SUM(H3:H9)</f>
        <v>99.999999999999758</v>
      </c>
      <c r="I10" s="19">
        <f>100*(C10/B10-1)</f>
        <v>2.348199789459815</v>
      </c>
      <c r="J10" s="19">
        <f t="shared" si="2"/>
        <v>4.4298862583580103</v>
      </c>
    </row>
    <row r="11" spans="1:11" x14ac:dyDescent="0.25">
      <c r="A11" t="s">
        <v>5</v>
      </c>
    </row>
    <row r="12" spans="1:11" x14ac:dyDescent="0.25">
      <c r="B12" s="30"/>
      <c r="C12" s="30"/>
    </row>
    <row r="13" spans="1:11" ht="15.75" x14ac:dyDescent="0.25">
      <c r="A13" s="6" t="s">
        <v>32</v>
      </c>
      <c r="B13" s="6"/>
      <c r="C13" s="6"/>
      <c r="D13" s="6"/>
      <c r="E13" s="6"/>
      <c r="F13" s="6"/>
      <c r="G13" s="6"/>
      <c r="H13" s="6"/>
    </row>
    <row r="14" spans="1:11" ht="15.75" x14ac:dyDescent="0.25">
      <c r="A14" s="7" t="s">
        <v>24</v>
      </c>
      <c r="J14" s="17"/>
      <c r="K14" s="17"/>
    </row>
    <row r="37" spans="1:3" x14ac:dyDescent="0.25">
      <c r="A37" s="42" t="s">
        <v>81</v>
      </c>
      <c r="B37" s="10"/>
      <c r="C37" s="10"/>
    </row>
    <row r="38" spans="1:3" ht="15.75" x14ac:dyDescent="0.25">
      <c r="A38" s="5" t="s">
        <v>19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>
      <selection activeCell="A60" sqref="A60"/>
    </sheetView>
  </sheetViews>
  <sheetFormatPr baseColWidth="10" defaultColWidth="11.5703125" defaultRowHeight="15" x14ac:dyDescent="0.25"/>
  <sheetData>
    <row r="1" spans="1:12" x14ac:dyDescent="0.25">
      <c r="A1" s="37" t="s">
        <v>66</v>
      </c>
    </row>
    <row r="3" spans="1:12" x14ac:dyDescent="0.25">
      <c r="A3" s="38" t="s">
        <v>67</v>
      </c>
      <c r="B3" s="38" t="s">
        <v>8</v>
      </c>
      <c r="C3" s="38" t="s">
        <v>21</v>
      </c>
      <c r="D3" s="38" t="s">
        <v>53</v>
      </c>
      <c r="E3" s="38" t="s">
        <v>80</v>
      </c>
    </row>
    <row r="4" spans="1:12" x14ac:dyDescent="0.25">
      <c r="A4" s="1" t="s">
        <v>14</v>
      </c>
      <c r="B4" s="1">
        <v>82.2</v>
      </c>
      <c r="C4" s="1">
        <v>80.7</v>
      </c>
      <c r="D4" s="1">
        <v>163.80000000000001</v>
      </c>
      <c r="E4" s="39">
        <v>3.3860759493671032E-2</v>
      </c>
      <c r="G4">
        <f>SUM(B4:D4)</f>
        <v>326.70000000000005</v>
      </c>
    </row>
    <row r="5" spans="1:12" x14ac:dyDescent="0.25">
      <c r="A5" s="1" t="s">
        <v>15</v>
      </c>
      <c r="B5" s="1">
        <v>126.7</v>
      </c>
      <c r="C5" s="1">
        <v>71.599999999999994</v>
      </c>
      <c r="D5" s="1">
        <v>90.3</v>
      </c>
      <c r="E5" s="39">
        <v>0.19108543128353284</v>
      </c>
      <c r="G5">
        <f t="shared" ref="G5:G22" si="0">SUM(B5:D5)</f>
        <v>288.60000000000002</v>
      </c>
      <c r="K5" t="s">
        <v>60</v>
      </c>
    </row>
    <row r="6" spans="1:12" x14ac:dyDescent="0.25">
      <c r="A6" s="1" t="s">
        <v>57</v>
      </c>
      <c r="B6" s="1">
        <v>84.7</v>
      </c>
      <c r="C6" s="1">
        <v>105.4</v>
      </c>
      <c r="D6" s="1">
        <v>96</v>
      </c>
      <c r="E6" s="39">
        <v>3.960755813953501E-2</v>
      </c>
      <c r="G6">
        <f t="shared" si="0"/>
        <v>286.10000000000002</v>
      </c>
      <c r="K6">
        <v>1431</v>
      </c>
      <c r="L6">
        <f>K6/K7</f>
        <v>408.85714285714283</v>
      </c>
    </row>
    <row r="7" spans="1:12" x14ac:dyDescent="0.25">
      <c r="A7" s="1" t="s">
        <v>64</v>
      </c>
      <c r="B7" s="1">
        <v>74.7</v>
      </c>
      <c r="C7" s="1">
        <v>51.6</v>
      </c>
      <c r="D7" s="1">
        <v>133.69999999999999</v>
      </c>
      <c r="E7" s="39">
        <v>5.9063136456211814E-2</v>
      </c>
      <c r="G7">
        <f t="shared" si="0"/>
        <v>260</v>
      </c>
      <c r="K7">
        <v>3.5</v>
      </c>
    </row>
    <row r="8" spans="1:12" x14ac:dyDescent="0.25">
      <c r="A8" s="1" t="s">
        <v>17</v>
      </c>
      <c r="B8" s="1">
        <v>122.3</v>
      </c>
      <c r="C8" s="1">
        <v>60.6</v>
      </c>
      <c r="D8" s="1">
        <v>76.8</v>
      </c>
      <c r="E8" s="39">
        <v>4.2134831460674156E-2</v>
      </c>
      <c r="G8">
        <f t="shared" si="0"/>
        <v>259.7</v>
      </c>
      <c r="K8" t="s">
        <v>16</v>
      </c>
    </row>
    <row r="9" spans="1:12" ht="17.25" x14ac:dyDescent="0.25">
      <c r="A9" s="1" t="s">
        <v>82</v>
      </c>
      <c r="B9" s="1">
        <v>85.5</v>
      </c>
      <c r="C9" s="1">
        <v>61.7</v>
      </c>
      <c r="D9" s="1">
        <v>84.2</v>
      </c>
      <c r="E9" s="39">
        <v>6.3908045977011385E-2</v>
      </c>
      <c r="G9">
        <f t="shared" si="0"/>
        <v>231.39999999999998</v>
      </c>
      <c r="K9">
        <v>745</v>
      </c>
      <c r="L9">
        <f>K9/K10</f>
        <v>212.85714285714286</v>
      </c>
    </row>
    <row r="10" spans="1:12" x14ac:dyDescent="0.25">
      <c r="A10" s="1" t="s">
        <v>56</v>
      </c>
      <c r="B10" s="1">
        <v>76.5</v>
      </c>
      <c r="C10" s="1">
        <v>44.5</v>
      </c>
      <c r="D10" s="1">
        <v>103.2</v>
      </c>
      <c r="E10" s="39">
        <v>-2.2251891410769915E-3</v>
      </c>
      <c r="G10">
        <f t="shared" si="0"/>
        <v>224.2</v>
      </c>
      <c r="K10">
        <v>3.5</v>
      </c>
    </row>
    <row r="11" spans="1:12" x14ac:dyDescent="0.25">
      <c r="A11" s="1" t="s">
        <v>58</v>
      </c>
      <c r="B11" s="1">
        <v>73</v>
      </c>
      <c r="C11" s="1">
        <v>66.5</v>
      </c>
      <c r="D11" s="1">
        <v>81.900000000000006</v>
      </c>
      <c r="E11" s="39">
        <v>5.0284629981024641E-2</v>
      </c>
      <c r="G11">
        <f t="shared" si="0"/>
        <v>221.4</v>
      </c>
    </row>
    <row r="12" spans="1:12" x14ac:dyDescent="0.25">
      <c r="A12" s="1" t="s">
        <v>59</v>
      </c>
      <c r="B12" s="1">
        <v>68.2</v>
      </c>
      <c r="C12" s="1">
        <v>52.4</v>
      </c>
      <c r="D12" s="1">
        <v>77.5</v>
      </c>
      <c r="E12" s="39">
        <v>0.29816513761467889</v>
      </c>
      <c r="G12">
        <f t="shared" si="0"/>
        <v>198.1</v>
      </c>
      <c r="K12" t="s">
        <v>14</v>
      </c>
    </row>
    <row r="13" spans="1:12" x14ac:dyDescent="0.25">
      <c r="A13" s="1" t="s">
        <v>16</v>
      </c>
      <c r="B13" s="1">
        <v>73.3</v>
      </c>
      <c r="C13" s="1">
        <v>54.8</v>
      </c>
      <c r="D13" s="1">
        <v>64.900000000000006</v>
      </c>
      <c r="E13" s="39">
        <v>2.2787493375728732E-2</v>
      </c>
      <c r="G13">
        <f t="shared" si="0"/>
        <v>193</v>
      </c>
      <c r="K13">
        <v>1684</v>
      </c>
      <c r="L13">
        <f>K13/K14</f>
        <v>481.14285714285717</v>
      </c>
    </row>
    <row r="14" spans="1:12" x14ac:dyDescent="0.25">
      <c r="A14" s="1" t="s">
        <v>69</v>
      </c>
      <c r="B14" s="1">
        <v>65.5</v>
      </c>
      <c r="C14" s="1">
        <v>73.2</v>
      </c>
      <c r="D14" s="1">
        <v>51.3</v>
      </c>
      <c r="E14" s="39">
        <v>-6.2761506276150037E-3</v>
      </c>
      <c r="G14">
        <f t="shared" si="0"/>
        <v>190</v>
      </c>
      <c r="K14">
        <v>3.5</v>
      </c>
    </row>
    <row r="15" spans="1:12" x14ac:dyDescent="0.25">
      <c r="A15" s="1" t="s">
        <v>62</v>
      </c>
      <c r="B15" s="1">
        <v>81.8</v>
      </c>
      <c r="C15" s="1">
        <v>43.7</v>
      </c>
      <c r="D15" s="1">
        <v>39.9</v>
      </c>
      <c r="E15" s="39">
        <v>0.32638331996792302</v>
      </c>
      <c r="G15">
        <f t="shared" si="0"/>
        <v>165.4</v>
      </c>
    </row>
    <row r="16" spans="1:12" x14ac:dyDescent="0.25">
      <c r="A16" s="1" t="s">
        <v>54</v>
      </c>
      <c r="B16" s="1">
        <v>60.8</v>
      </c>
      <c r="C16" s="1">
        <v>43.2</v>
      </c>
      <c r="D16" s="1">
        <v>60.8</v>
      </c>
      <c r="E16" s="39">
        <v>-4.2973286875725769E-2</v>
      </c>
      <c r="G16">
        <f t="shared" si="0"/>
        <v>164.8</v>
      </c>
    </row>
    <row r="17" spans="1:7" x14ac:dyDescent="0.25">
      <c r="A17" s="1" t="s">
        <v>63</v>
      </c>
      <c r="B17" s="1">
        <v>45.8</v>
      </c>
      <c r="C17" s="1">
        <v>48.1</v>
      </c>
      <c r="D17" s="1">
        <v>68.900000000000006</v>
      </c>
      <c r="E17" s="39">
        <v>5.4404145077720241E-2</v>
      </c>
      <c r="G17">
        <f t="shared" si="0"/>
        <v>162.80000000000001</v>
      </c>
    </row>
    <row r="18" spans="1:7" x14ac:dyDescent="0.25">
      <c r="A18" s="1" t="s">
        <v>65</v>
      </c>
      <c r="B18" s="1">
        <v>64.7</v>
      </c>
      <c r="C18" s="1">
        <v>48.5</v>
      </c>
      <c r="D18" s="1">
        <v>48.6</v>
      </c>
      <c r="E18" s="39">
        <v>5.7516339869281119E-2</v>
      </c>
      <c r="G18">
        <f t="shared" si="0"/>
        <v>161.80000000000001</v>
      </c>
    </row>
    <row r="19" spans="1:7" x14ac:dyDescent="0.25">
      <c r="A19" s="1" t="s">
        <v>70</v>
      </c>
      <c r="B19" s="1">
        <v>51.9</v>
      </c>
      <c r="C19" s="1">
        <v>52.3</v>
      </c>
      <c r="D19" s="1">
        <v>52.9</v>
      </c>
      <c r="E19" s="39">
        <v>2.814136125654439E-2</v>
      </c>
      <c r="G19">
        <f t="shared" si="0"/>
        <v>157.1</v>
      </c>
    </row>
    <row r="20" spans="1:7" x14ac:dyDescent="0.25">
      <c r="A20" s="1" t="s">
        <v>60</v>
      </c>
      <c r="B20" s="1">
        <v>80.5</v>
      </c>
      <c r="C20" s="1">
        <v>69.900000000000006</v>
      </c>
      <c r="D20" s="1">
        <v>-20.2</v>
      </c>
      <c r="E20" s="39">
        <v>-1.6616314199395684E-2</v>
      </c>
      <c r="G20">
        <f t="shared" si="0"/>
        <v>130.20000000000002</v>
      </c>
    </row>
    <row r="21" spans="1:7" x14ac:dyDescent="0.25">
      <c r="A21" s="1" t="s">
        <v>61</v>
      </c>
      <c r="B21" s="1">
        <v>60</v>
      </c>
      <c r="C21" s="1">
        <v>27.4</v>
      </c>
      <c r="D21" s="1">
        <v>17.5</v>
      </c>
      <c r="E21" s="39">
        <v>7.150153217568947E-2</v>
      </c>
      <c r="G21">
        <f t="shared" si="0"/>
        <v>104.9</v>
      </c>
    </row>
    <row r="22" spans="1:7" x14ac:dyDescent="0.25">
      <c r="A22" s="1" t="s">
        <v>68</v>
      </c>
      <c r="B22" s="1">
        <v>34</v>
      </c>
      <c r="C22" s="1">
        <v>45.4</v>
      </c>
      <c r="D22" s="1">
        <v>21.4</v>
      </c>
      <c r="E22" s="39">
        <v>1.9880715705767106E-3</v>
      </c>
      <c r="G22">
        <f t="shared" si="0"/>
        <v>100.80000000000001</v>
      </c>
    </row>
    <row r="25" spans="1:7" x14ac:dyDescent="0.25">
      <c r="A25" t="s">
        <v>18</v>
      </c>
    </row>
    <row r="53" spans="1:1" ht="17.25" x14ac:dyDescent="0.25">
      <c r="A53" s="41" t="s">
        <v>79</v>
      </c>
    </row>
    <row r="54" spans="1:1" ht="15.75" x14ac:dyDescent="0.25">
      <c r="A54" s="5" t="s">
        <v>26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workbookViewId="0">
      <selection activeCell="A44" sqref="A44"/>
    </sheetView>
  </sheetViews>
  <sheetFormatPr baseColWidth="10" defaultRowHeight="15" x14ac:dyDescent="0.25"/>
  <cols>
    <col min="1" max="1" width="21.85546875" customWidth="1"/>
    <col min="2" max="16" width="9.7109375" customWidth="1"/>
    <col min="17" max="29" width="12.5703125" bestFit="1" customWidth="1"/>
  </cols>
  <sheetData>
    <row r="1" spans="1:29" x14ac:dyDescent="0.25">
      <c r="A1" t="s">
        <v>28</v>
      </c>
    </row>
    <row r="2" spans="1:29" x14ac:dyDescent="0.25">
      <c r="A2" t="s">
        <v>1</v>
      </c>
    </row>
    <row r="3" spans="1:29" x14ac:dyDescent="0.25">
      <c r="A3" s="1" t="s">
        <v>20</v>
      </c>
      <c r="B3" s="1">
        <v>2007</v>
      </c>
      <c r="C3" s="1">
        <v>2008</v>
      </c>
      <c r="D3" s="1">
        <v>2009</v>
      </c>
      <c r="E3" s="1">
        <v>2010</v>
      </c>
      <c r="F3" s="1">
        <v>2011</v>
      </c>
      <c r="G3" s="1">
        <v>2012</v>
      </c>
      <c r="H3" s="1">
        <v>2013</v>
      </c>
      <c r="I3" s="1">
        <v>2014</v>
      </c>
      <c r="J3" s="1">
        <v>2015</v>
      </c>
      <c r="K3" s="1">
        <v>2016</v>
      </c>
      <c r="L3" s="1">
        <v>2017</v>
      </c>
      <c r="M3" s="1">
        <v>2018</v>
      </c>
      <c r="N3" s="2">
        <v>2019</v>
      </c>
      <c r="O3" s="2">
        <v>2020</v>
      </c>
      <c r="P3" s="2">
        <v>2021</v>
      </c>
    </row>
    <row r="4" spans="1:29" x14ac:dyDescent="0.25">
      <c r="A4" s="1" t="s">
        <v>72</v>
      </c>
      <c r="B4" s="3">
        <v>79.514501943670396</v>
      </c>
      <c r="C4" s="3">
        <v>82.775556344479895</v>
      </c>
      <c r="D4" s="3">
        <v>88.262691094093697</v>
      </c>
      <c r="E4" s="3">
        <v>91.530712872084393</v>
      </c>
      <c r="F4" s="3">
        <v>99.886296964980701</v>
      </c>
      <c r="G4" s="3">
        <v>101.422850241107</v>
      </c>
      <c r="H4" s="3">
        <v>110.845251796456</v>
      </c>
      <c r="I4" s="3">
        <v>116.22538757391401</v>
      </c>
      <c r="J4" s="3">
        <v>121.25958676314499</v>
      </c>
      <c r="K4" s="3">
        <v>114.31264363470299</v>
      </c>
      <c r="L4" s="3">
        <v>121.01046669422399</v>
      </c>
      <c r="M4" s="3">
        <v>123.107303417832</v>
      </c>
      <c r="N4" s="3">
        <v>129.06045267111401</v>
      </c>
      <c r="O4" s="3">
        <v>134.58474854127101</v>
      </c>
      <c r="P4" s="3">
        <v>137.73409345614101</v>
      </c>
      <c r="V4" s="16"/>
      <c r="W4" s="16"/>
      <c r="X4" s="16"/>
      <c r="Y4" s="16"/>
      <c r="Z4" s="16"/>
      <c r="AA4" s="16"/>
      <c r="AB4" s="16"/>
      <c r="AC4" s="16"/>
    </row>
    <row r="5" spans="1:29" x14ac:dyDescent="0.25">
      <c r="A5" s="1" t="s">
        <v>78</v>
      </c>
      <c r="B5" s="3">
        <v>53.852677691828497</v>
      </c>
      <c r="C5" s="3">
        <v>56.435526858250498</v>
      </c>
      <c r="D5" s="3">
        <v>64.8801648266016</v>
      </c>
      <c r="E5" s="3">
        <v>66.456096923533906</v>
      </c>
      <c r="F5" s="3">
        <v>72.424022576724497</v>
      </c>
      <c r="G5" s="3">
        <v>75.940906533180893</v>
      </c>
      <c r="H5" s="3">
        <v>78.549946678047803</v>
      </c>
      <c r="I5" s="3">
        <v>82.593425657063193</v>
      </c>
      <c r="J5" s="3">
        <v>87.159637775842498</v>
      </c>
      <c r="K5" s="3">
        <v>77.385243291965907</v>
      </c>
      <c r="L5" s="3">
        <v>76.473238874874397</v>
      </c>
      <c r="M5" s="3">
        <v>75.003622137564903</v>
      </c>
      <c r="N5" s="3">
        <v>80.993777332715496</v>
      </c>
      <c r="O5" s="3">
        <v>83.125968232770802</v>
      </c>
      <c r="P5" s="3">
        <v>87.362856635526498</v>
      </c>
      <c r="V5" s="16"/>
      <c r="W5" s="16"/>
      <c r="X5" s="16"/>
      <c r="Y5" s="16"/>
      <c r="Z5" s="16"/>
      <c r="AA5" s="16"/>
      <c r="AB5" s="16"/>
      <c r="AC5" s="16"/>
    </row>
    <row r="6" spans="1:29" x14ac:dyDescent="0.25">
      <c r="A6" s="1" t="s">
        <v>76</v>
      </c>
      <c r="B6" s="3">
        <v>51.928153229491201</v>
      </c>
      <c r="C6" s="3">
        <v>56.927413135921498</v>
      </c>
      <c r="D6" s="3">
        <v>57.751160208095499</v>
      </c>
      <c r="E6" s="3">
        <v>58.131371549916402</v>
      </c>
      <c r="F6" s="3">
        <v>60.198584878614</v>
      </c>
      <c r="G6" s="3">
        <v>62.028771598393703</v>
      </c>
      <c r="H6" s="3">
        <v>60.565397127306802</v>
      </c>
      <c r="I6" s="3">
        <v>60.442385403401602</v>
      </c>
      <c r="J6" s="3">
        <v>60.9671084231884</v>
      </c>
      <c r="K6" s="3">
        <v>54.426451114254697</v>
      </c>
      <c r="L6" s="3">
        <v>52.159105933860701</v>
      </c>
      <c r="M6" s="3">
        <v>57.976439869670202</v>
      </c>
      <c r="N6" s="3">
        <v>58.633167185990601</v>
      </c>
      <c r="O6" s="3">
        <v>59.221949539558203</v>
      </c>
      <c r="P6" s="3">
        <v>77.340466569929703</v>
      </c>
      <c r="V6" s="16"/>
      <c r="W6" s="16"/>
      <c r="X6" s="16"/>
      <c r="Y6" s="16"/>
      <c r="Z6" s="16"/>
      <c r="AA6" s="16"/>
      <c r="AB6" s="16"/>
      <c r="AC6" s="16"/>
    </row>
    <row r="7" spans="1:29" x14ac:dyDescent="0.25">
      <c r="A7" s="1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3">
        <v>46.7446761065152</v>
      </c>
      <c r="M7" s="3">
        <v>45.220684769359302</v>
      </c>
      <c r="N7" s="3">
        <v>49.383605497553702</v>
      </c>
      <c r="O7" s="3">
        <v>52.491212795063298</v>
      </c>
      <c r="P7" s="3">
        <v>66.413449890785301</v>
      </c>
      <c r="Q7" s="23"/>
      <c r="R7" s="23"/>
      <c r="S7" s="23"/>
      <c r="T7" s="23"/>
      <c r="U7" s="23"/>
      <c r="V7" s="16"/>
      <c r="W7" s="16"/>
      <c r="X7" s="16"/>
      <c r="Y7" s="16"/>
      <c r="Z7" s="16"/>
      <c r="AA7" s="16"/>
      <c r="AB7" s="16"/>
      <c r="AC7" s="16"/>
    </row>
    <row r="8" spans="1:29" x14ac:dyDescent="0.25">
      <c r="A8" s="1" t="s">
        <v>30</v>
      </c>
      <c r="B8" s="25">
        <v>61.995183851175732</v>
      </c>
      <c r="C8" s="25">
        <v>65.902148291277157</v>
      </c>
      <c r="D8" s="25">
        <v>69.994578254480246</v>
      </c>
      <c r="E8" s="25">
        <v>73.797166387213494</v>
      </c>
      <c r="F8" s="25">
        <v>80.30952627297917</v>
      </c>
      <c r="G8" s="25">
        <v>82.910285597143215</v>
      </c>
      <c r="H8" s="25">
        <v>88.482954055879333</v>
      </c>
      <c r="I8" s="25">
        <v>91.044728142206509</v>
      </c>
      <c r="J8" s="25">
        <v>93.970984353554144</v>
      </c>
      <c r="K8" s="25">
        <v>87.312055406556453</v>
      </c>
      <c r="L8" s="9">
        <v>88.9625002076654</v>
      </c>
      <c r="M8" s="9">
        <v>88.691251595861502</v>
      </c>
      <c r="N8" s="9">
        <v>94.156297035835095</v>
      </c>
      <c r="O8" s="9">
        <v>99.122066415290007</v>
      </c>
      <c r="P8" s="9">
        <v>105.67473709068</v>
      </c>
      <c r="Q8" s="22">
        <f>(P8/F8)^(1/10)-1</f>
        <v>2.7827921114311538E-2</v>
      </c>
      <c r="V8" s="16"/>
      <c r="W8" s="16"/>
      <c r="X8" s="16"/>
      <c r="Y8" s="16"/>
      <c r="Z8" s="16"/>
      <c r="AA8" s="16"/>
      <c r="AB8" s="16"/>
      <c r="AC8" s="16"/>
    </row>
    <row r="9" spans="1:29" x14ac:dyDescent="0.25">
      <c r="A9" s="4"/>
      <c r="B9" s="40" t="e">
        <f t="shared" ref="B9:O9" si="0">($P$8/A8)^(1/($P$3-A3))-1</f>
        <v>#VALUE!</v>
      </c>
      <c r="C9" s="40">
        <f t="shared" si="0"/>
        <v>3.8828370389861977E-2</v>
      </c>
      <c r="D9" s="40">
        <f t="shared" si="0"/>
        <v>3.6990406844424895E-2</v>
      </c>
      <c r="E9" s="40">
        <f t="shared" si="0"/>
        <v>3.4925047358151939E-2</v>
      </c>
      <c r="F9" s="40">
        <f t="shared" si="0"/>
        <v>3.3179046811084634E-2</v>
      </c>
      <c r="G9" s="40">
        <f t="shared" si="0"/>
        <v>2.7827921114311538E-2</v>
      </c>
      <c r="H9" s="40">
        <f t="shared" si="0"/>
        <v>2.7322911396589822E-2</v>
      </c>
      <c r="I9" s="40">
        <f t="shared" si="0"/>
        <v>2.2442621867849066E-2</v>
      </c>
      <c r="J9" s="40">
        <f t="shared" si="0"/>
        <v>2.1516053408515035E-2</v>
      </c>
      <c r="K9" s="40">
        <f t="shared" si="0"/>
        <v>1.9755915539724889E-2</v>
      </c>
      <c r="L9" s="40">
        <f t="shared" si="0"/>
        <v>3.8913507460125452E-2</v>
      </c>
      <c r="M9" s="40">
        <f t="shared" si="0"/>
        <v>4.3977284306228048E-2</v>
      </c>
      <c r="N9" s="40">
        <f t="shared" si="0"/>
        <v>6.0140593185184388E-2</v>
      </c>
      <c r="O9" s="40">
        <f t="shared" si="0"/>
        <v>5.940227898757855E-2</v>
      </c>
      <c r="P9" s="40">
        <f>($P$8/O8)^(1/($P$3-O3))-1</f>
        <v>6.6107083037760583E-2</v>
      </c>
      <c r="Q9" s="22"/>
      <c r="V9" s="16"/>
      <c r="W9" s="16"/>
      <c r="X9" s="16"/>
      <c r="Y9" s="16"/>
      <c r="Z9" s="16"/>
      <c r="AA9" s="16"/>
      <c r="AB9" s="16"/>
      <c r="AC9" s="16"/>
    </row>
    <row r="10" spans="1:29" x14ac:dyDescent="0.25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22"/>
      <c r="V10" s="16"/>
      <c r="W10" s="16"/>
      <c r="X10" s="16"/>
      <c r="Y10" s="16"/>
      <c r="Z10" s="16"/>
      <c r="AA10" s="16"/>
      <c r="AB10" s="16"/>
      <c r="AC10" s="16"/>
    </row>
    <row r="11" spans="1:29" x14ac:dyDescent="0.25">
      <c r="A11" t="s">
        <v>5</v>
      </c>
      <c r="O11" s="22"/>
    </row>
    <row r="12" spans="1:29" ht="15.75" x14ac:dyDescent="0.25">
      <c r="A12" s="6" t="s">
        <v>83</v>
      </c>
      <c r="B12" s="6"/>
      <c r="C12" s="6"/>
      <c r="D12" s="6"/>
      <c r="E12" s="6"/>
      <c r="F12" s="6"/>
      <c r="G12" s="6"/>
      <c r="H12" s="6"/>
      <c r="I12" s="6"/>
      <c r="O12" s="22"/>
    </row>
    <row r="13" spans="1:29" ht="15.75" x14ac:dyDescent="0.25">
      <c r="A13" s="7" t="s">
        <v>25</v>
      </c>
      <c r="O13" s="22"/>
      <c r="Q13" s="17"/>
      <c r="R13" s="17"/>
      <c r="S13" s="17"/>
      <c r="T13" s="17"/>
      <c r="U13" s="17"/>
    </row>
    <row r="14" spans="1:29" x14ac:dyDescent="0.25">
      <c r="M14" t="s">
        <v>44</v>
      </c>
      <c r="N14">
        <v>2021</v>
      </c>
      <c r="O14" s="22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x14ac:dyDescent="0.25">
      <c r="L15" s="36" t="s">
        <v>22</v>
      </c>
      <c r="M15" s="3">
        <f>100*(O4/E4-1)</f>
        <v>47.037802195810819</v>
      </c>
      <c r="N15" s="3">
        <f>100*(P4/O4-1)</f>
        <v>2.3400459182819189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x14ac:dyDescent="0.25">
      <c r="O16" s="22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x14ac:dyDescent="0.25">
      <c r="L17" s="36" t="s">
        <v>23</v>
      </c>
      <c r="M17" s="3">
        <f>100*(O6/E6-1)</f>
        <v>1.8760575581901362</v>
      </c>
      <c r="N17" s="3">
        <f>100*(P6/O6-1)</f>
        <v>30.594259681149062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x14ac:dyDescent="0.25">
      <c r="L18" s="36" t="s">
        <v>77</v>
      </c>
      <c r="N18" s="3">
        <f>100*(P7/O7-1)</f>
        <v>26.522986142608929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x14ac:dyDescent="0.25">
      <c r="V19" s="17"/>
      <c r="W19" s="17"/>
      <c r="X19" s="17"/>
      <c r="Y19" s="17"/>
      <c r="Z19" s="17"/>
      <c r="AA19" s="17"/>
      <c r="AB19" s="17"/>
      <c r="AC19" s="17"/>
    </row>
    <row r="29" spans="1:29" ht="15.75" x14ac:dyDescent="0.25">
      <c r="A29" s="43" t="s">
        <v>84</v>
      </c>
    </row>
    <row r="30" spans="1:29" x14ac:dyDescent="0.25">
      <c r="A30" s="42" t="s">
        <v>85</v>
      </c>
      <c r="B30" s="8"/>
      <c r="C30" s="8"/>
      <c r="D30" s="8"/>
      <c r="E30" s="8"/>
    </row>
    <row r="32" spans="1:29" x14ac:dyDescent="0.25">
      <c r="B32" s="1">
        <v>2007</v>
      </c>
      <c r="C32" s="1">
        <v>2008</v>
      </c>
      <c r="D32" s="1">
        <v>2009</v>
      </c>
      <c r="E32" s="1">
        <v>2010</v>
      </c>
      <c r="F32" s="1">
        <v>2011</v>
      </c>
      <c r="G32" s="1">
        <v>2012</v>
      </c>
      <c r="H32" s="1">
        <v>2013</v>
      </c>
      <c r="I32" s="1">
        <v>2014</v>
      </c>
      <c r="J32" s="1">
        <v>2015</v>
      </c>
      <c r="K32" s="1">
        <v>2016</v>
      </c>
      <c r="L32" s="1">
        <v>2017</v>
      </c>
      <c r="M32" s="1">
        <v>2018</v>
      </c>
      <c r="N32" s="2">
        <v>2019</v>
      </c>
      <c r="O32" s="2">
        <v>2020</v>
      </c>
      <c r="P32" s="2">
        <v>2021</v>
      </c>
    </row>
    <row r="33" spans="1:16" x14ac:dyDescent="0.25">
      <c r="A33" t="s">
        <v>42</v>
      </c>
      <c r="C33" s="19">
        <f t="shared" ref="C33:P33" si="1">100*(C8/B8-1)</f>
        <v>6.3020450902773417</v>
      </c>
      <c r="D33" s="19">
        <f t="shared" si="1"/>
        <v>6.2098582054035401</v>
      </c>
      <c r="E33" s="19">
        <f t="shared" si="1"/>
        <v>5.4326895419072763</v>
      </c>
      <c r="F33" s="19">
        <f t="shared" si="1"/>
        <v>8.8246747193453814</v>
      </c>
      <c r="G33" s="19">
        <f t="shared" si="1"/>
        <v>3.2384194563965352</v>
      </c>
      <c r="H33" s="19">
        <f t="shared" si="1"/>
        <v>6.7213234384614573</v>
      </c>
      <c r="I33" s="19">
        <f t="shared" si="1"/>
        <v>2.8952176310810707</v>
      </c>
      <c r="J33" s="19">
        <f t="shared" si="1"/>
        <v>3.2140863848558077</v>
      </c>
      <c r="K33" s="19">
        <f t="shared" si="1"/>
        <v>-7.0861542983782115</v>
      </c>
      <c r="L33" s="19">
        <f t="shared" si="1"/>
        <v>1.8902828405812588</v>
      </c>
      <c r="M33" s="19">
        <f t="shared" si="1"/>
        <v>-0.30490219044060352</v>
      </c>
      <c r="N33" s="19">
        <f t="shared" si="1"/>
        <v>6.1618765567500455</v>
      </c>
      <c r="O33" s="19">
        <f t="shared" si="1"/>
        <v>5.2739641806059723</v>
      </c>
      <c r="P33" s="19">
        <f t="shared" si="1"/>
        <v>6.6107083037760583</v>
      </c>
    </row>
    <row r="34" spans="1:16" x14ac:dyDescent="0.25">
      <c r="A34" t="s">
        <v>43</v>
      </c>
      <c r="I34" s="19">
        <f>100*(POWER(I8/B8,1/7)-1)</f>
        <v>5.6434090806488202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zoomScaleNormal="100" workbookViewId="0">
      <selection activeCell="A58" sqref="A58"/>
    </sheetView>
  </sheetViews>
  <sheetFormatPr baseColWidth="10" defaultRowHeight="15" x14ac:dyDescent="0.25"/>
  <cols>
    <col min="1" max="1" width="17.42578125" customWidth="1"/>
    <col min="7" max="7" width="13.140625" customWidth="1"/>
    <col min="10" max="10" width="12.85546875" customWidth="1"/>
  </cols>
  <sheetData>
    <row r="1" spans="1:23" x14ac:dyDescent="0.25">
      <c r="A1" t="s">
        <v>33</v>
      </c>
    </row>
    <row r="2" spans="1:23" x14ac:dyDescent="0.25">
      <c r="A2" t="s">
        <v>1</v>
      </c>
    </row>
    <row r="3" spans="1:23" x14ac:dyDescent="0.25">
      <c r="A3" s="1" t="s">
        <v>20</v>
      </c>
      <c r="B3" s="28" t="s">
        <v>8</v>
      </c>
      <c r="C3" s="28" t="s">
        <v>21</v>
      </c>
      <c r="D3" s="28" t="s">
        <v>9</v>
      </c>
      <c r="E3" s="28" t="s">
        <v>10</v>
      </c>
      <c r="F3" s="28" t="s">
        <v>11</v>
      </c>
      <c r="G3" s="28" t="s">
        <v>29</v>
      </c>
      <c r="H3" s="4"/>
    </row>
    <row r="4" spans="1:23" x14ac:dyDescent="0.25">
      <c r="A4" s="1" t="s">
        <v>71</v>
      </c>
      <c r="B4" s="9">
        <v>79.280010403961001</v>
      </c>
      <c r="C4" s="9">
        <v>60.945271962910397</v>
      </c>
      <c r="D4" s="9">
        <v>7.1594380232777803</v>
      </c>
      <c r="E4" s="9">
        <v>9.7651139800111206</v>
      </c>
      <c r="F4" s="9">
        <v>22.253675137025802</v>
      </c>
      <c r="G4" s="9">
        <f>SUM(B4:F4)</f>
        <v>179.40350950718607</v>
      </c>
      <c r="H4" s="29"/>
      <c r="I4" s="33" t="s">
        <v>36</v>
      </c>
      <c r="J4" s="16">
        <f>100*B11/G11</f>
        <v>59.027740146422786</v>
      </c>
      <c r="L4" s="33" t="s">
        <v>39</v>
      </c>
      <c r="M4" s="16">
        <f>100*D11/SUM(D11:F11)</f>
        <v>10.92990879927569</v>
      </c>
      <c r="N4" s="16"/>
      <c r="O4" s="18"/>
      <c r="P4" s="15"/>
      <c r="Q4" s="15"/>
      <c r="R4" s="15"/>
      <c r="S4" s="15"/>
      <c r="T4" s="15"/>
      <c r="U4" s="15"/>
      <c r="V4" s="15"/>
      <c r="W4" s="15"/>
    </row>
    <row r="5" spans="1:23" x14ac:dyDescent="0.25">
      <c r="A5" s="1" t="s">
        <v>72</v>
      </c>
      <c r="B5" s="9">
        <v>66.195597876652798</v>
      </c>
      <c r="C5" s="9">
        <v>41.992066903978198</v>
      </c>
      <c r="D5" s="9">
        <v>3.2059880497911002</v>
      </c>
      <c r="E5" s="9">
        <v>4.9273545035790596</v>
      </c>
      <c r="F5" s="9">
        <v>21.413086122140101</v>
      </c>
      <c r="G5" s="9">
        <f t="shared" ref="G5:G11" si="0">SUM(B5:F5)</f>
        <v>137.73409345614124</v>
      </c>
      <c r="H5" s="29"/>
      <c r="I5" s="33" t="s">
        <v>37</v>
      </c>
      <c r="J5" s="16">
        <f>100*C11/G11</f>
        <v>24.13019308343403</v>
      </c>
      <c r="L5" s="33" t="s">
        <v>40</v>
      </c>
      <c r="M5" s="16">
        <f>100*E11/SUM(D11:F11)</f>
        <v>12.899567821250329</v>
      </c>
      <c r="N5" s="16"/>
      <c r="O5" s="18"/>
      <c r="P5" s="15"/>
      <c r="Q5" s="15"/>
      <c r="R5" s="15"/>
      <c r="S5" s="15"/>
      <c r="T5" s="15"/>
      <c r="U5" s="15"/>
      <c r="V5" s="15"/>
    </row>
    <row r="6" spans="1:23" x14ac:dyDescent="0.25">
      <c r="A6" s="1" t="s">
        <v>73</v>
      </c>
      <c r="B6" s="9">
        <v>58.507516815238503</v>
      </c>
      <c r="C6" s="9">
        <v>24.3313923953929</v>
      </c>
      <c r="D6" s="9">
        <v>1.4714358170116699</v>
      </c>
      <c r="E6" s="9">
        <v>0.898444732949503</v>
      </c>
      <c r="F6" s="9">
        <v>18.308242759143202</v>
      </c>
      <c r="G6" s="9">
        <f t="shared" si="0"/>
        <v>103.51703251973576</v>
      </c>
      <c r="H6" s="29"/>
      <c r="I6" s="33" t="s">
        <v>38</v>
      </c>
      <c r="J6" s="16">
        <f>100*SUM(D11:F11)/G11</f>
        <v>16.842066770143184</v>
      </c>
      <c r="L6" s="33" t="s">
        <v>41</v>
      </c>
      <c r="M6" s="16">
        <f>100*F11/SUM(D11:F11)</f>
        <v>76.170523379473991</v>
      </c>
      <c r="N6" s="16"/>
      <c r="O6" s="18"/>
      <c r="P6" s="15"/>
      <c r="Q6" s="15"/>
      <c r="R6" s="15"/>
      <c r="S6" s="15"/>
      <c r="T6" s="15"/>
      <c r="U6" s="15"/>
      <c r="V6" s="15"/>
    </row>
    <row r="7" spans="1:23" x14ac:dyDescent="0.25">
      <c r="A7" s="1" t="s">
        <v>74</v>
      </c>
      <c r="B7" s="9">
        <v>55.893261708281699</v>
      </c>
      <c r="C7" s="9">
        <v>17.602827658179901</v>
      </c>
      <c r="D7" s="9">
        <v>0.96331211932244099</v>
      </c>
      <c r="E7" s="9">
        <v>0.117892803858302</v>
      </c>
      <c r="F7" s="9">
        <v>12.7855623458842</v>
      </c>
      <c r="G7" s="9">
        <f t="shared" si="0"/>
        <v>87.362856635526541</v>
      </c>
      <c r="H7" s="29"/>
      <c r="I7" s="33"/>
      <c r="J7" s="16">
        <f>SUM(J4:J6)</f>
        <v>100</v>
      </c>
      <c r="L7" s="16"/>
      <c r="M7" s="16">
        <f>SUM(M4:M6)</f>
        <v>100.00000000000001</v>
      </c>
      <c r="N7" s="16"/>
      <c r="O7" s="18"/>
      <c r="P7" s="15"/>
      <c r="Q7" s="15"/>
      <c r="R7" s="15"/>
      <c r="S7" s="15"/>
      <c r="T7" s="15"/>
      <c r="U7" s="15"/>
      <c r="V7" s="15"/>
    </row>
    <row r="8" spans="1:23" x14ac:dyDescent="0.25">
      <c r="A8" s="1" t="s">
        <v>75</v>
      </c>
      <c r="B8" s="9">
        <v>58.178661280991697</v>
      </c>
      <c r="C8" s="9">
        <v>14.144931401581101</v>
      </c>
      <c r="D8" s="9">
        <v>0.70683966754428096</v>
      </c>
      <c r="E8" s="9">
        <v>0</v>
      </c>
      <c r="F8" s="9">
        <v>7.5129683317505798</v>
      </c>
      <c r="G8" s="9">
        <f t="shared" si="0"/>
        <v>80.543400681867666</v>
      </c>
      <c r="H8" s="29"/>
      <c r="I8" s="16"/>
      <c r="J8" s="33"/>
      <c r="K8" s="16"/>
      <c r="L8" s="16"/>
      <c r="M8" s="16"/>
      <c r="N8" s="16"/>
      <c r="O8" s="18"/>
      <c r="P8" s="15"/>
      <c r="Q8" s="15"/>
      <c r="R8" s="15"/>
      <c r="S8" s="15"/>
      <c r="T8" s="15"/>
      <c r="U8" s="15"/>
      <c r="V8" s="15"/>
    </row>
    <row r="9" spans="1:23" x14ac:dyDescent="0.25">
      <c r="A9" s="1" t="s">
        <v>76</v>
      </c>
      <c r="B9" s="9">
        <v>65.241328954092197</v>
      </c>
      <c r="C9" s="9">
        <v>7.9952862446572501</v>
      </c>
      <c r="D9" s="9">
        <v>0.331470077341946</v>
      </c>
      <c r="E9" s="9">
        <v>0</v>
      </c>
      <c r="F9" s="9">
        <v>3.77238129383823</v>
      </c>
      <c r="G9" s="9">
        <f t="shared" si="0"/>
        <v>77.340466569929632</v>
      </c>
      <c r="H9" s="29"/>
      <c r="J9" s="34"/>
      <c r="K9" s="34"/>
      <c r="L9" s="34"/>
      <c r="M9" s="34"/>
      <c r="N9" s="16"/>
      <c r="O9" s="18"/>
      <c r="P9" s="15"/>
      <c r="Q9" s="15"/>
      <c r="R9" s="15"/>
      <c r="S9" s="15"/>
      <c r="T9" s="15"/>
      <c r="U9" s="15"/>
      <c r="V9" s="15"/>
    </row>
    <row r="10" spans="1:23" x14ac:dyDescent="0.25">
      <c r="A10" s="1" t="s">
        <v>77</v>
      </c>
      <c r="B10" s="9">
        <v>59.890768400288003</v>
      </c>
      <c r="C10" s="9">
        <v>4.7951541695887396</v>
      </c>
      <c r="D10" s="9">
        <v>0.15829044235963299</v>
      </c>
      <c r="E10" s="9">
        <v>0</v>
      </c>
      <c r="F10" s="9">
        <v>1.5692368785488799</v>
      </c>
      <c r="G10" s="9">
        <f t="shared" si="0"/>
        <v>66.413449890785245</v>
      </c>
      <c r="H10" s="29"/>
      <c r="I10" s="33">
        <f>G4/G10</f>
        <v>2.7013129087889469</v>
      </c>
      <c r="J10" s="27"/>
      <c r="K10" s="27"/>
      <c r="L10" s="16"/>
      <c r="M10" s="16"/>
      <c r="N10" s="16"/>
      <c r="O10" s="18"/>
      <c r="P10" s="15"/>
      <c r="Q10" s="15"/>
      <c r="R10" s="15"/>
      <c r="S10" s="15"/>
      <c r="T10" s="15"/>
      <c r="U10" s="15"/>
      <c r="V10" s="15"/>
    </row>
    <row r="11" spans="1:23" x14ac:dyDescent="0.25">
      <c r="A11" s="1" t="s">
        <v>30</v>
      </c>
      <c r="B11" s="9">
        <v>62.377409210301899</v>
      </c>
      <c r="C11" s="9">
        <v>25.499518100392301</v>
      </c>
      <c r="D11" s="9">
        <v>1.94528437722099</v>
      </c>
      <c r="E11" s="9">
        <v>2.29584054326636</v>
      </c>
      <c r="F11" s="9">
        <v>13.556684859498199</v>
      </c>
      <c r="G11" s="9">
        <f t="shared" si="0"/>
        <v>105.67473709067976</v>
      </c>
      <c r="H11" s="29"/>
      <c r="I11" s="33"/>
      <c r="J11" s="27"/>
      <c r="K11" s="27"/>
      <c r="L11" s="16"/>
      <c r="M11" s="16"/>
      <c r="N11" s="16"/>
      <c r="O11" s="18"/>
      <c r="P11" s="15"/>
      <c r="Q11" s="15"/>
      <c r="R11" s="15"/>
      <c r="S11" s="15"/>
      <c r="T11" s="15"/>
      <c r="U11" s="15"/>
      <c r="V11" s="15"/>
    </row>
    <row r="12" spans="1:23" x14ac:dyDescent="0.25">
      <c r="A12" t="s">
        <v>5</v>
      </c>
      <c r="H12" s="22"/>
      <c r="I12" s="33"/>
      <c r="J12" s="35"/>
      <c r="K12" s="18"/>
    </row>
    <row r="13" spans="1:23" x14ac:dyDescent="0.25">
      <c r="B13" s="22"/>
      <c r="C13" s="22"/>
      <c r="D13" s="22"/>
      <c r="E13" s="22"/>
      <c r="F13" s="22"/>
      <c r="H13" s="18"/>
    </row>
    <row r="14" spans="1:23" ht="15.75" x14ac:dyDescent="0.25">
      <c r="A14" s="6" t="s">
        <v>86</v>
      </c>
      <c r="B14" s="6"/>
      <c r="C14" s="6"/>
      <c r="D14" s="6"/>
      <c r="E14" s="6"/>
      <c r="F14" s="6"/>
      <c r="G14" s="6"/>
      <c r="H14" s="6"/>
    </row>
    <row r="15" spans="1:23" ht="15.75" x14ac:dyDescent="0.25">
      <c r="A15" s="7" t="s">
        <v>24</v>
      </c>
    </row>
    <row r="16" spans="1:23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31.5" customHeight="1" x14ac:dyDescent="0.25">
      <c r="A43" s="48" t="s">
        <v>88</v>
      </c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5.75" x14ac:dyDescent="0.25">
      <c r="A44" s="44" t="s">
        <v>89</v>
      </c>
      <c r="B44" s="5"/>
      <c r="C44" s="5"/>
      <c r="D44" s="5"/>
      <c r="E44" s="5"/>
      <c r="F44" s="5"/>
    </row>
    <row r="45" spans="1:10" x14ac:dyDescent="0.25">
      <c r="A45" t="s">
        <v>87</v>
      </c>
    </row>
    <row r="49" spans="1:9" x14ac:dyDescent="0.25">
      <c r="A49" s="1" t="s">
        <v>45</v>
      </c>
      <c r="B49" s="28" t="s">
        <v>8</v>
      </c>
      <c r="C49" s="28" t="s">
        <v>21</v>
      </c>
      <c r="D49" s="28" t="s">
        <v>9</v>
      </c>
      <c r="E49" s="28" t="s">
        <v>10</v>
      </c>
      <c r="F49" s="28" t="s">
        <v>11</v>
      </c>
      <c r="G49" s="28" t="s">
        <v>29</v>
      </c>
    </row>
    <row r="50" spans="1:9" x14ac:dyDescent="0.25">
      <c r="A50" s="1">
        <v>2020</v>
      </c>
      <c r="B50" s="9">
        <v>55.100034370968601</v>
      </c>
      <c r="C50" s="9">
        <v>26.010331206603301</v>
      </c>
      <c r="D50" s="9">
        <v>1.9220320651057701</v>
      </c>
      <c r="E50" s="9">
        <v>2.2673691341819699</v>
      </c>
      <c r="F50" s="9">
        <v>13.822299638430399</v>
      </c>
      <c r="G50" s="9">
        <v>99.122066415290007</v>
      </c>
      <c r="I50" s="15">
        <f>SUM(B50:F50)</f>
        <v>99.122066415290035</v>
      </c>
    </row>
    <row r="51" spans="1:9" x14ac:dyDescent="0.25">
      <c r="A51" s="1">
        <v>2021</v>
      </c>
      <c r="B51" s="9">
        <f>B11</f>
        <v>62.377409210301899</v>
      </c>
      <c r="C51" s="9">
        <f t="shared" ref="C51:G51" si="1">C11</f>
        <v>25.499518100392301</v>
      </c>
      <c r="D51" s="9">
        <f t="shared" si="1"/>
        <v>1.94528437722099</v>
      </c>
      <c r="E51" s="9">
        <f t="shared" si="1"/>
        <v>2.29584054326636</v>
      </c>
      <c r="F51" s="9">
        <f t="shared" si="1"/>
        <v>13.556684859498199</v>
      </c>
      <c r="G51" s="9">
        <f t="shared" si="1"/>
        <v>105.67473709067976</v>
      </c>
      <c r="I51" s="15">
        <f>SUM(B51:F51)</f>
        <v>105.67473709067976</v>
      </c>
    </row>
    <row r="52" spans="1:9" x14ac:dyDescent="0.25">
      <c r="A52" s="36" t="s">
        <v>46</v>
      </c>
      <c r="B52" s="9">
        <f>100*(B51/B50-1)</f>
        <v>13.207568602112607</v>
      </c>
      <c r="C52" s="9">
        <f t="shared" ref="C52:F52" si="2">100*(C51/C50-1)</f>
        <v>-1.9638854351893831</v>
      </c>
      <c r="D52" s="9">
        <f t="shared" si="2"/>
        <v>1.209777533755152</v>
      </c>
      <c r="E52" s="9">
        <f t="shared" si="2"/>
        <v>1.2557024198294853</v>
      </c>
      <c r="F52" s="9">
        <f t="shared" si="2"/>
        <v>-1.9216395670783037</v>
      </c>
      <c r="G52" s="9">
        <f>100*(G51/G50-1)</f>
        <v>6.6107083037758141</v>
      </c>
    </row>
    <row r="53" spans="1:9" x14ac:dyDescent="0.25">
      <c r="A53" s="36" t="s">
        <v>47</v>
      </c>
      <c r="B53" s="9">
        <f>100*B51/$G51</f>
        <v>59.027740146422786</v>
      </c>
      <c r="C53" s="9">
        <f t="shared" ref="C53:F53" si="3">100*C51/$G51</f>
        <v>24.13019308343403</v>
      </c>
      <c r="D53" s="9">
        <f t="shared" si="3"/>
        <v>1.8408225378897669</v>
      </c>
      <c r="E53" s="9">
        <f t="shared" si="3"/>
        <v>2.1725538255148846</v>
      </c>
      <c r="F53" s="9">
        <f t="shared" si="3"/>
        <v>12.828690406738533</v>
      </c>
      <c r="G53" s="9">
        <f>SUM(B53:F53)</f>
        <v>99.999999999999986</v>
      </c>
    </row>
    <row r="55" spans="1:9" x14ac:dyDescent="0.25">
      <c r="D55" s="18"/>
    </row>
  </sheetData>
  <mergeCells count="1">
    <mergeCell ref="A43:J4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showGridLines="0" workbookViewId="0">
      <selection activeCell="A63" sqref="A63"/>
    </sheetView>
  </sheetViews>
  <sheetFormatPr baseColWidth="10" defaultColWidth="11.5703125" defaultRowHeight="15" x14ac:dyDescent="0.25"/>
  <sheetData>
    <row r="2" spans="1:7" x14ac:dyDescent="0.25">
      <c r="A2" s="37" t="s">
        <v>51</v>
      </c>
    </row>
    <row r="3" spans="1:7" x14ac:dyDescent="0.25">
      <c r="A3" s="37"/>
    </row>
    <row r="4" spans="1:7" x14ac:dyDescent="0.25">
      <c r="A4" s="38" t="s">
        <v>52</v>
      </c>
      <c r="B4" s="38" t="s">
        <v>8</v>
      </c>
      <c r="C4" s="38" t="s">
        <v>21</v>
      </c>
      <c r="D4" s="38" t="s">
        <v>53</v>
      </c>
      <c r="E4" s="38" t="s">
        <v>90</v>
      </c>
    </row>
    <row r="5" spans="1:7" x14ac:dyDescent="0.25">
      <c r="A5" s="1" t="s">
        <v>17</v>
      </c>
      <c r="B5" s="1">
        <v>104.6</v>
      </c>
      <c r="C5" s="1">
        <v>22.5</v>
      </c>
      <c r="D5" s="1">
        <v>46.400000000000006</v>
      </c>
      <c r="E5" s="39">
        <v>0.1512939615129397</v>
      </c>
      <c r="G5">
        <f>SUM(B5:D5)</f>
        <v>173.5</v>
      </c>
    </row>
    <row r="6" spans="1:7" x14ac:dyDescent="0.25">
      <c r="A6" s="1" t="s">
        <v>14</v>
      </c>
      <c r="B6" s="1">
        <v>54.1</v>
      </c>
      <c r="C6" s="1">
        <v>32</v>
      </c>
      <c r="D6" s="1">
        <v>81.900000000000006</v>
      </c>
      <c r="E6" s="39">
        <v>5.5276381909547811E-2</v>
      </c>
    </row>
    <row r="7" spans="1:7" x14ac:dyDescent="0.25">
      <c r="A7" s="1" t="s">
        <v>54</v>
      </c>
      <c r="B7" s="1">
        <v>63.5</v>
      </c>
      <c r="C7" s="1">
        <v>38.299999999999997</v>
      </c>
      <c r="D7" s="1">
        <v>34.599999999999994</v>
      </c>
      <c r="E7" s="39">
        <v>2.8657616892910884E-2</v>
      </c>
    </row>
    <row r="8" spans="1:7" x14ac:dyDescent="0.25">
      <c r="A8" s="1" t="s">
        <v>55</v>
      </c>
      <c r="B8" s="1">
        <v>68.7</v>
      </c>
      <c r="C8" s="1">
        <v>28</v>
      </c>
      <c r="D8" s="1">
        <v>37.799999999999997</v>
      </c>
      <c r="E8" s="39">
        <v>0.13025210084033614</v>
      </c>
    </row>
    <row r="9" spans="1:7" x14ac:dyDescent="0.25">
      <c r="A9" s="1" t="s">
        <v>56</v>
      </c>
      <c r="B9" s="1">
        <v>67.8</v>
      </c>
      <c r="C9" s="1">
        <v>25.5</v>
      </c>
      <c r="D9" s="1">
        <v>34.299999999999997</v>
      </c>
      <c r="E9" s="39">
        <v>0.12126537785588749</v>
      </c>
    </row>
    <row r="10" spans="1:7" x14ac:dyDescent="0.25">
      <c r="A10" s="1" t="s">
        <v>15</v>
      </c>
      <c r="B10" s="1">
        <v>75.2</v>
      </c>
      <c r="C10" s="1">
        <v>21.1</v>
      </c>
      <c r="D10" s="1">
        <v>30.900000000000002</v>
      </c>
      <c r="E10" s="39">
        <v>0.23495145631067979</v>
      </c>
    </row>
    <row r="11" spans="1:7" x14ac:dyDescent="0.25">
      <c r="A11" s="1" t="s">
        <v>57</v>
      </c>
      <c r="B11" s="1">
        <v>65.099999999999994</v>
      </c>
      <c r="C11" s="1">
        <v>29.5</v>
      </c>
      <c r="D11" s="1">
        <v>26.8</v>
      </c>
      <c r="E11" s="39">
        <v>0.20675944333996021</v>
      </c>
    </row>
    <row r="12" spans="1:7" x14ac:dyDescent="0.25">
      <c r="A12" s="1" t="s">
        <v>58</v>
      </c>
      <c r="B12" s="1">
        <v>62.7</v>
      </c>
      <c r="C12" s="1">
        <v>29</v>
      </c>
      <c r="D12" s="1">
        <v>28.299999999999997</v>
      </c>
      <c r="E12" s="39">
        <v>0.16054158607350091</v>
      </c>
    </row>
    <row r="13" spans="1:7" x14ac:dyDescent="0.25">
      <c r="A13" s="1" t="s">
        <v>59</v>
      </c>
      <c r="B13" s="1">
        <v>57.7</v>
      </c>
      <c r="C13" s="1">
        <v>57.7</v>
      </c>
      <c r="D13" s="1">
        <v>2.3999999999999986</v>
      </c>
      <c r="E13" s="39">
        <v>1.0849557522123896</v>
      </c>
    </row>
    <row r="14" spans="1:7" x14ac:dyDescent="0.25">
      <c r="A14" s="1" t="s">
        <v>60</v>
      </c>
      <c r="B14" s="1">
        <v>61.9</v>
      </c>
      <c r="C14" s="1">
        <v>25.4</v>
      </c>
      <c r="D14" s="1">
        <v>28.800000000000004</v>
      </c>
      <c r="E14" s="39">
        <v>0.16918429003021146</v>
      </c>
    </row>
    <row r="15" spans="1:7" x14ac:dyDescent="0.25">
      <c r="A15" s="1" t="s">
        <v>61</v>
      </c>
      <c r="B15" s="1">
        <v>104.1</v>
      </c>
      <c r="C15" s="1">
        <v>17.8</v>
      </c>
      <c r="D15" s="1">
        <v>-6.1999999999999993</v>
      </c>
      <c r="E15" s="39">
        <v>0.46827411167512684</v>
      </c>
    </row>
    <row r="16" spans="1:7" x14ac:dyDescent="0.25">
      <c r="A16" s="1" t="s">
        <v>62</v>
      </c>
      <c r="B16" s="1">
        <v>77.599999999999994</v>
      </c>
      <c r="C16" s="1">
        <v>24.7</v>
      </c>
      <c r="D16" s="1">
        <v>12.300000000000004</v>
      </c>
      <c r="E16" s="39">
        <v>0.46360153256704978</v>
      </c>
    </row>
    <row r="17" spans="1:5" x14ac:dyDescent="0.25">
      <c r="A17" s="1" t="s">
        <v>63</v>
      </c>
      <c r="B17" s="1">
        <v>46.6</v>
      </c>
      <c r="C17" s="1">
        <v>25.9</v>
      </c>
      <c r="D17" s="1">
        <v>37.5</v>
      </c>
      <c r="E17" s="39">
        <v>3.5781544256120498E-2</v>
      </c>
    </row>
    <row r="18" spans="1:5" x14ac:dyDescent="0.25">
      <c r="A18" s="1" t="s">
        <v>64</v>
      </c>
      <c r="B18" s="1">
        <v>77.099999999999994</v>
      </c>
      <c r="C18" s="1">
        <v>25.5</v>
      </c>
      <c r="D18" s="1">
        <v>6.8999999999999986</v>
      </c>
      <c r="E18" s="39">
        <v>0.48575305291723198</v>
      </c>
    </row>
    <row r="19" spans="1:5" x14ac:dyDescent="0.25">
      <c r="A19" s="1" t="s">
        <v>16</v>
      </c>
      <c r="B19" s="1">
        <v>62.4</v>
      </c>
      <c r="C19" s="1">
        <v>25.5</v>
      </c>
      <c r="D19" s="1">
        <v>17.8</v>
      </c>
      <c r="E19" s="39">
        <v>6.6599394550958715E-2</v>
      </c>
    </row>
    <row r="20" spans="1:5" x14ac:dyDescent="0.25">
      <c r="A20" s="1" t="s">
        <v>68</v>
      </c>
      <c r="B20" s="1">
        <v>66.7</v>
      </c>
      <c r="C20" s="1">
        <v>24.6</v>
      </c>
      <c r="D20" s="1">
        <v>6.8000000000000007</v>
      </c>
      <c r="E20" s="39">
        <v>9.3645484949832838E-2</v>
      </c>
    </row>
    <row r="21" spans="1:5" x14ac:dyDescent="0.25">
      <c r="A21" s="1" t="s">
        <v>65</v>
      </c>
      <c r="B21" s="1">
        <v>61.9</v>
      </c>
      <c r="C21" s="1">
        <v>18</v>
      </c>
      <c r="D21" s="1">
        <v>12.600000000000001</v>
      </c>
      <c r="E21" s="39">
        <v>5.113636363636364E-2</v>
      </c>
    </row>
    <row r="22" spans="1:5" x14ac:dyDescent="0.25">
      <c r="A22" s="1" t="s">
        <v>69</v>
      </c>
      <c r="B22" s="1">
        <v>65.400000000000006</v>
      </c>
      <c r="C22" s="1">
        <v>19.100000000000001</v>
      </c>
      <c r="D22" s="1">
        <v>7</v>
      </c>
      <c r="E22" s="39">
        <v>0.28511235955056174</v>
      </c>
    </row>
    <row r="23" spans="1:5" x14ac:dyDescent="0.25">
      <c r="A23" s="1" t="s">
        <v>70</v>
      </c>
      <c r="B23" s="1">
        <v>52.6</v>
      </c>
      <c r="C23" s="1">
        <v>20.7</v>
      </c>
      <c r="D23" s="1">
        <v>0.59999999999999787</v>
      </c>
      <c r="E23" s="39">
        <v>0.12480974124809724</v>
      </c>
    </row>
    <row r="26" spans="1:5" x14ac:dyDescent="0.25">
      <c r="A26" t="s">
        <v>91</v>
      </c>
    </row>
    <row r="57" spans="1:1" ht="17.25" x14ac:dyDescent="0.25">
      <c r="A57" s="41" t="s">
        <v>92</v>
      </c>
    </row>
    <row r="58" spans="1:1" ht="15.75" x14ac:dyDescent="0.25">
      <c r="A58" s="5" t="s">
        <v>26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Graph1</vt:lpstr>
      <vt:lpstr>Graph 2</vt:lpstr>
      <vt:lpstr>Graph 3</vt:lpstr>
      <vt:lpstr>Graph4</vt:lpstr>
      <vt:lpstr>Graph5</vt:lpstr>
      <vt:lpstr>Graph6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détaillées sur le prix de l'électricité en France et en UE en 2021</dc:title>
  <dc:subject>Prix de l'électricité</dc:subject>
  <dc:creator/>
  <cp:keywords>électricité, prix, fiscalité, énergie</cp:keywords>
  <cp:lastModifiedBy/>
  <dcterms:created xsi:type="dcterms:W3CDTF">2006-09-16T00:00:00Z</dcterms:created>
  <dcterms:modified xsi:type="dcterms:W3CDTF">2022-10-06T10:08:05Z</dcterms:modified>
</cp:coreProperties>
</file>