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TERNET\Thème Energies Climat\Gaz\prix_gaz_france_ue\"/>
    </mc:Choice>
  </mc:AlternateContent>
  <bookViews>
    <workbookView xWindow="0" yWindow="0" windowWidth="21600" windowHeight="9000"/>
  </bookViews>
  <sheets>
    <sheet name="Graph1" sheetId="1" r:id="rId1"/>
    <sheet name="Graph2" sheetId="2" r:id="rId2"/>
    <sheet name="Graph3" sheetId="7" r:id="rId3"/>
    <sheet name="Graph4" sheetId="5" r:id="rId4"/>
    <sheet name="Graph5" sheetId="4" r:id="rId5"/>
    <sheet name="Graph6" sheetId="8" r:id="rId6"/>
  </sheets>
  <calcPr calcId="162913"/>
</workbook>
</file>

<file path=xl/calcChain.xml><?xml version="1.0" encoding="utf-8"?>
<calcChain xmlns="http://schemas.openxmlformats.org/spreadsheetml/2006/main">
  <c r="S15" i="5" l="1"/>
  <c r="S8" i="5" l="1"/>
  <c r="T8" i="5" l="1"/>
  <c r="R7" i="5" l="1"/>
  <c r="F7" i="8" l="1"/>
  <c r="F4" i="8"/>
  <c r="I7" i="4" l="1"/>
  <c r="H10" i="4"/>
  <c r="F8" i="2" l="1"/>
  <c r="M8" i="2"/>
  <c r="L8" i="2"/>
  <c r="K8" i="2"/>
  <c r="G5" i="2"/>
  <c r="G4" i="2"/>
  <c r="P4" i="2"/>
  <c r="N4" i="2"/>
  <c r="P5" i="2"/>
  <c r="N5" i="2"/>
  <c r="M4" i="2"/>
  <c r="P32" i="1"/>
  <c r="P31" i="1"/>
  <c r="F10" i="4" l="1"/>
  <c r="J7" i="4" l="1"/>
  <c r="H7" i="4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3" i="1"/>
  <c r="G9" i="2" l="1"/>
  <c r="L10" i="2"/>
  <c r="L11" i="2"/>
  <c r="L9" i="2"/>
  <c r="K11" i="2"/>
  <c r="K10" i="2"/>
  <c r="K9" i="2"/>
  <c r="G6" i="2"/>
  <c r="G7" i="2"/>
  <c r="G8" i="2"/>
  <c r="H6" i="2"/>
  <c r="H9" i="2"/>
  <c r="H5" i="2"/>
  <c r="H7" i="2"/>
  <c r="H8" i="2"/>
  <c r="H4" i="2"/>
  <c r="M5" i="2" l="1"/>
  <c r="L6" i="2"/>
  <c r="K6" i="2"/>
  <c r="L32" i="1" l="1"/>
  <c r="O31" i="1"/>
  <c r="O32" i="1"/>
  <c r="N32" i="1"/>
  <c r="M32" i="1"/>
  <c r="N31" i="1"/>
  <c r="M31" i="1"/>
  <c r="L31" i="1"/>
  <c r="K31" i="1"/>
  <c r="J31" i="1"/>
  <c r="I31" i="1"/>
  <c r="H31" i="1"/>
  <c r="G31" i="1"/>
  <c r="F31" i="1"/>
  <c r="E31" i="1"/>
  <c r="D31" i="1"/>
  <c r="C31" i="1"/>
  <c r="S3" i="1" l="1"/>
  <c r="S4" i="1"/>
  <c r="S5" i="1"/>
  <c r="R4" i="1"/>
  <c r="R5" i="1"/>
  <c r="R3" i="1"/>
  <c r="S4" i="5" l="1"/>
  <c r="S5" i="5"/>
  <c r="S6" i="5"/>
  <c r="S7" i="5"/>
  <c r="R5" i="5"/>
  <c r="R6" i="5"/>
  <c r="R8" i="5"/>
  <c r="R4" i="5"/>
  <c r="F6" i="4" l="1"/>
  <c r="F5" i="4"/>
  <c r="F7" i="4"/>
  <c r="F8" i="4"/>
  <c r="F9" i="4"/>
  <c r="F4" i="4"/>
  <c r="J10" i="4" l="1"/>
  <c r="I10" i="4"/>
  <c r="C9" i="2"/>
  <c r="B9" i="2"/>
  <c r="K10" i="4" l="1"/>
  <c r="O5" i="2"/>
  <c r="O4" i="2"/>
  <c r="E6" i="2"/>
  <c r="E5" i="2"/>
  <c r="E7" i="2"/>
  <c r="E4" i="2"/>
  <c r="E8" i="2"/>
  <c r="F7" i="2"/>
  <c r="F5" i="2"/>
  <c r="F4" i="2"/>
  <c r="F6" i="2"/>
  <c r="E9" i="2" l="1"/>
  <c r="F9" i="2"/>
</calcChain>
</file>

<file path=xl/sharedStrings.xml><?xml version="1.0" encoding="utf-8"?>
<sst xmlns="http://schemas.openxmlformats.org/spreadsheetml/2006/main" count="130" uniqueCount="73">
  <si>
    <t>Euros/MWh PCS</t>
  </si>
  <si>
    <t>HTT</t>
  </si>
  <si>
    <t>HTVA</t>
  </si>
  <si>
    <t>TTC</t>
  </si>
  <si>
    <r>
      <rPr>
        <b/>
        <i/>
        <sz val="11"/>
        <color rgb="FF000000"/>
        <rFont val="Calibri"/>
        <family val="2"/>
        <charset val="1"/>
      </rPr>
      <t>Source</t>
    </r>
    <r>
      <rPr>
        <i/>
        <sz val="11"/>
        <color rgb="FF000000"/>
        <rFont val="Calibri"/>
        <family val="2"/>
        <charset val="1"/>
      </rPr>
      <t> : SDES, enquête transparence des prix du gaz et de l’électricité</t>
    </r>
  </si>
  <si>
    <t xml:space="preserve">Graphique 1 : évolution du prix du gaz naturel pour les ménages en France </t>
  </si>
  <si>
    <t>En €/MWh PCS</t>
  </si>
  <si>
    <r>
      <t>Source</t>
    </r>
    <r>
      <rPr>
        <i/>
        <sz val="12"/>
        <color theme="1"/>
        <rFont val="Times New Roman"/>
        <family val="1"/>
      </rPr>
      <t xml:space="preserve"> : SDES, enquête transparence des prix du gaz et de l'électricité</t>
    </r>
  </si>
  <si>
    <t>Fourniture</t>
  </si>
  <si>
    <t>CTA</t>
  </si>
  <si>
    <t>TICGN</t>
  </si>
  <si>
    <t>TVA</t>
  </si>
  <si>
    <t xml:space="preserve">Total </t>
  </si>
  <si>
    <t>tranche</t>
  </si>
  <si>
    <t>Réseau</t>
  </si>
  <si>
    <t>Allemagne</t>
  </si>
  <si>
    <t>France</t>
  </si>
  <si>
    <t>Italie</t>
  </si>
  <si>
    <r>
      <rPr>
        <b/>
        <i/>
        <sz val="11"/>
        <color theme="1"/>
        <rFont val="Calibri"/>
        <family val="2"/>
        <scheme val="minor"/>
      </rPr>
      <t>Sources</t>
    </r>
    <r>
      <rPr>
        <i/>
        <sz val="11"/>
        <color theme="1"/>
        <rFont val="Calibri"/>
        <family val="2"/>
        <scheme val="minor"/>
      </rPr>
      <t xml:space="preserve"> : SDES, enquête transparence des prix du gaz et de l'électricité ; Eurostat</t>
    </r>
  </si>
  <si>
    <t>Total</t>
  </si>
  <si>
    <t>I1 (&lt; 278 MWh PCS)</t>
  </si>
  <si>
    <t>I2 (278 - 2 778 MWh PCS)</t>
  </si>
  <si>
    <t>I3 (2 778 - 27 778 MWh PCS)</t>
  </si>
  <si>
    <t>I4 (27 778 - 277 778 MWh PCS)</t>
  </si>
  <si>
    <t>I5 (277 778 - 1 111 112 MWh PCS)</t>
  </si>
  <si>
    <t>En €/MWh  PCS</t>
  </si>
  <si>
    <t>Évolution du prix hors TVA du gaz naturel pour les entreprises en France par niveau de consommation</t>
  </si>
  <si>
    <t>I6 (≥ 1 111 112 MWh PCS)</t>
  </si>
  <si>
    <t>Espagne</t>
  </si>
  <si>
    <t>Ensemble</t>
  </si>
  <si>
    <t>Décomposition du prix TTC du gaz naturel pour les ménages en France en 2020 et 2021</t>
  </si>
  <si>
    <t>Décomposition du prix TTC pour les ménages en France en 2020 et 2021</t>
  </si>
  <si>
    <t>Prix hors TVA du gaz naturel et ses composantes pour les entreprises en France suivant le niveau de consommation en 2021</t>
  </si>
  <si>
    <t>sur dix ans</t>
  </si>
  <si>
    <t>name</t>
  </si>
  <si>
    <t>2020</t>
  </si>
  <si>
    <t>2021</t>
  </si>
  <si>
    <t>Part_Transport</t>
  </si>
  <si>
    <t>Part_distribution</t>
  </si>
  <si>
    <t>taxes HTV</t>
  </si>
  <si>
    <t>Taxes</t>
  </si>
  <si>
    <t>taxes totales</t>
  </si>
  <si>
    <t>taxes</t>
  </si>
  <si>
    <t>PRIX TTC DU GAZ NATUREL À USAGE DOMESTIQUE DANS L’UNION EUROPÉENNE</t>
  </si>
  <si>
    <t>Pays</t>
  </si>
  <si>
    <t>Suède</t>
  </si>
  <si>
    <t>Danemark</t>
  </si>
  <si>
    <t>Pays-Bas</t>
  </si>
  <si>
    <t>Portugal</t>
  </si>
  <si>
    <t>Autriche</t>
  </si>
  <si>
    <t>Belgique</t>
  </si>
  <si>
    <t>Estonie</t>
  </si>
  <si>
    <t>Slovénie</t>
  </si>
  <si>
    <t>Bulgarie</t>
  </si>
  <si>
    <t>Slovaquie</t>
  </si>
  <si>
    <t>Pologne</t>
  </si>
  <si>
    <r>
      <rPr>
        <b/>
        <i/>
        <sz val="11"/>
        <color rgb="FF000000"/>
        <rFont val="Calibri"/>
        <family val="2"/>
      </rPr>
      <t>Sources</t>
    </r>
    <r>
      <rPr>
        <i/>
        <sz val="11"/>
        <color rgb="FF000000"/>
        <rFont val="Calibri"/>
        <family val="2"/>
      </rPr>
      <t xml:space="preserve"> : SDES, enquête transparence des prix du gaz et de l'électricité ; Eurostat</t>
    </r>
  </si>
  <si>
    <r>
      <t>UE27</t>
    </r>
    <r>
      <rPr>
        <vertAlign val="superscript"/>
        <sz val="11"/>
        <color theme="1"/>
        <rFont val="Calibri"/>
        <family val="2"/>
        <scheme val="minor"/>
      </rPr>
      <t>1</t>
    </r>
  </si>
  <si>
    <t>Graphique 5 : décomposition du prix hors TVA du gaz naturel pour les entreprises en France en 2021</t>
  </si>
  <si>
    <t>Graphique 4 : évolution du prix hors TVA du gaz naturel pour les entreprises en France par niveau de consommation</t>
  </si>
  <si>
    <t>Graphique 3  : prix TTC du gaz naturel pour les ménages dans l’Union européenne </t>
  </si>
  <si>
    <r>
      <t>Note :</t>
    </r>
    <r>
      <rPr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TICGN = taxe intérieure de consommation sur le gaz naturel ; CTA = contribution tarifaire d’acheminement.</t>
    </r>
  </si>
  <si>
    <t>Évolution_prix_2020_21</t>
  </si>
  <si>
    <r>
      <t>UE27</t>
    </r>
    <r>
      <rPr>
        <vertAlign val="superscript"/>
        <sz val="11"/>
        <color theme="1"/>
        <rFont val="Calibri"/>
        <family val="2"/>
      </rPr>
      <t>1</t>
    </r>
  </si>
  <si>
    <r>
      <rPr>
        <b/>
        <sz val="11"/>
        <color theme="1"/>
        <rFont val="Calibri"/>
        <family val="2"/>
      </rPr>
      <t>Sources :</t>
    </r>
    <r>
      <rPr>
        <sz val="11"/>
        <color theme="1"/>
        <rFont val="Calibri"/>
        <family val="2"/>
      </rPr>
      <t xml:space="preserve"> SDES, enquête transparence des prix du gaz et de l'électricité ; Eurostat</t>
    </r>
  </si>
  <si>
    <r>
      <rPr>
        <i/>
        <vertAlign val="superscript"/>
        <sz val="11"/>
        <color rgb="FF000000"/>
        <rFont val="Calibri"/>
        <family val="2"/>
      </rPr>
      <t>1</t>
    </r>
    <r>
      <rPr>
        <i/>
        <sz val="11"/>
        <color theme="1"/>
        <rFont val="Calibri"/>
        <family val="2"/>
        <scheme val="minor"/>
      </rPr>
      <t xml:space="preserve"> Union européenne à 27 États hors Royaume-Uni. Lecture : en France, en 2021, le prix du gaz à usage domestique s’élève à 77 €/MWh TTC, se décomposant en 33 €/MWh pour la fourniture, 23 €/MWh pour le réseau et 21 €/MWh pour les taxes. Le prix a diminué de 0,4 % entre 2020 et 2021.</t>
    </r>
  </si>
  <si>
    <t>PRIX HORS TVA DU GAZ NATUREL POUR LES ENTREPRISES DANS L’UNION EUROPÉENNE</t>
  </si>
  <si>
    <t>Évolution</t>
  </si>
  <si>
    <r>
      <rPr>
        <b/>
        <i/>
        <sz val="11"/>
        <color theme="1"/>
        <rFont val="Calibri"/>
        <family val="2"/>
        <scheme val="minor"/>
      </rPr>
      <t>Sources :</t>
    </r>
    <r>
      <rPr>
        <i/>
        <sz val="11"/>
        <color theme="1"/>
        <rFont val="Calibri"/>
        <family val="2"/>
        <scheme val="minor"/>
      </rPr>
      <t xml:space="preserve"> SDES, enquête transparence des prix du gaz et de l'électricité ; Eurostat</t>
    </r>
  </si>
  <si>
    <t>Graphique 6 : prix hors TVA du gaz naturel pour les entreprises dans l'Union européenne</t>
  </si>
  <si>
    <t xml:space="preserve">Évolution du prix TTC du gaz pour les ménages en France </t>
  </si>
  <si>
    <t>Note : les clients non résidentiels sont répartis suivant des tranches de consommation annuelle I1 à I6, définies par le règlement européen sur la transparence des prix du gaz et de l’électricité.</t>
  </si>
  <si>
    <r>
      <t>1</t>
    </r>
    <r>
      <rPr>
        <i/>
        <sz val="11"/>
        <color theme="1"/>
        <rFont val="Calibri"/>
        <family val="2"/>
        <scheme val="minor"/>
      </rPr>
      <t xml:space="preserve"> Union européenne à 27 États hors Royaume-Uni. Lecture : en France, en 2021, le prix du gaz dans les secteurs non résidentiels s’élève à 42 €/MWh TTC, se décomposant en 31 €/MWh pour la fourniture, 6 €/MWh pour le réseau et 5 €/MWh pour les taxes. Le prix a augmenté de 33 % entre 2020 et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</si>
</sst>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%"/>
    <numFmt numFmtId="165" formatCode="0.0"/>
    <numFmt numFmtId="166" formatCode="#\ ###\ ##0.00"/>
    <numFmt numFmtId="167" formatCode="0.00000000"/>
    <numFmt numFmtId="168" formatCode="\+0%;[Red]\-0%"/>
    <numFmt numFmtId="169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000000"/>
      <name val="Times New Roman"/>
      <family val="1"/>
    </font>
    <font>
      <b/>
      <i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i/>
      <vertAlign val="superscript"/>
      <sz val="11"/>
      <color rgb="FF000000"/>
      <name val="Calibri"/>
      <family val="2"/>
    </font>
    <font>
      <i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1"/>
    <xf numFmtId="0" fontId="5" fillId="0" borderId="0" xfId="1" applyFont="1"/>
    <xf numFmtId="0" fontId="3" fillId="0" borderId="1" xfId="1" applyFont="1" applyBorder="1"/>
    <xf numFmtId="0" fontId="3" fillId="0" borderId="1" xfId="1" applyFont="1" applyFill="1" applyBorder="1"/>
    <xf numFmtId="166" fontId="10" fillId="0" borderId="1" xfId="3" applyNumberFormat="1" applyFont="1" applyBorder="1"/>
    <xf numFmtId="0" fontId="0" fillId="0" borderId="0" xfId="0"/>
    <xf numFmtId="0" fontId="2" fillId="0" borderId="0" xfId="0" applyFont="1"/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/>
    <xf numFmtId="0" fontId="14" fillId="0" borderId="0" xfId="0" applyFont="1" applyAlignment="1">
      <alignment vertical="center"/>
    </xf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165" fontId="3" fillId="0" borderId="1" xfId="1" applyNumberFormat="1" applyFont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/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0" xfId="0"/>
    <xf numFmtId="0" fontId="3" fillId="0" borderId="0" xfId="1"/>
    <xf numFmtId="0" fontId="5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/>
    <xf numFmtId="0" fontId="3" fillId="0" borderId="1" xfId="1" applyFont="1" applyFill="1" applyBorder="1"/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Font="1" applyBorder="1"/>
    <xf numFmtId="0" fontId="14" fillId="0" borderId="0" xfId="0" applyFont="1" applyAlignment="1">
      <alignment vertical="center"/>
    </xf>
    <xf numFmtId="0" fontId="3" fillId="0" borderId="1" xfId="1" applyFont="1" applyBorder="1"/>
    <xf numFmtId="0" fontId="3" fillId="0" borderId="1" xfId="1" applyFont="1" applyFill="1" applyBorder="1"/>
    <xf numFmtId="166" fontId="10" fillId="0" borderId="1" xfId="3" applyNumberFormat="1" applyFont="1" applyBorder="1"/>
    <xf numFmtId="0" fontId="0" fillId="0" borderId="0" xfId="0"/>
    <xf numFmtId="166" fontId="10" fillId="0" borderId="0" xfId="0" applyNumberFormat="1" applyFont="1"/>
    <xf numFmtId="166" fontId="10" fillId="0" borderId="1" xfId="0" applyNumberFormat="1" applyFont="1" applyBorder="1"/>
    <xf numFmtId="166" fontId="8" fillId="0" borderId="1" xfId="0" applyNumberFormat="1" applyFont="1" applyBorder="1"/>
    <xf numFmtId="166" fontId="7" fillId="0" borderId="1" xfId="0" applyNumberFormat="1" applyFont="1" applyBorder="1"/>
    <xf numFmtId="166" fontId="7" fillId="0" borderId="0" xfId="0" applyNumberFormat="1" applyFont="1"/>
    <xf numFmtId="167" fontId="0" fillId="0" borderId="0" xfId="0" applyNumberFormat="1"/>
    <xf numFmtId="0" fontId="5" fillId="0" borderId="0" xfId="1" applyFont="1" applyBorder="1"/>
    <xf numFmtId="0" fontId="3" fillId="0" borderId="0" xfId="1" applyBorder="1"/>
    <xf numFmtId="0" fontId="3" fillId="2" borderId="0" xfId="1" applyFont="1" applyFill="1" applyBorder="1"/>
    <xf numFmtId="166" fontId="7" fillId="2" borderId="0" xfId="0" applyNumberFormat="1" applyFont="1" applyFill="1" applyBorder="1"/>
    <xf numFmtId="0" fontId="0" fillId="2" borderId="0" xfId="0" applyFill="1"/>
    <xf numFmtId="165" fontId="7" fillId="0" borderId="1" xfId="1" applyNumberFormat="1" applyFont="1" applyBorder="1"/>
    <xf numFmtId="165" fontId="10" fillId="0" borderId="1" xfId="0" applyNumberFormat="1" applyFont="1" applyBorder="1"/>
    <xf numFmtId="165" fontId="7" fillId="0" borderId="1" xfId="3" applyNumberFormat="1" applyFont="1" applyBorder="1"/>
    <xf numFmtId="0" fontId="0" fillId="0" borderId="2" xfId="0" applyBorder="1"/>
    <xf numFmtId="164" fontId="0" fillId="0" borderId="0" xfId="5" applyNumberFormat="1" applyFont="1"/>
    <xf numFmtId="2" fontId="0" fillId="0" borderId="0" xfId="0" applyNumberFormat="1"/>
    <xf numFmtId="0" fontId="0" fillId="0" borderId="0" xfId="0" applyAlignment="1">
      <alignment wrapText="1"/>
    </xf>
    <xf numFmtId="164" fontId="2" fillId="0" borderId="0" xfId="5" applyNumberFormat="1" applyFont="1"/>
    <xf numFmtId="166" fontId="7" fillId="2" borderId="1" xfId="0" applyNumberFormat="1" applyFont="1" applyFill="1" applyBorder="1"/>
    <xf numFmtId="0" fontId="3" fillId="0" borderId="1" xfId="1" applyBorder="1" applyAlignment="1"/>
    <xf numFmtId="0" fontId="2" fillId="0" borderId="3" xfId="0" applyFont="1" applyBorder="1"/>
    <xf numFmtId="0" fontId="0" fillId="0" borderId="3" xfId="0" applyBorder="1"/>
    <xf numFmtId="0" fontId="0" fillId="2" borderId="3" xfId="0" applyFill="1" applyBorder="1"/>
    <xf numFmtId="0" fontId="14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quotePrefix="1" applyBorder="1"/>
    <xf numFmtId="0" fontId="3" fillId="0" borderId="3" xfId="1" applyBorder="1" applyAlignment="1"/>
    <xf numFmtId="0" fontId="3" fillId="0" borderId="3" xfId="1" applyFont="1" applyBorder="1"/>
    <xf numFmtId="165" fontId="7" fillId="0" borderId="3" xfId="1" applyNumberFormat="1" applyFont="1" applyBorder="1"/>
    <xf numFmtId="165" fontId="10" fillId="0" borderId="3" xfId="0" applyNumberFormat="1" applyFont="1" applyBorder="1"/>
    <xf numFmtId="165" fontId="17" fillId="0" borderId="3" xfId="1" applyNumberFormat="1" applyFont="1" applyBorder="1"/>
    <xf numFmtId="164" fontId="0" fillId="0" borderId="3" xfId="5" applyNumberFormat="1" applyFont="1" applyBorder="1"/>
    <xf numFmtId="165" fontId="8" fillId="0" borderId="3" xfId="3" applyNumberFormat="1" applyFont="1" applyBorder="1"/>
    <xf numFmtId="164" fontId="2" fillId="0" borderId="3" xfId="5" applyNumberFormat="1" applyFont="1" applyBorder="1"/>
    <xf numFmtId="166" fontId="7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165" fontId="0" fillId="0" borderId="0" xfId="0" applyNumberFormat="1"/>
    <xf numFmtId="165" fontId="0" fillId="0" borderId="0" xfId="5" applyNumberFormat="1" applyFont="1"/>
    <xf numFmtId="0" fontId="0" fillId="0" borderId="1" xfId="0" applyFill="1" applyBorder="1"/>
    <xf numFmtId="165" fontId="0" fillId="0" borderId="3" xfId="0" applyNumberFormat="1" applyBorder="1"/>
    <xf numFmtId="0" fontId="18" fillId="0" borderId="0" xfId="0" applyFont="1" applyAlignment="1">
      <alignment horizontal="center"/>
    </xf>
    <xf numFmtId="165" fontId="7" fillId="0" borderId="0" xfId="0" applyNumberFormat="1" applyFont="1"/>
    <xf numFmtId="165" fontId="3" fillId="0" borderId="1" xfId="1" applyNumberFormat="1" applyFont="1" applyBorder="1" applyAlignment="1">
      <alignment horizontal="right"/>
    </xf>
    <xf numFmtId="165" fontId="10" fillId="0" borderId="4" xfId="0" applyNumberFormat="1" applyFont="1" applyBorder="1"/>
    <xf numFmtId="165" fontId="7" fillId="0" borderId="4" xfId="3" applyNumberFormat="1" applyFont="1" applyBorder="1"/>
    <xf numFmtId="165" fontId="7" fillId="0" borderId="5" xfId="3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0" borderId="3" xfId="1" applyNumberFormat="1" applyBorder="1" applyAlignment="1"/>
    <xf numFmtId="0" fontId="7" fillId="0" borderId="1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1" applyFont="1" applyBorder="1" applyAlignment="1">
      <alignment horizontal="center"/>
    </xf>
    <xf numFmtId="166" fontId="10" fillId="0" borderId="0" xfId="0" applyNumberFormat="1" applyFont="1" applyBorder="1"/>
    <xf numFmtId="0" fontId="19" fillId="0" borderId="0" xfId="0" applyFont="1" applyFill="1" applyBorder="1"/>
    <xf numFmtId="0" fontId="19" fillId="3" borderId="1" xfId="0" applyFont="1" applyFill="1" applyBorder="1"/>
    <xf numFmtId="0" fontId="19" fillId="0" borderId="1" xfId="0" applyFont="1" applyFill="1" applyBorder="1"/>
    <xf numFmtId="168" fontId="19" fillId="0" borderId="1" xfId="5" applyNumberFormat="1" applyFont="1" applyFill="1" applyBorder="1"/>
    <xf numFmtId="0" fontId="20" fillId="0" borderId="0" xfId="0" applyFont="1" applyFill="1" applyBorder="1" applyAlignment="1">
      <alignment vertical="center"/>
    </xf>
    <xf numFmtId="0" fontId="0" fillId="4" borderId="1" xfId="0" applyFill="1" applyBorder="1"/>
    <xf numFmtId="169" fontId="0" fillId="0" borderId="0" xfId="6" applyNumberFormat="1" applyFont="1"/>
    <xf numFmtId="0" fontId="23" fillId="0" borderId="0" xfId="0" applyFont="1"/>
    <xf numFmtId="0" fontId="27" fillId="0" borderId="0" xfId="0" applyFont="1" applyFill="1" applyBorder="1" applyAlignment="1">
      <alignment vertical="center"/>
    </xf>
    <xf numFmtId="0" fontId="15" fillId="0" borderId="0" xfId="0" applyFont="1"/>
    <xf numFmtId="0" fontId="28" fillId="0" borderId="0" xfId="0" applyFont="1" applyAlignment="1">
      <alignment vertical="center"/>
    </xf>
    <xf numFmtId="9" fontId="0" fillId="0" borderId="1" xfId="5" applyFont="1" applyBorder="1"/>
    <xf numFmtId="0" fontId="11" fillId="0" borderId="0" xfId="0" applyFont="1" applyBorder="1" applyAlignment="1">
      <alignment horizontal="center" vertical="center" wrapText="1"/>
    </xf>
  </cellXfs>
  <cellStyles count="7">
    <cellStyle name="Milliers" xfId="6" builtinId="3"/>
    <cellStyle name="Milliers 2" xfId="4"/>
    <cellStyle name="Normal" xfId="0" builtinId="0"/>
    <cellStyle name="Normal 2" xfId="1"/>
    <cellStyle name="Normal 3" xfId="3"/>
    <cellStyle name="Pourcentage" xfId="5" builtinId="5"/>
    <cellStyle name="Texte explicatif 2" xfId="2"/>
  </cellStyles>
  <dxfs count="0"/>
  <tableStyles count="0" defaultTableStyle="TableStyleMedium2" defaultPivotStyle="PivotStyleLight16"/>
  <colors>
    <mruColors>
      <color rgb="FF990033"/>
      <color rgb="FFCC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Graph1!$A$3</c:f>
              <c:strCache>
                <c:ptCount val="1"/>
                <c:pt idx="0">
                  <c:v>HTT</c:v>
                </c:pt>
              </c:strCache>
            </c:strRef>
          </c:tx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Graph1!$B$3:$P$3</c:f>
              <c:numCache>
                <c:formatCode>#\ ###\ ##0.00</c:formatCode>
                <c:ptCount val="15"/>
                <c:pt idx="0">
                  <c:v>45.1611368475292</c:v>
                </c:pt>
                <c:pt idx="1">
                  <c:v>47.9888132536827</c:v>
                </c:pt>
                <c:pt idx="2">
                  <c:v>49.787108218044501</c:v>
                </c:pt>
                <c:pt idx="3">
                  <c:v>47.327442843678902</c:v>
                </c:pt>
                <c:pt idx="4">
                  <c:v>52.123465909298702</c:v>
                </c:pt>
                <c:pt idx="5">
                  <c:v>56.853296804079797</c:v>
                </c:pt>
                <c:pt idx="6">
                  <c:v>60.066140309746501</c:v>
                </c:pt>
                <c:pt idx="7">
                  <c:v>62.700280928678602</c:v>
                </c:pt>
                <c:pt idx="8">
                  <c:v>59.862761548815797</c:v>
                </c:pt>
                <c:pt idx="9">
                  <c:v>53.970294811220299</c:v>
                </c:pt>
                <c:pt idx="10">
                  <c:v>52.575845255811103</c:v>
                </c:pt>
                <c:pt idx="11">
                  <c:v>54.721073165571703</c:v>
                </c:pt>
                <c:pt idx="12">
                  <c:v>59.370568724728699</c:v>
                </c:pt>
                <c:pt idx="13">
                  <c:v>55.454515400887303</c:v>
                </c:pt>
                <c:pt idx="14">
                  <c:v>55.3894860120025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3-407C-B3FB-82D313198F41}"/>
            </c:ext>
          </c:extLst>
        </c:ser>
        <c:ser>
          <c:idx val="1"/>
          <c:order val="1"/>
          <c:tx>
            <c:strRef>
              <c:f>Graph1!$A$4</c:f>
              <c:strCache>
                <c:ptCount val="1"/>
                <c:pt idx="0">
                  <c:v>HTVA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Graph1!$B$4:$P$4</c:f>
              <c:numCache>
                <c:formatCode>#\ ###\ ##0.00</c:formatCode>
                <c:ptCount val="15"/>
                <c:pt idx="0">
                  <c:v>45.1611368475292</c:v>
                </c:pt>
                <c:pt idx="1">
                  <c:v>47.9888132536827</c:v>
                </c:pt>
                <c:pt idx="2">
                  <c:v>49.792436854796499</c:v>
                </c:pt>
                <c:pt idx="3">
                  <c:v>47.967874940435301</c:v>
                </c:pt>
                <c:pt idx="4">
                  <c:v>53.603637237414198</c:v>
                </c:pt>
                <c:pt idx="5">
                  <c:v>58.482493187138097</c:v>
                </c:pt>
                <c:pt idx="6">
                  <c:v>61.690691252458201</c:v>
                </c:pt>
                <c:pt idx="7">
                  <c:v>65.114862646862804</c:v>
                </c:pt>
                <c:pt idx="8">
                  <c:v>64.281165321875093</c:v>
                </c:pt>
                <c:pt idx="9">
                  <c:v>59.982651452609097</c:v>
                </c:pt>
                <c:pt idx="10">
                  <c:v>60.658071425752503</c:v>
                </c:pt>
                <c:pt idx="11">
                  <c:v>65.602140929484705</c:v>
                </c:pt>
                <c:pt idx="12">
                  <c:v>70.513779410252099</c:v>
                </c:pt>
                <c:pt idx="13">
                  <c:v>66.618847106021903</c:v>
                </c:pt>
                <c:pt idx="14">
                  <c:v>66.190310297748397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3-407C-B3FB-82D313198F41}"/>
            </c:ext>
          </c:extLst>
        </c:ser>
        <c:ser>
          <c:idx val="2"/>
          <c:order val="2"/>
          <c:tx>
            <c:strRef>
              <c:f>Graph1!$A$5</c:f>
              <c:strCache>
                <c:ptCount val="1"/>
                <c:pt idx="0">
                  <c:v>TTC</c:v>
                </c:pt>
              </c:strCache>
            </c:strRef>
          </c:tx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Graph1!$B$5:$P$5</c:f>
              <c:numCache>
                <c:formatCode>#\ ###\ ##0.00</c:formatCode>
                <c:ptCount val="15"/>
                <c:pt idx="0">
                  <c:v>52.946249796276</c:v>
                </c:pt>
                <c:pt idx="1">
                  <c:v>56.2096194899366</c:v>
                </c:pt>
                <c:pt idx="2">
                  <c:v>58.2710301316447</c:v>
                </c:pt>
                <c:pt idx="3">
                  <c:v>56.051529672681703</c:v>
                </c:pt>
                <c:pt idx="4">
                  <c:v>62.565575210384601</c:v>
                </c:pt>
                <c:pt idx="5">
                  <c:v>68.188276433340903</c:v>
                </c:pt>
                <c:pt idx="6">
                  <c:v>72.105503534447806</c:v>
                </c:pt>
                <c:pt idx="7">
                  <c:v>75.875469188186599</c:v>
                </c:pt>
                <c:pt idx="8">
                  <c:v>74.875924058230595</c:v>
                </c:pt>
                <c:pt idx="9">
                  <c:v>69.647747537443806</c:v>
                </c:pt>
                <c:pt idx="10">
                  <c:v>70.658402377909994</c:v>
                </c:pt>
                <c:pt idx="11">
                  <c:v>76.179498111007504</c:v>
                </c:pt>
                <c:pt idx="12">
                  <c:v>81.977473767811404</c:v>
                </c:pt>
                <c:pt idx="13">
                  <c:v>77.1070825147373</c:v>
                </c:pt>
                <c:pt idx="14">
                  <c:v>76.783192616690499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3-407C-B3FB-82D313198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312576"/>
        <c:axId val="204314112"/>
      </c:lineChart>
      <c:catAx>
        <c:axId val="2043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314112"/>
        <c:crosses val="autoZero"/>
        <c:auto val="1"/>
        <c:lblAlgn val="ctr"/>
        <c:lblOffset val="100"/>
        <c:noMultiLvlLbl val="0"/>
      </c:catAx>
      <c:valAx>
        <c:axId val="204314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43125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03915013416612E-2"/>
          <c:y val="2.7370018054101618E-2"/>
          <c:w val="0.71682385426728734"/>
          <c:h val="0.785381482487102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Graph2!$A$4</c:f>
              <c:strCache>
                <c:ptCount val="1"/>
                <c:pt idx="0">
                  <c:v>Réseau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Graph2!$B$3:$C$3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Graph2!$B$4:$C$4</c:f>
              <c:numCache>
                <c:formatCode>0.0</c:formatCode>
                <c:ptCount val="2"/>
                <c:pt idx="0">
                  <c:v>24.433847109532</c:v>
                </c:pt>
                <c:pt idx="1">
                  <c:v>22.893861395239899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0-4881-809E-89AA59C4C34A}"/>
            </c:ext>
          </c:extLst>
        </c:ser>
        <c:ser>
          <c:idx val="3"/>
          <c:order val="1"/>
          <c:tx>
            <c:strRef>
              <c:f>Graph2!$A$5</c:f>
              <c:strCache>
                <c:ptCount val="1"/>
                <c:pt idx="0">
                  <c:v>Fourniture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Graph2!$B$3:$C$3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Graph2!$B$5:$C$5</c:f>
              <c:numCache>
                <c:formatCode>0.0</c:formatCode>
                <c:ptCount val="2"/>
                <c:pt idx="0">
                  <c:v>31.0206682913553</c:v>
                </c:pt>
                <c:pt idx="1">
                  <c:v>32.495624616762598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0-4881-809E-89AA59C4C34A}"/>
            </c:ext>
          </c:extLst>
        </c:ser>
        <c:ser>
          <c:idx val="4"/>
          <c:order val="2"/>
          <c:tx>
            <c:strRef>
              <c:f>Graph2!$A$6</c:f>
              <c:strCache>
                <c:ptCount val="1"/>
                <c:pt idx="0">
                  <c:v>CTA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Graph2!$B$3:$C$3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Graph2!$B$6:$C$6</c:f>
              <c:numCache>
                <c:formatCode>0.0</c:formatCode>
                <c:ptCount val="2"/>
                <c:pt idx="0">
                  <c:v>2.7143317051345299</c:v>
                </c:pt>
                <c:pt idx="1">
                  <c:v>2.3708242857459001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30-4881-809E-89AA59C4C34A}"/>
            </c:ext>
          </c:extLst>
        </c:ser>
        <c:ser>
          <c:idx val="5"/>
          <c:order val="3"/>
          <c:tx>
            <c:strRef>
              <c:f>Graph2!$A$7</c:f>
              <c:strCache>
                <c:ptCount val="1"/>
                <c:pt idx="0">
                  <c:v>TICGN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Graph2!$B$3:$C$3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Graph2!$B$7:$C$7</c:f>
              <c:numCache>
                <c:formatCode>0.0</c:formatCode>
                <c:ptCount val="2"/>
                <c:pt idx="0">
                  <c:v>8.4499999999999993</c:v>
                </c:pt>
                <c:pt idx="1">
                  <c:v>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30-4881-809E-89AA59C4C34A}"/>
            </c:ext>
          </c:extLst>
        </c:ser>
        <c:ser>
          <c:idx val="6"/>
          <c:order val="4"/>
          <c:tx>
            <c:strRef>
              <c:f>Graph2!$A$8</c:f>
              <c:strCache>
                <c:ptCount val="1"/>
                <c:pt idx="0">
                  <c:v>TVA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Graph2!$B$3:$C$3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Graph2!$B$8:$C$8</c:f>
              <c:numCache>
                <c:formatCode>0.0</c:formatCode>
                <c:ptCount val="2"/>
                <c:pt idx="0">
                  <c:v>10.488235408715401</c:v>
                </c:pt>
                <c:pt idx="1">
                  <c:v>10.592882318942101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9-453F-9F55-E6590E615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67552"/>
        <c:axId val="48234880"/>
        <c:extLst/>
      </c:barChart>
      <c:catAx>
        <c:axId val="481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34880"/>
        <c:crosses val="autoZero"/>
        <c:auto val="1"/>
        <c:lblAlgn val="ctr"/>
        <c:lblOffset val="100"/>
        <c:noMultiLvlLbl val="0"/>
      </c:catAx>
      <c:valAx>
        <c:axId val="4823488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816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089054009094E-2"/>
          <c:y val="0.82997194316227718"/>
          <c:w val="0.84562538418757138"/>
          <c:h val="0.1700280568377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674034335451654E-2"/>
          <c:y val="8.0262672244094474E-2"/>
          <c:w val="0.92348212570989607"/>
          <c:h val="0.87082579703443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Graph3!$B$3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Graph3!$A$4:$A$19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Pays-Bas</c:v>
                </c:pt>
                <c:pt idx="3">
                  <c:v>Portugal</c:v>
                </c:pt>
                <c:pt idx="4">
                  <c:v>Espagne</c:v>
                </c:pt>
                <c:pt idx="5">
                  <c:v>Italie</c:v>
                </c:pt>
                <c:pt idx="6">
                  <c:v>France</c:v>
                </c:pt>
                <c:pt idx="7">
                  <c:v>UE271</c:v>
                </c:pt>
                <c:pt idx="8">
                  <c:v>Autriche</c:v>
                </c:pt>
                <c:pt idx="9">
                  <c:v>Allemagne</c:v>
                </c:pt>
                <c:pt idx="10">
                  <c:v>Belgique</c:v>
                </c:pt>
                <c:pt idx="11">
                  <c:v>Estonie</c:v>
                </c:pt>
                <c:pt idx="12">
                  <c:v>Slovénie</c:v>
                </c:pt>
                <c:pt idx="13">
                  <c:v>Bulgarie</c:v>
                </c:pt>
                <c:pt idx="14">
                  <c:v>Slovaquie</c:v>
                </c:pt>
                <c:pt idx="15">
                  <c:v>Pologne</c:v>
                </c:pt>
              </c:strCache>
            </c:strRef>
          </c:cat>
          <c:val>
            <c:numRef>
              <c:f>Graph3!$B$4:$B$19</c:f>
              <c:numCache>
                <c:formatCode>General</c:formatCode>
                <c:ptCount val="16"/>
                <c:pt idx="0">
                  <c:v>81.7</c:v>
                </c:pt>
                <c:pt idx="1">
                  <c:v>41.5</c:v>
                </c:pt>
                <c:pt idx="2">
                  <c:v>30</c:v>
                </c:pt>
                <c:pt idx="3">
                  <c:v>34.1</c:v>
                </c:pt>
                <c:pt idx="4">
                  <c:v>31.3</c:v>
                </c:pt>
                <c:pt idx="5">
                  <c:v>35.4</c:v>
                </c:pt>
                <c:pt idx="6">
                  <c:v>32.5</c:v>
                </c:pt>
                <c:pt idx="7">
                  <c:v>30.6</c:v>
                </c:pt>
                <c:pt idx="8">
                  <c:v>31.6</c:v>
                </c:pt>
                <c:pt idx="9">
                  <c:v>29.3</c:v>
                </c:pt>
                <c:pt idx="10">
                  <c:v>31.5</c:v>
                </c:pt>
                <c:pt idx="11">
                  <c:v>36.1</c:v>
                </c:pt>
                <c:pt idx="12">
                  <c:v>26.4</c:v>
                </c:pt>
                <c:pt idx="13">
                  <c:v>33.1</c:v>
                </c:pt>
                <c:pt idx="14">
                  <c:v>19.5</c:v>
                </c:pt>
                <c:pt idx="15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F-47C0-AC57-D900A0EA4804}"/>
            </c:ext>
          </c:extLst>
        </c:ser>
        <c:ser>
          <c:idx val="1"/>
          <c:order val="1"/>
          <c:tx>
            <c:strRef>
              <c:f>Graph3!$C$3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Graph3!$A$4:$A$19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Pays-Bas</c:v>
                </c:pt>
                <c:pt idx="3">
                  <c:v>Portugal</c:v>
                </c:pt>
                <c:pt idx="4">
                  <c:v>Espagne</c:v>
                </c:pt>
                <c:pt idx="5">
                  <c:v>Italie</c:v>
                </c:pt>
                <c:pt idx="6">
                  <c:v>France</c:v>
                </c:pt>
                <c:pt idx="7">
                  <c:v>UE271</c:v>
                </c:pt>
                <c:pt idx="8">
                  <c:v>Autriche</c:v>
                </c:pt>
                <c:pt idx="9">
                  <c:v>Allemagne</c:v>
                </c:pt>
                <c:pt idx="10">
                  <c:v>Belgique</c:v>
                </c:pt>
                <c:pt idx="11">
                  <c:v>Estonie</c:v>
                </c:pt>
                <c:pt idx="12">
                  <c:v>Slovénie</c:v>
                </c:pt>
                <c:pt idx="13">
                  <c:v>Bulgarie</c:v>
                </c:pt>
                <c:pt idx="14">
                  <c:v>Slovaquie</c:v>
                </c:pt>
                <c:pt idx="15">
                  <c:v>Pologne</c:v>
                </c:pt>
              </c:strCache>
            </c:strRef>
          </c:cat>
          <c:val>
            <c:numRef>
              <c:f>Graph3!$C$4:$C$19</c:f>
              <c:numCache>
                <c:formatCode>General</c:formatCode>
                <c:ptCount val="16"/>
                <c:pt idx="0">
                  <c:v>49.9</c:v>
                </c:pt>
                <c:pt idx="1">
                  <c:v>11.9</c:v>
                </c:pt>
                <c:pt idx="2">
                  <c:v>10.1</c:v>
                </c:pt>
                <c:pt idx="3">
                  <c:v>30.7</c:v>
                </c:pt>
                <c:pt idx="4">
                  <c:v>32.6</c:v>
                </c:pt>
                <c:pt idx="5">
                  <c:v>17.3</c:v>
                </c:pt>
                <c:pt idx="6">
                  <c:v>22.9</c:v>
                </c:pt>
                <c:pt idx="7">
                  <c:v>16.2</c:v>
                </c:pt>
                <c:pt idx="8">
                  <c:v>17.399999999999999</c:v>
                </c:pt>
                <c:pt idx="9">
                  <c:v>15.4</c:v>
                </c:pt>
                <c:pt idx="10">
                  <c:v>14.3</c:v>
                </c:pt>
                <c:pt idx="11">
                  <c:v>7.7</c:v>
                </c:pt>
                <c:pt idx="12">
                  <c:v>12.8</c:v>
                </c:pt>
                <c:pt idx="13">
                  <c:v>14.3</c:v>
                </c:pt>
                <c:pt idx="14">
                  <c:v>16.5</c:v>
                </c:pt>
                <c:pt idx="15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F-47C0-AC57-D900A0EA4804}"/>
            </c:ext>
          </c:extLst>
        </c:ser>
        <c:ser>
          <c:idx val="2"/>
          <c:order val="2"/>
          <c:tx>
            <c:strRef>
              <c:f>Graph3!$D$3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Graph3!$A$4:$A$19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Pays-Bas</c:v>
                </c:pt>
                <c:pt idx="3">
                  <c:v>Portugal</c:v>
                </c:pt>
                <c:pt idx="4">
                  <c:v>Espagne</c:v>
                </c:pt>
                <c:pt idx="5">
                  <c:v>Italie</c:v>
                </c:pt>
                <c:pt idx="6">
                  <c:v>France</c:v>
                </c:pt>
                <c:pt idx="7">
                  <c:v>UE271</c:v>
                </c:pt>
                <c:pt idx="8">
                  <c:v>Autriche</c:v>
                </c:pt>
                <c:pt idx="9">
                  <c:v>Allemagne</c:v>
                </c:pt>
                <c:pt idx="10">
                  <c:v>Belgique</c:v>
                </c:pt>
                <c:pt idx="11">
                  <c:v>Estonie</c:v>
                </c:pt>
                <c:pt idx="12">
                  <c:v>Slovénie</c:v>
                </c:pt>
                <c:pt idx="13">
                  <c:v>Bulgarie</c:v>
                </c:pt>
                <c:pt idx="14">
                  <c:v>Slovaquie</c:v>
                </c:pt>
                <c:pt idx="15">
                  <c:v>Pologne</c:v>
                </c:pt>
              </c:strCache>
            </c:strRef>
          </c:cat>
          <c:val>
            <c:numRef>
              <c:f>Graph3!$D$4:$D$19</c:f>
              <c:numCache>
                <c:formatCode>General</c:formatCode>
                <c:ptCount val="16"/>
                <c:pt idx="0">
                  <c:v>69.099999999999994</c:v>
                </c:pt>
                <c:pt idx="1">
                  <c:v>53.4</c:v>
                </c:pt>
                <c:pt idx="2">
                  <c:v>62.1</c:v>
                </c:pt>
                <c:pt idx="3">
                  <c:v>24.4</c:v>
                </c:pt>
                <c:pt idx="4">
                  <c:v>19.100000000000001</c:v>
                </c:pt>
                <c:pt idx="5">
                  <c:v>28.2</c:v>
                </c:pt>
                <c:pt idx="6">
                  <c:v>21.4</c:v>
                </c:pt>
                <c:pt idx="7">
                  <c:v>23.2</c:v>
                </c:pt>
                <c:pt idx="8">
                  <c:v>18.100000000000001</c:v>
                </c:pt>
                <c:pt idx="9">
                  <c:v>21.3</c:v>
                </c:pt>
                <c:pt idx="10">
                  <c:v>12.2</c:v>
                </c:pt>
                <c:pt idx="11">
                  <c:v>13.3</c:v>
                </c:pt>
                <c:pt idx="12">
                  <c:v>16.7</c:v>
                </c:pt>
                <c:pt idx="13">
                  <c:v>6.6</c:v>
                </c:pt>
                <c:pt idx="14">
                  <c:v>7.2</c:v>
                </c:pt>
                <c:pt idx="15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F-47C0-AC57-D900A0EA4804}"/>
            </c:ext>
          </c:extLst>
        </c:ser>
        <c:ser>
          <c:idx val="3"/>
          <c:order val="3"/>
          <c:tx>
            <c:strRef>
              <c:f>Graph3!$E$3</c:f>
              <c:strCache>
                <c:ptCount val="1"/>
                <c:pt idx="0">
                  <c:v>Évolution_prix_2020_21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357336430507162E-3"/>
                  <c:y val="-2.5889967637540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6F-47C0-AC57-D900A0EA4804}"/>
                </c:ext>
              </c:extLst>
            </c:dLbl>
            <c:dLbl>
              <c:idx val="1"/>
              <c:layout>
                <c:manualLayout>
                  <c:x val="3.8714672861014324E-3"/>
                  <c:y val="-2.912621359223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6F-47C0-AC57-D900A0EA4804}"/>
                </c:ext>
              </c:extLst>
            </c:dLbl>
            <c:dLbl>
              <c:idx val="2"/>
              <c:layout>
                <c:manualLayout>
                  <c:x val="0"/>
                  <c:y val="-3.2362459546925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6F-47C0-AC57-D900A0EA4804}"/>
                </c:ext>
              </c:extLst>
            </c:dLbl>
            <c:dLbl>
              <c:idx val="3"/>
              <c:layout>
                <c:manualLayout>
                  <c:x val="0"/>
                  <c:y val="0.28802588996763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6F-47C0-AC57-D900A0EA4804}"/>
                </c:ext>
              </c:extLst>
            </c:dLbl>
            <c:dLbl>
              <c:idx val="4"/>
              <c:layout>
                <c:manualLayout>
                  <c:x val="1.9357336430507162E-3"/>
                  <c:y val="-3.55985780903600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055825338905811E-2"/>
                      <c:h val="5.49677649517111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16F-47C0-AC57-D900A0EA4804}"/>
                </c:ext>
              </c:extLst>
            </c:dLbl>
            <c:dLbl>
              <c:idx val="5"/>
              <c:layout>
                <c:manualLayout>
                  <c:x val="-7.0976080323456403E-17"/>
                  <c:y val="-2.9126213592233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6F-47C0-AC57-D900A0EA4804}"/>
                </c:ext>
              </c:extLst>
            </c:dLbl>
            <c:dLbl>
              <c:idx val="6"/>
              <c:layout>
                <c:manualLayout>
                  <c:x val="3.9175803084067528E-3"/>
                  <c:y val="0.263719067636870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04847372675323E-2"/>
                      <c:h val="5.8809010662285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16F-47C0-AC57-D900A0EA4804}"/>
                </c:ext>
              </c:extLst>
            </c:dLbl>
            <c:dLbl>
              <c:idx val="7"/>
              <c:layout>
                <c:manualLayout>
                  <c:x val="-7.0976080323456403E-17"/>
                  <c:y val="-2.912621359223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6F-47C0-AC57-D900A0EA4804}"/>
                </c:ext>
              </c:extLst>
            </c:dLbl>
            <c:dLbl>
              <c:idx val="8"/>
              <c:layout>
                <c:manualLayout>
                  <c:x val="0"/>
                  <c:y val="-2.9126213592233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6F-47C0-AC57-D900A0EA4804}"/>
                </c:ext>
              </c:extLst>
            </c:dLbl>
            <c:dLbl>
              <c:idx val="9"/>
              <c:layout>
                <c:manualLayout>
                  <c:x val="-7.0976080323456403E-17"/>
                  <c:y val="-2.265372168284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16F-47C0-AC57-D900A0EA4804}"/>
                </c:ext>
              </c:extLst>
            </c:dLbl>
            <c:dLbl>
              <c:idx val="10"/>
              <c:layout>
                <c:manualLayout>
                  <c:x val="0"/>
                  <c:y val="-2.5889967637540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16F-47C0-AC57-D900A0EA4804}"/>
                </c:ext>
              </c:extLst>
            </c:dLbl>
            <c:dLbl>
              <c:idx val="11"/>
              <c:layout>
                <c:manualLayout>
                  <c:x val="0"/>
                  <c:y val="-2.9126213592233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16F-47C0-AC57-D900A0EA4804}"/>
                </c:ext>
              </c:extLst>
            </c:dLbl>
            <c:dLbl>
              <c:idx val="12"/>
              <c:layout>
                <c:manualLayout>
                  <c:x val="0"/>
                  <c:y val="0.1941747572815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16F-47C0-AC57-D900A0EA4804}"/>
                </c:ext>
              </c:extLst>
            </c:dLbl>
            <c:dLbl>
              <c:idx val="13"/>
              <c:layout>
                <c:manualLayout>
                  <c:x val="1.9357336430507162E-3"/>
                  <c:y val="-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16F-47C0-AC57-D900A0EA4804}"/>
                </c:ext>
              </c:extLst>
            </c:dLbl>
            <c:dLbl>
              <c:idx val="14"/>
              <c:layout>
                <c:manualLayout>
                  <c:x val="-1.4195216064691281E-16"/>
                  <c:y val="0.158576051779935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16F-47C0-AC57-D900A0EA4804}"/>
                </c:ext>
              </c:extLst>
            </c:dLbl>
            <c:dLbl>
              <c:idx val="15"/>
              <c:layout>
                <c:manualLayout>
                  <c:x val="1.9357336430507162E-3"/>
                  <c:y val="0.1553398058252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16F-47C0-AC57-D900A0EA4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Graph3!$A$4:$A$19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Pays-Bas</c:v>
                </c:pt>
                <c:pt idx="3">
                  <c:v>Portugal</c:v>
                </c:pt>
                <c:pt idx="4">
                  <c:v>Espagne</c:v>
                </c:pt>
                <c:pt idx="5">
                  <c:v>Italie</c:v>
                </c:pt>
                <c:pt idx="6">
                  <c:v>France</c:v>
                </c:pt>
                <c:pt idx="7">
                  <c:v>UE271</c:v>
                </c:pt>
                <c:pt idx="8">
                  <c:v>Autriche</c:v>
                </c:pt>
                <c:pt idx="9">
                  <c:v>Allemagne</c:v>
                </c:pt>
                <c:pt idx="10">
                  <c:v>Belgique</c:v>
                </c:pt>
                <c:pt idx="11">
                  <c:v>Estonie</c:v>
                </c:pt>
                <c:pt idx="12">
                  <c:v>Slovénie</c:v>
                </c:pt>
                <c:pt idx="13">
                  <c:v>Bulgarie</c:v>
                </c:pt>
                <c:pt idx="14">
                  <c:v>Slovaquie</c:v>
                </c:pt>
                <c:pt idx="15">
                  <c:v>Pologne</c:v>
                </c:pt>
              </c:strCache>
            </c:strRef>
          </c:cat>
          <c:val>
            <c:numRef>
              <c:f>Graph3!$E$4:$E$19</c:f>
              <c:numCache>
                <c:formatCode>\+0%;[Red]\-0%</c:formatCode>
                <c:ptCount val="16"/>
                <c:pt idx="0">
                  <c:v>0.54384615384615376</c:v>
                </c:pt>
                <c:pt idx="1">
                  <c:v>0.42210386151797608</c:v>
                </c:pt>
                <c:pt idx="2">
                  <c:v>1.1881188118811909E-2</c:v>
                </c:pt>
                <c:pt idx="3">
                  <c:v>-2.0856201975850776E-2</c:v>
                </c:pt>
                <c:pt idx="4">
                  <c:v>3.4912718204488741E-2</c:v>
                </c:pt>
                <c:pt idx="5">
                  <c:v>8.7281795511222303E-3</c:v>
                </c:pt>
                <c:pt idx="6">
                  <c:v>-3.8910505836575512E-3</c:v>
                </c:pt>
                <c:pt idx="7">
                  <c:v>3.3973412112259925E-2</c:v>
                </c:pt>
                <c:pt idx="8">
                  <c:v>1.9756838905775034E-2</c:v>
                </c:pt>
                <c:pt idx="9">
                  <c:v>9.27152317880795E-2</c:v>
                </c:pt>
                <c:pt idx="10">
                  <c:v>0.14851485148514851</c:v>
                </c:pt>
                <c:pt idx="11">
                  <c:v>0.33411214953271057</c:v>
                </c:pt>
                <c:pt idx="12">
                  <c:v>-1.4109347442680725E-2</c:v>
                </c:pt>
                <c:pt idx="13">
                  <c:v>0.44385026737967936</c:v>
                </c:pt>
                <c:pt idx="14">
                  <c:v>-0.10927835051546386</c:v>
                </c:pt>
                <c:pt idx="15">
                  <c:v>-3.8288288288288196E-2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6F-47C0-AC57-D900A0EA4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7417519"/>
        <c:axId val="2127417935"/>
      </c:barChart>
      <c:catAx>
        <c:axId val="212741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7417935"/>
        <c:crosses val="autoZero"/>
        <c:auto val="1"/>
        <c:lblAlgn val="ctr"/>
        <c:lblOffset val="100"/>
        <c:noMultiLvlLbl val="0"/>
      </c:catAx>
      <c:valAx>
        <c:axId val="212741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741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6968275307050029"/>
          <c:y val="0.21723262747496375"/>
          <c:w val="0.27483903988814712"/>
          <c:h val="7.6220045665023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Graph4!$A$4</c:f>
              <c:strCache>
                <c:ptCount val="1"/>
                <c:pt idx="0">
                  <c:v>I2 (278 - 2 778 MWh PCS)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Graph4!$B$4:$P$4</c:f>
              <c:numCache>
                <c:formatCode>#\ ###\ ##0.00</c:formatCode>
                <c:ptCount val="15"/>
                <c:pt idx="0">
                  <c:v>34.458815818917401</c:v>
                </c:pt>
                <c:pt idx="1">
                  <c:v>37.959737096861801</c:v>
                </c:pt>
                <c:pt idx="2">
                  <c:v>38.475514015570198</c:v>
                </c:pt>
                <c:pt idx="3">
                  <c:v>38.070716213401397</c:v>
                </c:pt>
                <c:pt idx="4">
                  <c:v>43.412780722911599</c:v>
                </c:pt>
                <c:pt idx="5">
                  <c:v>48.7839443122839</c:v>
                </c:pt>
                <c:pt idx="6">
                  <c:v>49.679161092032601</c:v>
                </c:pt>
                <c:pt idx="7">
                  <c:v>48.200841535494497</c:v>
                </c:pt>
                <c:pt idx="8">
                  <c:v>44.427105002522097</c:v>
                </c:pt>
                <c:pt idx="9">
                  <c:v>40.323165090715896</c:v>
                </c:pt>
                <c:pt idx="10">
                  <c:v>40.308575380696603</c:v>
                </c:pt>
                <c:pt idx="11">
                  <c:v>44.3705158509485</c:v>
                </c:pt>
                <c:pt idx="12">
                  <c:v>46.464764801707197</c:v>
                </c:pt>
                <c:pt idx="13">
                  <c:v>45.056639423602</c:v>
                </c:pt>
                <c:pt idx="14">
                  <c:v>47.452046110808702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57-4F5A-A7D2-234CA9105F4A}"/>
            </c:ext>
          </c:extLst>
        </c:ser>
        <c:ser>
          <c:idx val="5"/>
          <c:order val="1"/>
          <c:tx>
            <c:strRef>
              <c:f>Graph4!$A$5</c:f>
              <c:strCache>
                <c:ptCount val="1"/>
                <c:pt idx="0">
                  <c:v>I4 (27 778 - 277 778 MWh PCS)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Graph4!$B$5:$P$5</c:f>
              <c:numCache>
                <c:formatCode>#\ ###\ ##0.00</c:formatCode>
                <c:ptCount val="15"/>
                <c:pt idx="0">
                  <c:v>26.8880307482905</c:v>
                </c:pt>
                <c:pt idx="1">
                  <c:v>32.451371805772098</c:v>
                </c:pt>
                <c:pt idx="2">
                  <c:v>28.468253387852599</c:v>
                </c:pt>
                <c:pt idx="3">
                  <c:v>27.4962305461301</c:v>
                </c:pt>
                <c:pt idx="4">
                  <c:v>27.8469291156126</c:v>
                </c:pt>
                <c:pt idx="5">
                  <c:v>30.527558700747701</c:v>
                </c:pt>
                <c:pt idx="6">
                  <c:v>31.617877500847001</c:v>
                </c:pt>
                <c:pt idx="7">
                  <c:v>31.0128982687425</c:v>
                </c:pt>
                <c:pt idx="8">
                  <c:v>29.774819094556399</c:v>
                </c:pt>
                <c:pt idx="9">
                  <c:v>23.957965563150999</c:v>
                </c:pt>
                <c:pt idx="10">
                  <c:v>24.891435965949402</c:v>
                </c:pt>
                <c:pt idx="11">
                  <c:v>27.490158853248801</c:v>
                </c:pt>
                <c:pt idx="12">
                  <c:v>25.641594814842801</c:v>
                </c:pt>
                <c:pt idx="13">
                  <c:v>21.272635670561701</c:v>
                </c:pt>
                <c:pt idx="14">
                  <c:v>33.931701083119599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57-4F5A-A7D2-234CA9105F4A}"/>
            </c:ext>
          </c:extLst>
        </c:ser>
        <c:ser>
          <c:idx val="7"/>
          <c:order val="2"/>
          <c:tx>
            <c:strRef>
              <c:f>Graph4!$A$6</c:f>
              <c:strCache>
                <c:ptCount val="1"/>
                <c:pt idx="0">
                  <c:v>I5 (277 778 - 1 111 112 MWh PCS)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Graph4!$B$6:$P$6</c:f>
              <c:numCache>
                <c:formatCode>#\ ###\ ##0.00</c:formatCode>
                <c:ptCount val="15"/>
                <c:pt idx="0">
                  <c:v>24.901447049143801</c:v>
                </c:pt>
                <c:pt idx="1">
                  <c:v>31.9425159261</c:v>
                </c:pt>
                <c:pt idx="2">
                  <c:v>25.692401376923399</c:v>
                </c:pt>
                <c:pt idx="3">
                  <c:v>23.641700685066301</c:v>
                </c:pt>
                <c:pt idx="4">
                  <c:v>28.316902322749701</c:v>
                </c:pt>
                <c:pt idx="5">
                  <c:v>31.450194591159899</c:v>
                </c:pt>
                <c:pt idx="6">
                  <c:v>30.1783107118221</c:v>
                </c:pt>
                <c:pt idx="7">
                  <c:v>27.7936667001009</c:v>
                </c:pt>
                <c:pt idx="8">
                  <c:v>25.1028038064313</c:v>
                </c:pt>
                <c:pt idx="9">
                  <c:v>20.6362354736711</c:v>
                </c:pt>
                <c:pt idx="10">
                  <c:v>20.7882709045486</c:v>
                </c:pt>
                <c:pt idx="11">
                  <c:v>22.630427943449501</c:v>
                </c:pt>
                <c:pt idx="12">
                  <c:v>19.1424661619935</c:v>
                </c:pt>
                <c:pt idx="13">
                  <c:v>13.528565211663</c:v>
                </c:pt>
                <c:pt idx="14">
                  <c:v>35.725693376362798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40F8-419B-8454-CF76EA08B7A1}"/>
            </c:ext>
          </c:extLst>
        </c:ser>
        <c:ser>
          <c:idx val="8"/>
          <c:order val="3"/>
          <c:tx>
            <c:strRef>
              <c:f>Graph4!$A$7</c:f>
              <c:strCache>
                <c:ptCount val="1"/>
                <c:pt idx="0">
                  <c:v>I6 (≥ 1 111 112 MWh PCS)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Graph4!$B$7:$P$7</c:f>
              <c:numCache>
                <c:formatCode>#\ ###\ ##0.00</c:formatCode>
                <c:ptCount val="15"/>
                <c:pt idx="10">
                  <c:v>18.895360650185999</c:v>
                </c:pt>
                <c:pt idx="11">
                  <c:v>24.096171183848401</c:v>
                </c:pt>
                <c:pt idx="12">
                  <c:v>15.772487634608501</c:v>
                </c:pt>
                <c:pt idx="13">
                  <c:v>10.9723217362436</c:v>
                </c:pt>
                <c:pt idx="14">
                  <c:v>43.856628344573501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F8-419B-8454-CF76EA08B7A1}"/>
            </c:ext>
          </c:extLst>
        </c:ser>
        <c:ser>
          <c:idx val="9"/>
          <c:order val="4"/>
          <c:tx>
            <c:strRef>
              <c:f>Graph4!$A$8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ot"/>
            </a:ln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Graph4!$B$8:$P$8</c:f>
              <c:numCache>
                <c:formatCode>#\ ###\ ##0.00</c:formatCode>
                <c:ptCount val="15"/>
                <c:pt idx="0">
                  <c:v>29.604816474847077</c:v>
                </c:pt>
                <c:pt idx="1">
                  <c:v>34.510930524358571</c:v>
                </c:pt>
                <c:pt idx="2">
                  <c:v>33.43530896446304</c:v>
                </c:pt>
                <c:pt idx="3">
                  <c:v>32.983807591012877</c:v>
                </c:pt>
                <c:pt idx="4">
                  <c:v>35.683903927319776</c:v>
                </c:pt>
                <c:pt idx="5">
                  <c:v>39.116473471389817</c:v>
                </c:pt>
                <c:pt idx="6">
                  <c:v>39.81123800732658</c:v>
                </c:pt>
                <c:pt idx="7">
                  <c:v>37.92261725590312</c:v>
                </c:pt>
                <c:pt idx="8">
                  <c:v>36.472279190698231</c:v>
                </c:pt>
                <c:pt idx="9">
                  <c:v>31.584058284729039</c:v>
                </c:pt>
                <c:pt idx="10">
                  <c:v>32.833329147952</c:v>
                </c:pt>
                <c:pt idx="11">
                  <c:v>35.6118197310197</c:v>
                </c:pt>
                <c:pt idx="12">
                  <c:v>34.628847242745302</c:v>
                </c:pt>
                <c:pt idx="13">
                  <c:v>31.251160743352902</c:v>
                </c:pt>
                <c:pt idx="14">
                  <c:v>41.636630656012997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4B-4C68-8038-4EC18B40D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96992"/>
        <c:axId val="205419264"/>
        <c:extLst/>
      </c:lineChart>
      <c:catAx>
        <c:axId val="2053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419264"/>
        <c:crosses val="autoZero"/>
        <c:auto val="1"/>
        <c:lblAlgn val="ctr"/>
        <c:lblOffset val="100"/>
        <c:noMultiLvlLbl val="0"/>
      </c:catAx>
      <c:valAx>
        <c:axId val="205419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539699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5948265675522E-2"/>
          <c:y val="2.0829292033860004E-2"/>
          <c:w val="0.91007524059492562"/>
          <c:h val="0.64667699602065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Graph5!$B$3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10-4E79-A071-743038861D1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10-4E79-A071-743038861D1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10-4E79-A071-743038861D1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10-4E79-A071-743038861D1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F10-4E79-A071-743038861D1B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10-4E79-A071-743038861D1B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F10-4E79-A071-743038861D1B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10-4E79-A071-743038861D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Graph5!$A$4:$A$10</c:f>
              <c:strCache>
                <c:ptCount val="7"/>
                <c:pt idx="0">
                  <c:v>I1 (&lt; 278 MWh PCS)</c:v>
                </c:pt>
                <c:pt idx="1">
                  <c:v>I2 (278 - 2 778 MWh PCS)</c:v>
                </c:pt>
                <c:pt idx="2">
                  <c:v>I3 (2 778 - 27 778 MWh PCS)</c:v>
                </c:pt>
                <c:pt idx="3">
                  <c:v>I4 (27 778 - 277 778 MWh PCS)</c:v>
                </c:pt>
                <c:pt idx="4">
                  <c:v>I5 (277 778 - 1 111 112 MWh PCS)</c:v>
                </c:pt>
                <c:pt idx="5">
                  <c:v>I6 (≥ 1 111 112 MWh PCS)</c:v>
                </c:pt>
                <c:pt idx="6">
                  <c:v>Ensemble</c:v>
                </c:pt>
              </c:strCache>
            </c:strRef>
          </c:cat>
          <c:val>
            <c:numRef>
              <c:f>Graph5!$B$4:$B$10</c:f>
              <c:numCache>
                <c:formatCode>#\ ###\ ##0.00</c:formatCode>
                <c:ptCount val="7"/>
                <c:pt idx="0">
                  <c:v>29.891621338569401</c:v>
                </c:pt>
                <c:pt idx="1">
                  <c:v>28.602543764567599</c:v>
                </c:pt>
                <c:pt idx="2">
                  <c:v>27.0135586229339</c:v>
                </c:pt>
                <c:pt idx="3">
                  <c:v>28.400569314212699</c:v>
                </c:pt>
                <c:pt idx="4">
                  <c:v>33.763489443484502</c:v>
                </c:pt>
                <c:pt idx="5">
                  <c:v>42.479078805888904</c:v>
                </c:pt>
                <c:pt idx="6">
                  <c:v>30.3544043469327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10-4E79-A071-743038861D1B}"/>
            </c:ext>
          </c:extLst>
        </c:ser>
        <c:ser>
          <c:idx val="1"/>
          <c:order val="1"/>
          <c:tx>
            <c:strRef>
              <c:f>Graph5!$C$3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5"/>
              <c:layout>
                <c:manualLayout>
                  <c:x val="5.1851851851851746E-2"/>
                  <c:y val="2.8697571743929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6C-4CEB-9AD1-58CB8C8FBC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Graph5!$A$4:$A$10</c:f>
              <c:strCache>
                <c:ptCount val="7"/>
                <c:pt idx="0">
                  <c:v>I1 (&lt; 278 MWh PCS)</c:v>
                </c:pt>
                <c:pt idx="1">
                  <c:v>I2 (278 - 2 778 MWh PCS)</c:v>
                </c:pt>
                <c:pt idx="2">
                  <c:v>I3 (2 778 - 27 778 MWh PCS)</c:v>
                </c:pt>
                <c:pt idx="3">
                  <c:v>I4 (27 778 - 277 778 MWh PCS)</c:v>
                </c:pt>
                <c:pt idx="4">
                  <c:v>I5 (277 778 - 1 111 112 MWh PCS)</c:v>
                </c:pt>
                <c:pt idx="5">
                  <c:v>I6 (≥ 1 111 112 MWh PCS)</c:v>
                </c:pt>
                <c:pt idx="6">
                  <c:v>Ensemble</c:v>
                </c:pt>
              </c:strCache>
            </c:strRef>
          </c:cat>
          <c:val>
            <c:numRef>
              <c:f>Graph5!$C$4:$C$10</c:f>
              <c:numCache>
                <c:formatCode>#\ ###\ ##0.00</c:formatCode>
                <c:ptCount val="7"/>
                <c:pt idx="0">
                  <c:v>15.2606612731549</c:v>
                </c:pt>
                <c:pt idx="1">
                  <c:v>10.520896893781901</c:v>
                </c:pt>
                <c:pt idx="2">
                  <c:v>7.0041989735322501</c:v>
                </c:pt>
                <c:pt idx="3">
                  <c:v>3.1431965306740701</c:v>
                </c:pt>
                <c:pt idx="4">
                  <c:v>1.2883012381616901</c:v>
                </c:pt>
                <c:pt idx="5">
                  <c:v>1.02177810494487</c:v>
                </c:pt>
                <c:pt idx="6">
                  <c:v>6.4312430077237499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10-4E79-A071-743038861D1B}"/>
            </c:ext>
          </c:extLst>
        </c:ser>
        <c:ser>
          <c:idx val="2"/>
          <c:order val="2"/>
          <c:tx>
            <c:strRef>
              <c:f>Graph5!$D$3</c:f>
              <c:strCache>
                <c:ptCount val="1"/>
                <c:pt idx="0">
                  <c:v>CTA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4444444444444446E-2"/>
                  <c:y val="-1.9867549668874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6C-4CEB-9AD1-58CB8C8FBCEF}"/>
                </c:ext>
              </c:extLst>
            </c:dLbl>
            <c:dLbl>
              <c:idx val="1"/>
              <c:layout>
                <c:manualLayout>
                  <c:x val="4.8888888888888891E-2"/>
                  <c:y val="-2.4282560706401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6C-4CEB-9AD1-58CB8C8FBCEF}"/>
                </c:ext>
              </c:extLst>
            </c:dLbl>
            <c:dLbl>
              <c:idx val="2"/>
              <c:layout>
                <c:manualLayout>
                  <c:x val="5.185185185185185E-2"/>
                  <c:y val="-2.4282560706401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6C-4CEB-9AD1-58CB8C8FBCEF}"/>
                </c:ext>
              </c:extLst>
            </c:dLbl>
            <c:dLbl>
              <c:idx val="3"/>
              <c:layout>
                <c:manualLayout>
                  <c:x val="4.4444444444444446E-2"/>
                  <c:y val="-2.207505518763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6C-4CEB-9AD1-58CB8C8FBCEF}"/>
                </c:ext>
              </c:extLst>
            </c:dLbl>
            <c:dLbl>
              <c:idx val="4"/>
              <c:layout>
                <c:manualLayout>
                  <c:x val="5.4811542339590971E-2"/>
                  <c:y val="5.0772626931567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6C-4CEB-9AD1-58CB8C8FBCEF}"/>
                </c:ext>
              </c:extLst>
            </c:dLbl>
            <c:dLbl>
              <c:idx val="5"/>
              <c:layout>
                <c:manualLayout>
                  <c:x val="5.3333333333333226E-2"/>
                  <c:y val="-6.6225165562914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6C-4CEB-9AD1-58CB8C8FBCEF}"/>
                </c:ext>
              </c:extLst>
            </c:dLbl>
            <c:dLbl>
              <c:idx val="6"/>
              <c:layout>
                <c:manualLayout>
                  <c:x val="5.3333333333333226E-2"/>
                  <c:y val="-2.2075055187637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6C-4CEB-9AD1-58CB8C8FBCEF}"/>
                </c:ext>
              </c:extLst>
            </c:dLbl>
            <c:dLbl>
              <c:idx val="7"/>
              <c:layout>
                <c:manualLayout>
                  <c:x val="4.5925925925925926E-2"/>
                  <c:y val="-2.2075055187637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6C-4CEB-9AD1-58CB8C8FBC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Graph5!$A$4:$A$10</c:f>
              <c:strCache>
                <c:ptCount val="7"/>
                <c:pt idx="0">
                  <c:v>I1 (&lt; 278 MWh PCS)</c:v>
                </c:pt>
                <c:pt idx="1">
                  <c:v>I2 (278 - 2 778 MWh PCS)</c:v>
                </c:pt>
                <c:pt idx="2">
                  <c:v>I3 (2 778 - 27 778 MWh PCS)</c:v>
                </c:pt>
                <c:pt idx="3">
                  <c:v>I4 (27 778 - 277 778 MWh PCS)</c:v>
                </c:pt>
                <c:pt idx="4">
                  <c:v>I5 (277 778 - 1 111 112 MWh PCS)</c:v>
                </c:pt>
                <c:pt idx="5">
                  <c:v>I6 (≥ 1 111 112 MWh PCS)</c:v>
                </c:pt>
                <c:pt idx="6">
                  <c:v>Ensemble</c:v>
                </c:pt>
              </c:strCache>
            </c:strRef>
          </c:cat>
          <c:val>
            <c:numRef>
              <c:f>Graph5!$D$4:$D$10</c:f>
              <c:numCache>
                <c:formatCode>#\ ###\ ##0.00</c:formatCode>
                <c:ptCount val="7"/>
                <c:pt idx="0">
                  <c:v>0.74626922247518401</c:v>
                </c:pt>
                <c:pt idx="1">
                  <c:v>0.28557216945055403</c:v>
                </c:pt>
                <c:pt idx="2">
                  <c:v>0.442590641509505</c:v>
                </c:pt>
                <c:pt idx="3">
                  <c:v>0.18691117434728199</c:v>
                </c:pt>
                <c:pt idx="4">
                  <c:v>5.6712709073876301E-2</c:v>
                </c:pt>
                <c:pt idx="5">
                  <c:v>4.5636270916991302E-2</c:v>
                </c:pt>
                <c:pt idx="6">
                  <c:v>0.29064076683328499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10-4E79-A071-743038861D1B}"/>
            </c:ext>
          </c:extLst>
        </c:ser>
        <c:ser>
          <c:idx val="3"/>
          <c:order val="3"/>
          <c:tx>
            <c:strRef>
              <c:f>Graph5!$E$3</c:f>
              <c:strCache>
                <c:ptCount val="1"/>
                <c:pt idx="0">
                  <c:v>TICGN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4"/>
              <c:layout>
                <c:manualLayout>
                  <c:x val="4.7393175853018374E-2"/>
                  <c:y val="-1.766004415011037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6C-4CEB-9AD1-58CB8C8FBCEF}"/>
                </c:ext>
              </c:extLst>
            </c:dLbl>
            <c:dLbl>
              <c:idx val="5"/>
              <c:layout>
                <c:manualLayout>
                  <c:x val="4.2962962962962856E-2"/>
                  <c:y val="-4.19426048565121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6C-4CEB-9AD1-58CB8C8FBC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Graph5!$A$4:$A$10</c:f>
              <c:strCache>
                <c:ptCount val="7"/>
                <c:pt idx="0">
                  <c:v>I1 (&lt; 278 MWh PCS)</c:v>
                </c:pt>
                <c:pt idx="1">
                  <c:v>I2 (278 - 2 778 MWh PCS)</c:v>
                </c:pt>
                <c:pt idx="2">
                  <c:v>I3 (2 778 - 27 778 MWh PCS)</c:v>
                </c:pt>
                <c:pt idx="3">
                  <c:v>I4 (27 778 - 277 778 MWh PCS)</c:v>
                </c:pt>
                <c:pt idx="4">
                  <c:v>I5 (277 778 - 1 111 112 MWh PCS)</c:v>
                </c:pt>
                <c:pt idx="5">
                  <c:v>I6 (≥ 1 111 112 MWh PCS)</c:v>
                </c:pt>
                <c:pt idx="6">
                  <c:v>Ensemble</c:v>
                </c:pt>
              </c:strCache>
            </c:strRef>
          </c:cat>
          <c:val>
            <c:numRef>
              <c:f>Graph5!$E$4:$E$10</c:f>
              <c:numCache>
                <c:formatCode>#\ ###\ ##0.00</c:formatCode>
                <c:ptCount val="7"/>
                <c:pt idx="0">
                  <c:v>8.1000271023411194</c:v>
                </c:pt>
                <c:pt idx="1">
                  <c:v>8.0430332830086204</c:v>
                </c:pt>
                <c:pt idx="2">
                  <c:v>6.3554499315895399</c:v>
                </c:pt>
                <c:pt idx="3">
                  <c:v>2.2010240638855501</c:v>
                </c:pt>
                <c:pt idx="4">
                  <c:v>0.61718998564271299</c:v>
                </c:pt>
                <c:pt idx="5">
                  <c:v>0.31013516282273002</c:v>
                </c:pt>
                <c:pt idx="6">
                  <c:v>4.56034253452321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10-4E79-A071-74303886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674752"/>
        <c:axId val="205697024"/>
      </c:barChart>
      <c:catAx>
        <c:axId val="20567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fr-FR"/>
          </a:p>
        </c:txPr>
        <c:crossAx val="205697024"/>
        <c:crosses val="autoZero"/>
        <c:auto val="1"/>
        <c:lblAlgn val="ctr"/>
        <c:lblOffset val="100"/>
        <c:noMultiLvlLbl val="0"/>
      </c:catAx>
      <c:valAx>
        <c:axId val="205697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567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84041994750658"/>
          <c:y val="0.95896147658961983"/>
          <c:w val="0.30013628831926392"/>
          <c:h val="3.88879857759715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72710060820205E-2"/>
          <c:y val="8.3540864012207533E-2"/>
          <c:w val="0.92786894831215405"/>
          <c:h val="0.72451370830378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Graph6!$B$3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Graph6!$A$4:$A$19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Estonie</c:v>
                </c:pt>
                <c:pt idx="3">
                  <c:v>Pays-Bas</c:v>
                </c:pt>
                <c:pt idx="4">
                  <c:v>France</c:v>
                </c:pt>
                <c:pt idx="5">
                  <c:v>Autriche</c:v>
                </c:pt>
                <c:pt idx="6">
                  <c:v>Allemagne</c:v>
                </c:pt>
                <c:pt idx="7">
                  <c:v>UE271</c:v>
                </c:pt>
                <c:pt idx="8">
                  <c:v>Italie</c:v>
                </c:pt>
                <c:pt idx="9">
                  <c:v>Pologne</c:v>
                </c:pt>
                <c:pt idx="10">
                  <c:v>Belgique</c:v>
                </c:pt>
                <c:pt idx="11">
                  <c:v>Slovénie</c:v>
                </c:pt>
                <c:pt idx="12">
                  <c:v>Bulgarie</c:v>
                </c:pt>
                <c:pt idx="13">
                  <c:v>Slovaquie</c:v>
                </c:pt>
                <c:pt idx="14">
                  <c:v>Espagne</c:v>
                </c:pt>
                <c:pt idx="15">
                  <c:v>Portugal</c:v>
                </c:pt>
              </c:strCache>
            </c:strRef>
          </c:cat>
          <c:val>
            <c:numRef>
              <c:f>Graph6!$B$4:$B$19</c:f>
              <c:numCache>
                <c:formatCode>General</c:formatCode>
                <c:ptCount val="16"/>
                <c:pt idx="0">
                  <c:v>42.8</c:v>
                </c:pt>
                <c:pt idx="1">
                  <c:v>44.8</c:v>
                </c:pt>
                <c:pt idx="2">
                  <c:v>35.200000000000003</c:v>
                </c:pt>
                <c:pt idx="3">
                  <c:v>28.7</c:v>
                </c:pt>
                <c:pt idx="4">
                  <c:v>30.4</c:v>
                </c:pt>
                <c:pt idx="5">
                  <c:v>29.7</c:v>
                </c:pt>
                <c:pt idx="6">
                  <c:v>26.2</c:v>
                </c:pt>
                <c:pt idx="7">
                  <c:v>28.1</c:v>
                </c:pt>
                <c:pt idx="8">
                  <c:v>28.7</c:v>
                </c:pt>
                <c:pt idx="9">
                  <c:v>30.3</c:v>
                </c:pt>
                <c:pt idx="10">
                  <c:v>31.8</c:v>
                </c:pt>
                <c:pt idx="11">
                  <c:v>26.4</c:v>
                </c:pt>
                <c:pt idx="12">
                  <c:v>29.9</c:v>
                </c:pt>
                <c:pt idx="13">
                  <c:v>24.9</c:v>
                </c:pt>
                <c:pt idx="14">
                  <c:v>23.4</c:v>
                </c:pt>
                <c:pt idx="15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6-461B-BF74-32CBD2416955}"/>
            </c:ext>
          </c:extLst>
        </c:ser>
        <c:ser>
          <c:idx val="1"/>
          <c:order val="1"/>
          <c:tx>
            <c:strRef>
              <c:f>Graph6!$C$3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Graph6!$A$4:$A$19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Estonie</c:v>
                </c:pt>
                <c:pt idx="3">
                  <c:v>Pays-Bas</c:v>
                </c:pt>
                <c:pt idx="4">
                  <c:v>France</c:v>
                </c:pt>
                <c:pt idx="5">
                  <c:v>Autriche</c:v>
                </c:pt>
                <c:pt idx="6">
                  <c:v>Allemagne</c:v>
                </c:pt>
                <c:pt idx="7">
                  <c:v>UE271</c:v>
                </c:pt>
                <c:pt idx="8">
                  <c:v>Italie</c:v>
                </c:pt>
                <c:pt idx="9">
                  <c:v>Pologne</c:v>
                </c:pt>
                <c:pt idx="10">
                  <c:v>Belgique</c:v>
                </c:pt>
                <c:pt idx="11">
                  <c:v>Slovénie</c:v>
                </c:pt>
                <c:pt idx="12">
                  <c:v>Bulgarie</c:v>
                </c:pt>
                <c:pt idx="13">
                  <c:v>Slovaquie</c:v>
                </c:pt>
                <c:pt idx="14">
                  <c:v>Espagne</c:v>
                </c:pt>
                <c:pt idx="15">
                  <c:v>Portugal</c:v>
                </c:pt>
              </c:strCache>
            </c:strRef>
          </c:cat>
          <c:val>
            <c:numRef>
              <c:f>Graph6!$C$4:$C$19</c:f>
              <c:numCache>
                <c:formatCode>General</c:formatCode>
                <c:ptCount val="16"/>
                <c:pt idx="0">
                  <c:v>11.5</c:v>
                </c:pt>
                <c:pt idx="1">
                  <c:v>4.9000000000000004</c:v>
                </c:pt>
                <c:pt idx="2">
                  <c:v>7.1</c:v>
                </c:pt>
                <c:pt idx="3">
                  <c:v>2.2000000000000002</c:v>
                </c:pt>
                <c:pt idx="4">
                  <c:v>6.4</c:v>
                </c:pt>
                <c:pt idx="5">
                  <c:v>3.9</c:v>
                </c:pt>
                <c:pt idx="6">
                  <c:v>4.7</c:v>
                </c:pt>
                <c:pt idx="7">
                  <c:v>4.9000000000000004</c:v>
                </c:pt>
                <c:pt idx="8">
                  <c:v>4.7</c:v>
                </c:pt>
                <c:pt idx="9">
                  <c:v>5.9</c:v>
                </c:pt>
                <c:pt idx="10">
                  <c:v>2.2999999999999998</c:v>
                </c:pt>
                <c:pt idx="11">
                  <c:v>4.9000000000000004</c:v>
                </c:pt>
                <c:pt idx="12">
                  <c:v>3.6</c:v>
                </c:pt>
                <c:pt idx="13">
                  <c:v>7.9</c:v>
                </c:pt>
                <c:pt idx="14">
                  <c:v>6.4</c:v>
                </c:pt>
                <c:pt idx="1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6-461B-BF74-32CBD2416955}"/>
            </c:ext>
          </c:extLst>
        </c:ser>
        <c:ser>
          <c:idx val="2"/>
          <c:order val="2"/>
          <c:tx>
            <c:strRef>
              <c:f>Graph6!$D$3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Graph6!$A$4:$A$19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Estonie</c:v>
                </c:pt>
                <c:pt idx="3">
                  <c:v>Pays-Bas</c:v>
                </c:pt>
                <c:pt idx="4">
                  <c:v>France</c:v>
                </c:pt>
                <c:pt idx="5">
                  <c:v>Autriche</c:v>
                </c:pt>
                <c:pt idx="6">
                  <c:v>Allemagne</c:v>
                </c:pt>
                <c:pt idx="7">
                  <c:v>UE271</c:v>
                </c:pt>
                <c:pt idx="8">
                  <c:v>Italie</c:v>
                </c:pt>
                <c:pt idx="9">
                  <c:v>Pologne</c:v>
                </c:pt>
                <c:pt idx="10">
                  <c:v>Belgique</c:v>
                </c:pt>
                <c:pt idx="11">
                  <c:v>Slovénie</c:v>
                </c:pt>
                <c:pt idx="12">
                  <c:v>Bulgarie</c:v>
                </c:pt>
                <c:pt idx="13">
                  <c:v>Slovaquie</c:v>
                </c:pt>
                <c:pt idx="14">
                  <c:v>Espagne</c:v>
                </c:pt>
                <c:pt idx="15">
                  <c:v>Portugal</c:v>
                </c:pt>
              </c:strCache>
            </c:strRef>
          </c:cat>
          <c:val>
            <c:numRef>
              <c:f>Graph6!$D$4:$D$19</c:f>
              <c:numCache>
                <c:formatCode>General</c:formatCode>
                <c:ptCount val="16"/>
                <c:pt idx="0">
                  <c:v>23.200000000000003</c:v>
                </c:pt>
                <c:pt idx="1">
                  <c:v>10.3</c:v>
                </c:pt>
                <c:pt idx="2">
                  <c:v>3.4000000000000004</c:v>
                </c:pt>
                <c:pt idx="3">
                  <c:v>14.399999999999999</c:v>
                </c:pt>
                <c:pt idx="4">
                  <c:v>4.9000000000000004</c:v>
                </c:pt>
                <c:pt idx="5">
                  <c:v>5.5000000000000009</c:v>
                </c:pt>
                <c:pt idx="6">
                  <c:v>7.7</c:v>
                </c:pt>
                <c:pt idx="7">
                  <c:v>5.3000000000000007</c:v>
                </c:pt>
                <c:pt idx="8">
                  <c:v>4.4999999999999991</c:v>
                </c:pt>
                <c:pt idx="9">
                  <c:v>0.80000000000000071</c:v>
                </c:pt>
                <c:pt idx="10">
                  <c:v>1.0000000000000009</c:v>
                </c:pt>
                <c:pt idx="11">
                  <c:v>3.8</c:v>
                </c:pt>
                <c:pt idx="12">
                  <c:v>0.60000000000000053</c:v>
                </c:pt>
                <c:pt idx="13">
                  <c:v>1.2999999999999998</c:v>
                </c:pt>
                <c:pt idx="14">
                  <c:v>1.5999999999999996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6-461B-BF74-32CBD2416955}"/>
            </c:ext>
          </c:extLst>
        </c:ser>
        <c:ser>
          <c:idx val="3"/>
          <c:order val="3"/>
          <c:tx>
            <c:strRef>
              <c:f>Graph6!$E$3</c:f>
              <c:strCache>
                <c:ptCount val="1"/>
                <c:pt idx="0">
                  <c:v>Évolution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1881188118811884E-3"/>
                  <c:y val="-2.309468822170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86-461B-BF74-32CBD2416955}"/>
                </c:ext>
              </c:extLst>
            </c:dLbl>
            <c:dLbl>
              <c:idx val="1"/>
              <c:layout>
                <c:manualLayout>
                  <c:x val="0"/>
                  <c:y val="-1.796253528355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86-461B-BF74-32CBD2416955}"/>
                </c:ext>
              </c:extLst>
            </c:dLbl>
            <c:dLbl>
              <c:idx val="2"/>
              <c:layout>
                <c:manualLayout>
                  <c:x val="0"/>
                  <c:y val="-1.796253528355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86-461B-BF74-32CBD2416955}"/>
                </c:ext>
              </c:extLst>
            </c:dLbl>
            <c:dLbl>
              <c:idx val="3"/>
              <c:layout>
                <c:manualLayout>
                  <c:x val="0"/>
                  <c:y val="-1.2830382345393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86-461B-BF74-32CBD2416955}"/>
                </c:ext>
              </c:extLst>
            </c:dLbl>
            <c:dLbl>
              <c:idx val="4"/>
              <c:layout>
                <c:manualLayout>
                  <c:x val="2.0627062706270248E-3"/>
                  <c:y val="-1.5396458814472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86-461B-BF74-32CBD2416955}"/>
                </c:ext>
              </c:extLst>
            </c:dLbl>
            <c:dLbl>
              <c:idx val="5"/>
              <c:layout>
                <c:manualLayout>
                  <c:x val="2.0627062706270625E-3"/>
                  <c:y val="-2.566076469078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586-461B-BF74-32CBD2416955}"/>
                </c:ext>
              </c:extLst>
            </c:dLbl>
            <c:dLbl>
              <c:idx val="6"/>
              <c:layout>
                <c:manualLayout>
                  <c:x val="0"/>
                  <c:y val="-1.5396458814472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586-461B-BF74-32CBD2416955}"/>
                </c:ext>
              </c:extLst>
            </c:dLbl>
            <c:dLbl>
              <c:idx val="7"/>
              <c:layout>
                <c:manualLayout>
                  <c:x val="2.0627062706269871E-3"/>
                  <c:y val="-2.0528611752630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586-461B-BF74-32CBD2416955}"/>
                </c:ext>
              </c:extLst>
            </c:dLbl>
            <c:dLbl>
              <c:idx val="8"/>
              <c:layout>
                <c:manualLayout>
                  <c:x val="0"/>
                  <c:y val="-1.796253528355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586-461B-BF74-32CBD2416955}"/>
                </c:ext>
              </c:extLst>
            </c:dLbl>
            <c:dLbl>
              <c:idx val="9"/>
              <c:layout>
                <c:manualLayout>
                  <c:x val="-2.0627062706270625E-3"/>
                  <c:y val="-2.052861175263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586-461B-BF74-32CBD2416955}"/>
                </c:ext>
              </c:extLst>
            </c:dLbl>
            <c:dLbl>
              <c:idx val="10"/>
              <c:layout>
                <c:manualLayout>
                  <c:x val="0"/>
                  <c:y val="-1.5396458814472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586-461B-BF74-32CBD2416955}"/>
                </c:ext>
              </c:extLst>
            </c:dLbl>
            <c:dLbl>
              <c:idx val="11"/>
              <c:layout>
                <c:manualLayout>
                  <c:x val="0"/>
                  <c:y val="-1.5396458814472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86-461B-BF74-32CBD2416955}"/>
                </c:ext>
              </c:extLst>
            </c:dLbl>
            <c:dLbl>
              <c:idx val="12"/>
              <c:layout>
                <c:manualLayout>
                  <c:x val="0"/>
                  <c:y val="-2.3094688221709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586-461B-BF74-32CBD2416955}"/>
                </c:ext>
              </c:extLst>
            </c:dLbl>
            <c:dLbl>
              <c:idx val="13"/>
              <c:layout>
                <c:manualLayout>
                  <c:x val="-2.0627062706270625E-3"/>
                  <c:y val="-2.0528611752630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86-461B-BF74-32CBD2416955}"/>
                </c:ext>
              </c:extLst>
            </c:dLbl>
            <c:dLbl>
              <c:idx val="14"/>
              <c:layout>
                <c:manualLayout>
                  <c:x val="-2.0627062706270625E-3"/>
                  <c:y val="-2.3094688221709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586-461B-BF74-32CBD2416955}"/>
                </c:ext>
              </c:extLst>
            </c:dLbl>
            <c:dLbl>
              <c:idx val="15"/>
              <c:layout>
                <c:manualLayout>
                  <c:x val="0"/>
                  <c:y val="-1.7962535283551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86-461B-BF74-32CBD2416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Graph6!$A$4:$A$19</c:f>
              <c:strCache>
                <c:ptCount val="16"/>
                <c:pt idx="0">
                  <c:v>Suède</c:v>
                </c:pt>
                <c:pt idx="1">
                  <c:v>Danemark</c:v>
                </c:pt>
                <c:pt idx="2">
                  <c:v>Estonie</c:v>
                </c:pt>
                <c:pt idx="3">
                  <c:v>Pays-Bas</c:v>
                </c:pt>
                <c:pt idx="4">
                  <c:v>France</c:v>
                </c:pt>
                <c:pt idx="5">
                  <c:v>Autriche</c:v>
                </c:pt>
                <c:pt idx="6">
                  <c:v>Allemagne</c:v>
                </c:pt>
                <c:pt idx="7">
                  <c:v>UE271</c:v>
                </c:pt>
                <c:pt idx="8">
                  <c:v>Italie</c:v>
                </c:pt>
                <c:pt idx="9">
                  <c:v>Pologne</c:v>
                </c:pt>
                <c:pt idx="10">
                  <c:v>Belgique</c:v>
                </c:pt>
                <c:pt idx="11">
                  <c:v>Slovénie</c:v>
                </c:pt>
                <c:pt idx="12">
                  <c:v>Bulgarie</c:v>
                </c:pt>
                <c:pt idx="13">
                  <c:v>Slovaquie</c:v>
                </c:pt>
                <c:pt idx="14">
                  <c:v>Espagne</c:v>
                </c:pt>
                <c:pt idx="15">
                  <c:v>Portugal</c:v>
                </c:pt>
              </c:strCache>
            </c:strRef>
          </c:cat>
          <c:val>
            <c:numRef>
              <c:f>Graph6!$E$4:$E$19</c:f>
              <c:numCache>
                <c:formatCode>0%</c:formatCode>
                <c:ptCount val="16"/>
                <c:pt idx="0">
                  <c:v>0.46500000000000002</c:v>
                </c:pt>
                <c:pt idx="1">
                  <c:v>1.0549999999999999</c:v>
                </c:pt>
                <c:pt idx="2">
                  <c:v>0.76400000000000001</c:v>
                </c:pt>
                <c:pt idx="3">
                  <c:v>0.45200000000000001</c:v>
                </c:pt>
                <c:pt idx="4">
                  <c:v>0.33200000000000002</c:v>
                </c:pt>
                <c:pt idx="5">
                  <c:v>0.49199999999999999</c:v>
                </c:pt>
                <c:pt idx="6">
                  <c:v>0.36899999999999999</c:v>
                </c:pt>
                <c:pt idx="7">
                  <c:v>0.38800000000000001</c:v>
                </c:pt>
                <c:pt idx="8">
                  <c:v>0.307</c:v>
                </c:pt>
                <c:pt idx="9">
                  <c:v>0.375</c:v>
                </c:pt>
                <c:pt idx="10">
                  <c:v>0.92900000000000005</c:v>
                </c:pt>
                <c:pt idx="11">
                  <c:v>0.27200000000000002</c:v>
                </c:pt>
                <c:pt idx="12">
                  <c:v>0.89400000000000002</c:v>
                </c:pt>
                <c:pt idx="13">
                  <c:v>0.156</c:v>
                </c:pt>
                <c:pt idx="14">
                  <c:v>0.39600000000000002</c:v>
                </c:pt>
                <c:pt idx="15">
                  <c:v>0.26400000000000001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586-461B-BF74-32CBD241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929551"/>
        <c:axId val="249927887"/>
      </c:barChart>
      <c:catAx>
        <c:axId val="24992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927887"/>
        <c:crosses val="autoZero"/>
        <c:auto val="1"/>
        <c:lblAlgn val="ctr"/>
        <c:lblOffset val="100"/>
        <c:noMultiLvlLbl val="0"/>
      </c:catAx>
      <c:valAx>
        <c:axId val="24992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929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4987233959616442"/>
          <c:y val="0.17147775696629147"/>
          <c:w val="0.27160943894939099"/>
          <c:h val="5.8411623780672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9</xdr:row>
      <xdr:rowOff>85725</xdr:rowOff>
    </xdr:from>
    <xdr:to>
      <xdr:col>8</xdr:col>
      <xdr:colOff>257174</xdr:colOff>
      <xdr:row>24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5</xdr:col>
      <xdr:colOff>28575</xdr:colOff>
      <xdr:row>32</xdr:row>
      <xdr:rowOff>9525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0.19889</cdr:x>
      <cdr:y>0.03448</cdr:y>
    </cdr:from>
    <cdr:to>
      <cdr:x>0.33643</cdr:x>
      <cdr:y>0.09019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019195" y="123825"/>
          <a:ext cx="704817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>
              <a:solidFill>
                <a:schemeClr val="tx1"/>
              </a:solidFill>
            </a:rPr>
            <a:t>77,1</a:t>
          </a:r>
        </a:p>
      </cdr:txBody>
    </cdr:sp>
  </cdr:relSizeAnchor>
  <cdr:relSizeAnchor xmlns:cdr="http://schemas.openxmlformats.org/drawingml/2006/chartDrawing">
    <cdr:from>
      <cdr:x>0.16875</cdr:x>
      <cdr:y>0.08092</cdr:y>
    </cdr:from>
    <cdr:to>
      <cdr:x>0.2875</cdr:x>
      <cdr:y>0.14162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71525" y="266699"/>
          <a:ext cx="5429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0.5632</cdr:x>
      <cdr:y>0.03714</cdr:y>
    </cdr:from>
    <cdr:to>
      <cdr:x>0.65799</cdr:x>
      <cdr:y>0.09284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532035" y="133367"/>
          <a:ext cx="426156" cy="2000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fr-FR">
              <a:solidFill>
                <a:sysClr val="windowText" lastClr="000000"/>
              </a:solidFill>
            </a:rPr>
            <a:t>76,8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57150</xdr:rowOff>
    </xdr:from>
    <xdr:to>
      <xdr:col>8</xdr:col>
      <xdr:colOff>68580</xdr:colOff>
      <xdr:row>45</xdr:row>
      <xdr:rowOff>125730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19049</xdr:rowOff>
    </xdr:from>
    <xdr:to>
      <xdr:col>6</xdr:col>
      <xdr:colOff>342900</xdr:colOff>
      <xdr:row>30</xdr:row>
      <xdr:rowOff>123824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16</xdr:row>
      <xdr:rowOff>104775</xdr:rowOff>
    </xdr:from>
    <xdr:to>
      <xdr:col>8</xdr:col>
      <xdr:colOff>438151</xdr:colOff>
      <xdr:row>46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1695450</xdr:colOff>
      <xdr:row>19</xdr:row>
      <xdr:rowOff>57150</xdr:rowOff>
    </xdr:from>
    <xdr:to>
      <xdr:col>1</xdr:col>
      <xdr:colOff>152400</xdr:colOff>
      <xdr:row>21</xdr:row>
      <xdr:rowOff>152402</xdr:rowOff>
    </xdr:to>
    <xdr:sp macro="" textlink="">
      <xdr:nvSpPr>
        <xdr:cNvPr id="5" name="ZoneTexte 4"/>
        <xdr:cNvSpPr txBox="1"/>
      </xdr:nvSpPr>
      <xdr:spPr>
        <a:xfrm>
          <a:off x="1695450" y="3876675"/>
          <a:ext cx="381000" cy="476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48</a:t>
          </a:r>
        </a:p>
      </xdr:txBody>
    </xdr:sp>
    <xdr:clientData/>
  </xdr:twoCellAnchor>
  <xdr:twoCellAnchor>
    <xdr:from>
      <xdr:col>5</xdr:col>
      <xdr:colOff>336550</xdr:colOff>
      <xdr:row>20</xdr:row>
      <xdr:rowOff>152400</xdr:rowOff>
    </xdr:from>
    <xdr:to>
      <xdr:col>5</xdr:col>
      <xdr:colOff>698500</xdr:colOff>
      <xdr:row>22</xdr:row>
      <xdr:rowOff>28575</xdr:rowOff>
    </xdr:to>
    <xdr:sp macro="" textlink="">
      <xdr:nvSpPr>
        <xdr:cNvPr id="6" name="ZoneTexte 5"/>
        <xdr:cNvSpPr txBox="1"/>
      </xdr:nvSpPr>
      <xdr:spPr>
        <a:xfrm>
          <a:off x="5308600" y="4162425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44</a:t>
          </a:r>
        </a:p>
      </xdr:txBody>
    </xdr:sp>
    <xdr:clientData/>
  </xdr:twoCellAnchor>
  <xdr:twoCellAnchor>
    <xdr:from>
      <xdr:col>6</xdr:col>
      <xdr:colOff>666750</xdr:colOff>
      <xdr:row>20</xdr:row>
      <xdr:rowOff>190499</xdr:rowOff>
    </xdr:from>
    <xdr:to>
      <xdr:col>6</xdr:col>
      <xdr:colOff>1057275</xdr:colOff>
      <xdr:row>22</xdr:row>
      <xdr:rowOff>19050</xdr:rowOff>
    </xdr:to>
    <xdr:sp macro="" textlink="">
      <xdr:nvSpPr>
        <xdr:cNvPr id="7" name="ZoneTexte 6"/>
        <xdr:cNvSpPr txBox="1"/>
      </xdr:nvSpPr>
      <xdr:spPr>
        <a:xfrm>
          <a:off x="6400800" y="4200524"/>
          <a:ext cx="390525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44</a:t>
          </a:r>
        </a:p>
      </xdr:txBody>
    </xdr:sp>
    <xdr:clientData/>
  </xdr:twoCellAnchor>
  <xdr:twoCellAnchor>
    <xdr:from>
      <xdr:col>6</xdr:col>
      <xdr:colOff>914400</xdr:colOff>
      <xdr:row>24</xdr:row>
      <xdr:rowOff>19050</xdr:rowOff>
    </xdr:from>
    <xdr:to>
      <xdr:col>6</xdr:col>
      <xdr:colOff>1266825</xdr:colOff>
      <xdr:row>25</xdr:row>
      <xdr:rowOff>38100</xdr:rowOff>
    </xdr:to>
    <xdr:sp macro="" textlink="">
      <xdr:nvSpPr>
        <xdr:cNvPr id="8" name="ZoneTexte 7"/>
        <xdr:cNvSpPr txBox="1"/>
      </xdr:nvSpPr>
      <xdr:spPr>
        <a:xfrm>
          <a:off x="6648450" y="4981575"/>
          <a:ext cx="3524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371474</xdr:colOff>
      <xdr:row>21</xdr:row>
      <xdr:rowOff>47625</xdr:rowOff>
    </xdr:from>
    <xdr:to>
      <xdr:col>7</xdr:col>
      <xdr:colOff>761999</xdr:colOff>
      <xdr:row>22</xdr:row>
      <xdr:rowOff>114300</xdr:rowOff>
    </xdr:to>
    <xdr:sp macro="" textlink="">
      <xdr:nvSpPr>
        <xdr:cNvPr id="9" name="ZoneTexte 8"/>
        <xdr:cNvSpPr txBox="1"/>
      </xdr:nvSpPr>
      <xdr:spPr>
        <a:xfrm>
          <a:off x="6238874" y="424815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42</a:t>
          </a:r>
        </a:p>
      </xdr:txBody>
    </xdr:sp>
    <xdr:clientData/>
  </xdr:twoCellAnchor>
  <xdr:twoCellAnchor>
    <xdr:from>
      <xdr:col>4</xdr:col>
      <xdr:colOff>193675</xdr:colOff>
      <xdr:row>23</xdr:row>
      <xdr:rowOff>85725</xdr:rowOff>
    </xdr:from>
    <xdr:to>
      <xdr:col>4</xdr:col>
      <xdr:colOff>555625</xdr:colOff>
      <xdr:row>24</xdr:row>
      <xdr:rowOff>152400</xdr:rowOff>
    </xdr:to>
    <xdr:sp macro="" textlink="">
      <xdr:nvSpPr>
        <xdr:cNvPr id="10" name="ZoneTexte 9"/>
        <xdr:cNvSpPr txBox="1"/>
      </xdr:nvSpPr>
      <xdr:spPr>
        <a:xfrm>
          <a:off x="4403725" y="466725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36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0.09252</cdr:x>
      <cdr:y>0.02649</cdr:y>
    </cdr:from>
    <cdr:to>
      <cdr:x>0.16371</cdr:x>
      <cdr:y>0.0745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5947" y="152392"/>
          <a:ext cx="497052" cy="276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54</a:t>
          </a:r>
        </a:p>
      </cdr:txBody>
    </cdr:sp>
  </cdr:relSizeAnchor>
  <cdr:relSizeAnchor xmlns:cdr="http://schemas.openxmlformats.org/drawingml/2006/chartDrawing">
    <cdr:from>
      <cdr:x>0.29699</cdr:x>
      <cdr:y>0.26933</cdr:y>
    </cdr:from>
    <cdr:to>
      <cdr:x>0.33126</cdr:x>
      <cdr:y>0.34913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24150" y="1028701"/>
          <a:ext cx="314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0.35091</cdr:x>
      <cdr:y>0.16722</cdr:y>
    </cdr:from>
    <cdr:to>
      <cdr:x>0.40014</cdr:x>
      <cdr:y>0.2351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450021" y="962051"/>
          <a:ext cx="343715" cy="390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41</a:t>
          </a:r>
        </a:p>
      </cdr:txBody>
    </cdr:sp>
  </cdr:relSizeAnchor>
  <cdr:relSizeAnchor xmlns:cdr="http://schemas.openxmlformats.org/drawingml/2006/chartDrawing">
    <cdr:from>
      <cdr:x>0.4859</cdr:x>
      <cdr:y>0.24338</cdr:y>
    </cdr:from>
    <cdr:to>
      <cdr:x>0.53888</cdr:x>
      <cdr:y>0.27815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392487" y="1400183"/>
          <a:ext cx="369887" cy="20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34</a:t>
          </a:r>
        </a:p>
      </cdr:txBody>
    </cdr:sp>
  </cdr:relSizeAnchor>
  <cdr:relSizeAnchor xmlns:cdr="http://schemas.openxmlformats.org/drawingml/2006/chartDrawing">
    <cdr:from>
      <cdr:x>0.12222</cdr:x>
      <cdr:y>0.15563</cdr:y>
    </cdr:from>
    <cdr:to>
      <cdr:x>0.13556</cdr:x>
      <cdr:y>0.17053</cdr:y>
    </cdr:to>
    <cdr:cxnSp macro="">
      <cdr:nvCxnSpPr>
        <cdr:cNvPr id="7" name="Connecteur droit 6"/>
        <cdr:cNvCxnSpPr/>
      </cdr:nvCxnSpPr>
      <cdr:spPr>
        <a:xfrm xmlns:a="http://schemas.openxmlformats.org/drawingml/2006/main" flipV="1">
          <a:off x="1047749" y="895351"/>
          <a:ext cx="114300" cy="857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0.25333</cdr:x>
      <cdr:y>0.21854</cdr:y>
    </cdr:from>
    <cdr:to>
      <cdr:x>0.26889</cdr:x>
      <cdr:y>0.23841</cdr:y>
    </cdr:to>
    <cdr:cxnSp macro="">
      <cdr:nvCxnSpPr>
        <cdr:cNvPr id="9" name="Connecteur droit 8"/>
        <cdr:cNvCxnSpPr/>
      </cdr:nvCxnSpPr>
      <cdr:spPr>
        <a:xfrm xmlns:a="http://schemas.openxmlformats.org/drawingml/2006/main" flipV="1">
          <a:off x="2171699" y="1257300"/>
          <a:ext cx="133350" cy="11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0.38444</cdr:x>
      <cdr:y>0.26987</cdr:y>
    </cdr:from>
    <cdr:to>
      <cdr:x>0.40444</cdr:x>
      <cdr:y>0.29139</cdr:y>
    </cdr:to>
    <cdr:cxnSp macro="">
      <cdr:nvCxnSpPr>
        <cdr:cNvPr id="11" name="Connecteur droit 10"/>
        <cdr:cNvCxnSpPr/>
      </cdr:nvCxnSpPr>
      <cdr:spPr>
        <a:xfrm xmlns:a="http://schemas.openxmlformats.org/drawingml/2006/main" flipV="1">
          <a:off x="3295649" y="1552575"/>
          <a:ext cx="171450" cy="123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0.51444</cdr:x>
      <cdr:y>0.30132</cdr:y>
    </cdr:from>
    <cdr:to>
      <cdr:x>0.52556</cdr:x>
      <cdr:y>0.31954</cdr:y>
    </cdr:to>
    <cdr:cxnSp macro="">
      <cdr:nvCxnSpPr>
        <cdr:cNvPr id="13" name="Connecteur droit 12"/>
        <cdr:cNvCxnSpPr/>
      </cdr:nvCxnSpPr>
      <cdr:spPr>
        <a:xfrm xmlns:a="http://schemas.openxmlformats.org/drawingml/2006/main" flipV="1">
          <a:off x="4410074" y="1733551"/>
          <a:ext cx="95250" cy="1047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0.64333</cdr:x>
      <cdr:y>0.2649</cdr:y>
    </cdr:from>
    <cdr:to>
      <cdr:x>0.66111</cdr:x>
      <cdr:y>0.27815</cdr:y>
    </cdr:to>
    <cdr:cxnSp macro="">
      <cdr:nvCxnSpPr>
        <cdr:cNvPr id="15" name="Connecteur droit 14"/>
        <cdr:cNvCxnSpPr/>
      </cdr:nvCxnSpPr>
      <cdr:spPr>
        <a:xfrm xmlns:a="http://schemas.openxmlformats.org/drawingml/2006/main" flipV="1">
          <a:off x="5514974" y="1524001"/>
          <a:ext cx="152400" cy="761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0.64333</cdr:x>
      <cdr:y>0.28311</cdr:y>
    </cdr:from>
    <cdr:to>
      <cdr:x>0.66444</cdr:x>
      <cdr:y>0.33609</cdr:y>
    </cdr:to>
    <cdr:cxnSp macro="">
      <cdr:nvCxnSpPr>
        <cdr:cNvPr id="17" name="Connecteur droit 16"/>
        <cdr:cNvCxnSpPr/>
      </cdr:nvCxnSpPr>
      <cdr:spPr>
        <a:xfrm xmlns:a="http://schemas.openxmlformats.org/drawingml/2006/main">
          <a:off x="5514974" y="1628775"/>
          <a:ext cx="180975" cy="3048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0.77222</cdr:x>
      <cdr:y>0.15563</cdr:y>
    </cdr:from>
    <cdr:to>
      <cdr:x>0.78667</cdr:x>
      <cdr:y>0.1904</cdr:y>
    </cdr:to>
    <cdr:cxnSp macro="">
      <cdr:nvCxnSpPr>
        <cdr:cNvPr id="19" name="Connecteur droit 18"/>
        <cdr:cNvCxnSpPr/>
      </cdr:nvCxnSpPr>
      <cdr:spPr>
        <a:xfrm xmlns:a="http://schemas.openxmlformats.org/drawingml/2006/main" flipV="1">
          <a:off x="5391505" y="895355"/>
          <a:ext cx="100887" cy="2000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0.77444</cdr:x>
      <cdr:y>0.1904</cdr:y>
    </cdr:from>
    <cdr:to>
      <cdr:x>0.79556</cdr:x>
      <cdr:y>0.19371</cdr:y>
    </cdr:to>
    <cdr:cxnSp macro="">
      <cdr:nvCxnSpPr>
        <cdr:cNvPr id="21" name="Connecteur droit 20"/>
        <cdr:cNvCxnSpPr/>
      </cdr:nvCxnSpPr>
      <cdr:spPr>
        <a:xfrm xmlns:a="http://schemas.openxmlformats.org/drawingml/2006/main" flipV="1">
          <a:off x="6638924" y="1095375"/>
          <a:ext cx="180975" cy="1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0.77333</cdr:x>
      <cdr:y>0.20033</cdr:y>
    </cdr:from>
    <cdr:to>
      <cdr:x>0.79333</cdr:x>
      <cdr:y>0.23013</cdr:y>
    </cdr:to>
    <cdr:cxnSp macro="">
      <cdr:nvCxnSpPr>
        <cdr:cNvPr id="23" name="Connecteur droit 22"/>
        <cdr:cNvCxnSpPr/>
      </cdr:nvCxnSpPr>
      <cdr:spPr>
        <a:xfrm xmlns:a="http://schemas.openxmlformats.org/drawingml/2006/main">
          <a:off x="6629399" y="1152525"/>
          <a:ext cx="171450" cy="1714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0.90444</cdr:x>
      <cdr:y>0.26325</cdr:y>
    </cdr:from>
    <cdr:to>
      <cdr:x>0.92444</cdr:x>
      <cdr:y>0.26325</cdr:y>
    </cdr:to>
    <cdr:cxnSp macro="">
      <cdr:nvCxnSpPr>
        <cdr:cNvPr id="30" name="Connecteur droit 29"/>
        <cdr:cNvCxnSpPr/>
      </cdr:nvCxnSpPr>
      <cdr:spPr>
        <a:xfrm xmlns:a="http://schemas.openxmlformats.org/drawingml/2006/main">
          <a:off x="7753349" y="1514475"/>
          <a:ext cx="171450" cy="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30480</xdr:rowOff>
    </xdr:from>
    <xdr:to>
      <xdr:col>8</xdr:col>
      <xdr:colOff>182880</xdr:colOff>
      <xdr:row>46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38" sqref="A38"/>
    </sheetView>
  </sheetViews>
  <sheetFormatPr baseColWidth="10" defaultRowHeight="15" x14ac:dyDescent="0.25"/>
  <cols>
    <col min="2" max="16" width="9.7109375" customWidth="1"/>
    <col min="17" max="17" width="1.5703125" customWidth="1"/>
  </cols>
  <sheetData>
    <row r="1" spans="1:19" x14ac:dyDescent="0.25">
      <c r="A1" s="8" t="s">
        <v>70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1"/>
    </row>
    <row r="2" spans="1:19" x14ac:dyDescent="0.25">
      <c r="A2" s="4" t="s">
        <v>0</v>
      </c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  <c r="L2" s="4">
        <v>2017</v>
      </c>
      <c r="M2" s="4">
        <v>2018</v>
      </c>
      <c r="N2" s="5">
        <v>2019</v>
      </c>
      <c r="O2" s="43">
        <v>2020</v>
      </c>
      <c r="P2" s="44">
        <v>2021</v>
      </c>
      <c r="R2" s="43">
        <v>2020</v>
      </c>
      <c r="S2" s="44">
        <v>2021</v>
      </c>
    </row>
    <row r="3" spans="1:19" x14ac:dyDescent="0.25">
      <c r="A3" s="4" t="s">
        <v>1</v>
      </c>
      <c r="B3" s="6">
        <v>45.1611368475292</v>
      </c>
      <c r="C3" s="6">
        <v>47.9888132536827</v>
      </c>
      <c r="D3" s="6">
        <v>49.787108218044501</v>
      </c>
      <c r="E3" s="6">
        <v>47.327442843678902</v>
      </c>
      <c r="F3" s="6">
        <v>52.123465909298702</v>
      </c>
      <c r="G3" s="6">
        <v>56.853296804079797</v>
      </c>
      <c r="H3" s="6">
        <v>60.066140309746501</v>
      </c>
      <c r="I3" s="6">
        <v>62.700280928678602</v>
      </c>
      <c r="J3" s="6">
        <v>59.862761548815797</v>
      </c>
      <c r="K3" s="6">
        <v>53.970294811220299</v>
      </c>
      <c r="L3" s="6">
        <v>52.575845255811103</v>
      </c>
      <c r="M3" s="6">
        <v>54.721073165571703</v>
      </c>
      <c r="N3" s="6">
        <v>59.370568724728699</v>
      </c>
      <c r="O3" s="45">
        <v>55.454515400887303</v>
      </c>
      <c r="P3" s="45">
        <v>55.3894860120025</v>
      </c>
      <c r="R3" s="84">
        <f>100*(O3/N3-1)</f>
        <v>-6.5959504986353723</v>
      </c>
      <c r="S3" s="84">
        <f>100*(P3/O3-1)</f>
        <v>-0.11726617465628308</v>
      </c>
    </row>
    <row r="4" spans="1:19" x14ac:dyDescent="0.25">
      <c r="A4" s="4" t="s">
        <v>2</v>
      </c>
      <c r="B4" s="6">
        <v>45.1611368475292</v>
      </c>
      <c r="C4" s="6">
        <v>47.9888132536827</v>
      </c>
      <c r="D4" s="6">
        <v>49.792436854796499</v>
      </c>
      <c r="E4" s="6">
        <v>47.967874940435301</v>
      </c>
      <c r="F4" s="6">
        <v>53.603637237414198</v>
      </c>
      <c r="G4" s="6">
        <v>58.482493187138097</v>
      </c>
      <c r="H4" s="6">
        <v>61.690691252458201</v>
      </c>
      <c r="I4" s="6">
        <v>65.114862646862804</v>
      </c>
      <c r="J4" s="6">
        <v>64.281165321875093</v>
      </c>
      <c r="K4" s="6">
        <v>59.982651452609097</v>
      </c>
      <c r="L4" s="6">
        <v>60.658071425752503</v>
      </c>
      <c r="M4" s="6">
        <v>65.602140929484705</v>
      </c>
      <c r="N4" s="6">
        <v>70.513779410252099</v>
      </c>
      <c r="O4" s="45">
        <v>66.618847106021903</v>
      </c>
      <c r="P4" s="45">
        <v>66.190310297748397</v>
      </c>
      <c r="R4" s="84">
        <f t="shared" ref="R4:S5" si="0">100*(O4/N4-1)</f>
        <v>-5.5236470613343798</v>
      </c>
      <c r="S4" s="84">
        <f t="shared" si="0"/>
        <v>-0.64326662331982698</v>
      </c>
    </row>
    <row r="5" spans="1:19" x14ac:dyDescent="0.25">
      <c r="A5" s="4" t="s">
        <v>3</v>
      </c>
      <c r="B5" s="6">
        <v>52.946249796276</v>
      </c>
      <c r="C5" s="6">
        <v>56.2096194899366</v>
      </c>
      <c r="D5" s="6">
        <v>58.2710301316447</v>
      </c>
      <c r="E5" s="6">
        <v>56.051529672681703</v>
      </c>
      <c r="F5" s="6">
        <v>62.565575210384601</v>
      </c>
      <c r="G5" s="6">
        <v>68.188276433340903</v>
      </c>
      <c r="H5" s="6">
        <v>72.105503534447806</v>
      </c>
      <c r="I5" s="6">
        <v>75.875469188186599</v>
      </c>
      <c r="J5" s="6">
        <v>74.875924058230595</v>
      </c>
      <c r="K5" s="6">
        <v>69.647747537443806</v>
      </c>
      <c r="L5" s="6">
        <v>70.658402377909994</v>
      </c>
      <c r="M5" s="6">
        <v>76.179498111007504</v>
      </c>
      <c r="N5" s="6">
        <v>81.977473767811404</v>
      </c>
      <c r="O5" s="45">
        <v>77.1070825147373</v>
      </c>
      <c r="P5" s="45">
        <v>76.783192616690499</v>
      </c>
      <c r="R5" s="84">
        <f t="shared" si="0"/>
        <v>-5.9411336178384015</v>
      </c>
      <c r="S5" s="84">
        <f t="shared" si="0"/>
        <v>-0.42005207236948117</v>
      </c>
    </row>
    <row r="6" spans="1:19" x14ac:dyDescent="0.25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9" x14ac:dyDescent="0.25">
      <c r="L7" s="84"/>
      <c r="M7" s="84"/>
      <c r="N7" s="84"/>
      <c r="O7" s="84"/>
      <c r="P7" s="84"/>
    </row>
    <row r="8" spans="1:19" ht="15.75" x14ac:dyDescent="0.25">
      <c r="A8" s="10" t="s">
        <v>5</v>
      </c>
      <c r="B8" s="9"/>
      <c r="C8" s="9"/>
      <c r="D8" s="9"/>
      <c r="E8" s="9"/>
      <c r="F8" s="9"/>
    </row>
    <row r="9" spans="1:19" ht="15.75" x14ac:dyDescent="0.25">
      <c r="A9" s="11" t="s">
        <v>6</v>
      </c>
      <c r="B9" s="9"/>
      <c r="C9" s="9"/>
      <c r="D9" s="9"/>
      <c r="E9" s="9"/>
      <c r="F9" s="9"/>
    </row>
    <row r="26" spans="1:16" ht="15.75" x14ac:dyDescent="0.25">
      <c r="A26" s="13" t="s">
        <v>7</v>
      </c>
      <c r="B26" s="12"/>
      <c r="C26" s="12"/>
      <c r="D26" s="12"/>
      <c r="E26" s="12"/>
    </row>
    <row r="28" spans="1:16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6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6" x14ac:dyDescent="0.25">
      <c r="A30" s="46"/>
      <c r="B30" s="20">
        <v>2007</v>
      </c>
      <c r="C30" s="20">
        <v>2008</v>
      </c>
      <c r="D30" s="20">
        <v>2009</v>
      </c>
      <c r="E30" s="20">
        <v>2010</v>
      </c>
      <c r="F30" s="20">
        <v>2011</v>
      </c>
      <c r="G30" s="20">
        <v>2012</v>
      </c>
      <c r="H30" s="20">
        <v>2013</v>
      </c>
      <c r="I30" s="20">
        <v>2014</v>
      </c>
      <c r="J30" s="20">
        <v>2015</v>
      </c>
      <c r="K30" s="20">
        <v>2016</v>
      </c>
      <c r="L30" s="20">
        <v>2017</v>
      </c>
      <c r="M30" s="20">
        <v>2018</v>
      </c>
      <c r="N30" s="86">
        <v>2019</v>
      </c>
      <c r="O30" s="86">
        <v>2020</v>
      </c>
      <c r="P30" s="86">
        <v>2021</v>
      </c>
    </row>
    <row r="31" spans="1:16" x14ac:dyDescent="0.25">
      <c r="A31" s="20" t="s">
        <v>3</v>
      </c>
      <c r="B31" s="46"/>
      <c r="C31" s="84">
        <f>100*(C5/B5-1)</f>
        <v>6.1635521046669695</v>
      </c>
      <c r="D31" s="84">
        <f t="shared" ref="D31:N31" si="1">100*(D5/C5-1)</f>
        <v>3.667362740424096</v>
      </c>
      <c r="E31" s="84">
        <f t="shared" si="1"/>
        <v>-3.8089260717525497</v>
      </c>
      <c r="F31" s="84">
        <f t="shared" si="1"/>
        <v>11.621530359193223</v>
      </c>
      <c r="G31" s="84">
        <f t="shared" si="1"/>
        <v>8.9868928784707194</v>
      </c>
      <c r="H31" s="84">
        <f t="shared" si="1"/>
        <v>5.7447222689904542</v>
      </c>
      <c r="I31" s="84">
        <f t="shared" si="1"/>
        <v>5.2284020899149963</v>
      </c>
      <c r="J31" s="84">
        <f t="shared" si="1"/>
        <v>-1.3173495210644814</v>
      </c>
      <c r="K31" s="84">
        <f t="shared" si="1"/>
        <v>-6.9824534208363982</v>
      </c>
      <c r="L31" s="84">
        <f t="shared" si="1"/>
        <v>1.4510947966017707</v>
      </c>
      <c r="M31" s="84">
        <f t="shared" si="1"/>
        <v>7.8137851229191924</v>
      </c>
      <c r="N31" s="84">
        <f t="shared" si="1"/>
        <v>7.6109396892523273</v>
      </c>
      <c r="O31" s="84">
        <f>100*(O5/N5-1)</f>
        <v>-5.9411336178384015</v>
      </c>
      <c r="P31" s="84">
        <f>100*(P5/O5-1)</f>
        <v>-0.42005207236948117</v>
      </c>
    </row>
    <row r="32" spans="1:16" x14ac:dyDescent="0.25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84">
        <f>100*(POWER(L5/B5,1/10)-1)</f>
        <v>2.9278404690842086</v>
      </c>
      <c r="M32" s="84">
        <f t="shared" ref="M32:O32" si="2">100*(POWER(M5/C5,1/10)-1)</f>
        <v>3.0867258525028696</v>
      </c>
      <c r="N32" s="84">
        <f t="shared" si="2"/>
        <v>3.4723192387445589</v>
      </c>
      <c r="O32" s="84">
        <f t="shared" si="2"/>
        <v>3.240638115767136</v>
      </c>
      <c r="P32" s="84">
        <f>100*(POWER(P5/F5,1/10)-1)</f>
        <v>2.068814930432028</v>
      </c>
    </row>
    <row r="33" spans="1:16" ht="30" x14ac:dyDescent="0.25">
      <c r="A33" s="64" t="s">
        <v>41</v>
      </c>
      <c r="B33" s="84">
        <f>B5-B3</f>
        <v>7.7851129487468</v>
      </c>
      <c r="C33" s="84">
        <f t="shared" ref="C33:P33" si="3">C5-C3</f>
        <v>8.2208062362538996</v>
      </c>
      <c r="D33" s="84">
        <f t="shared" si="3"/>
        <v>8.4839219136001986</v>
      </c>
      <c r="E33" s="84">
        <f t="shared" si="3"/>
        <v>8.7240868290028004</v>
      </c>
      <c r="F33" s="84">
        <f t="shared" si="3"/>
        <v>10.4421093010859</v>
      </c>
      <c r="G33" s="84">
        <f t="shared" si="3"/>
        <v>11.334979629261106</v>
      </c>
      <c r="H33" s="84">
        <f t="shared" si="3"/>
        <v>12.039363224701304</v>
      </c>
      <c r="I33" s="84">
        <f t="shared" si="3"/>
        <v>13.175188259507998</v>
      </c>
      <c r="J33" s="84">
        <f t="shared" si="3"/>
        <v>15.013162509414798</v>
      </c>
      <c r="K33" s="84">
        <f t="shared" si="3"/>
        <v>15.677452726223507</v>
      </c>
      <c r="L33" s="84">
        <f t="shared" si="3"/>
        <v>18.082557122098891</v>
      </c>
      <c r="M33" s="84">
        <f t="shared" si="3"/>
        <v>21.458424945435802</v>
      </c>
      <c r="N33" s="84">
        <f t="shared" si="3"/>
        <v>22.606905043082705</v>
      </c>
      <c r="O33" s="84">
        <f t="shared" si="3"/>
        <v>21.652567113849997</v>
      </c>
      <c r="P33" s="84">
        <f t="shared" si="3"/>
        <v>21.393706604687999</v>
      </c>
    </row>
    <row r="34" spans="1:16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6" x14ac:dyDescent="0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workbookViewId="0">
      <selection activeCell="A43" sqref="A43"/>
    </sheetView>
  </sheetViews>
  <sheetFormatPr baseColWidth="10" defaultRowHeight="15" x14ac:dyDescent="0.25"/>
  <cols>
    <col min="1" max="1" width="26.140625" customWidth="1"/>
    <col min="2" max="3" width="13.7109375" customWidth="1"/>
    <col min="4" max="4" width="2" customWidth="1"/>
    <col min="6" max="6" width="11.5703125" customWidth="1"/>
    <col min="7" max="8" width="11.5703125" style="46" customWidth="1"/>
    <col min="9" max="9" width="1.5703125" customWidth="1"/>
    <col min="10" max="10" width="17.85546875" customWidth="1"/>
    <col min="13" max="13" width="12.140625" customWidth="1"/>
    <col min="15" max="15" width="12.7109375" customWidth="1"/>
  </cols>
  <sheetData>
    <row r="1" spans="1:19" x14ac:dyDescent="0.25">
      <c r="A1" s="16" t="s">
        <v>30</v>
      </c>
      <c r="B1" s="15"/>
      <c r="C1" s="15"/>
      <c r="D1" s="14"/>
      <c r="E1" s="14"/>
      <c r="I1" s="21"/>
    </row>
    <row r="2" spans="1:19" x14ac:dyDescent="0.25">
      <c r="A2" s="16"/>
      <c r="E2" s="74"/>
      <c r="F2" s="69"/>
      <c r="G2" s="69"/>
      <c r="H2" s="69"/>
      <c r="I2" s="83"/>
      <c r="J2" s="83"/>
    </row>
    <row r="3" spans="1:19" x14ac:dyDescent="0.25">
      <c r="A3" s="15"/>
      <c r="B3" s="67">
        <v>2020</v>
      </c>
      <c r="C3" s="67">
        <v>2021</v>
      </c>
      <c r="E3" s="67">
        <v>2020</v>
      </c>
      <c r="F3" s="67">
        <v>2021</v>
      </c>
      <c r="G3" s="67">
        <v>2021</v>
      </c>
      <c r="H3" s="67">
        <v>2021</v>
      </c>
      <c r="I3" s="75"/>
      <c r="J3" s="88" t="s">
        <v>34</v>
      </c>
      <c r="K3" s="88" t="s">
        <v>35</v>
      </c>
      <c r="L3" s="88" t="s">
        <v>36</v>
      </c>
      <c r="M3" s="88" t="s">
        <v>35</v>
      </c>
      <c r="N3" s="88" t="s">
        <v>36</v>
      </c>
      <c r="O3" s="88" t="s">
        <v>35</v>
      </c>
      <c r="P3" s="88" t="s">
        <v>36</v>
      </c>
    </row>
    <row r="4" spans="1:19" s="46" customFormat="1" x14ac:dyDescent="0.25">
      <c r="A4" s="18" t="s">
        <v>14</v>
      </c>
      <c r="B4" s="58">
        <v>24.433847109532</v>
      </c>
      <c r="C4" s="58">
        <v>22.893861395239899</v>
      </c>
      <c r="E4" s="87">
        <f>100*B4/B$9</f>
        <v>31.688200762701708</v>
      </c>
      <c r="F4" s="87">
        <f>100*C4/C$9</f>
        <v>29.816240527439884</v>
      </c>
      <c r="G4" s="87">
        <f>C4-B4</f>
        <v>-1.5399857142921007</v>
      </c>
      <c r="H4" s="87">
        <f t="shared" ref="H4:H9" si="0">100*(C4/B4-1)</f>
        <v>-6.3026739399189013</v>
      </c>
      <c r="I4" s="76"/>
      <c r="J4" s="46" t="s">
        <v>37</v>
      </c>
      <c r="K4" s="89">
        <v>19.358630087760599</v>
      </c>
      <c r="L4" s="89">
        <v>20.2327322464938</v>
      </c>
      <c r="M4" s="84">
        <f>M$6*K4/100</f>
        <v>4.7300580781432844</v>
      </c>
      <c r="N4" s="84">
        <f>N$6*L4/100</f>
        <v>4.6320536769822986</v>
      </c>
      <c r="O4" s="84">
        <f>100*M4/B$9</f>
        <v>6.1344015671183554</v>
      </c>
      <c r="P4" s="84">
        <f>100*N4/C$9</f>
        <v>6.0326401118874822</v>
      </c>
    </row>
    <row r="5" spans="1:19" x14ac:dyDescent="0.25">
      <c r="A5" s="18" t="s">
        <v>8</v>
      </c>
      <c r="B5" s="59">
        <v>31.0206682913553</v>
      </c>
      <c r="C5" s="59">
        <v>32.495624616762598</v>
      </c>
      <c r="E5" s="87">
        <f t="shared" ref="E5:F8" si="1">100*B5/B$9</f>
        <v>40.23063417738107</v>
      </c>
      <c r="F5" s="87">
        <f t="shared" si="1"/>
        <v>42.321273066859902</v>
      </c>
      <c r="G5" s="87">
        <f>C5-B5</f>
        <v>1.4749563254072982</v>
      </c>
      <c r="H5" s="87">
        <f t="shared" si="0"/>
        <v>4.7547535454558032</v>
      </c>
      <c r="I5" s="77"/>
      <c r="J5" s="46" t="s">
        <v>38</v>
      </c>
      <c r="K5" s="89">
        <v>80.641369912239398</v>
      </c>
      <c r="L5" s="89">
        <v>79.767267753506204</v>
      </c>
      <c r="M5" s="84">
        <f>M$6*K5/100</f>
        <v>19.703789031388716</v>
      </c>
      <c r="N5" s="84">
        <f>N$6*L5/100</f>
        <v>18.2618077182576</v>
      </c>
      <c r="O5" s="84">
        <f>100*M5/B$9</f>
        <v>25.553799195583355</v>
      </c>
      <c r="P5" s="84">
        <f>100*N5/C$9</f>
        <v>23.783600415552399</v>
      </c>
    </row>
    <row r="6" spans="1:19" x14ac:dyDescent="0.25">
      <c r="A6" s="18" t="s">
        <v>9</v>
      </c>
      <c r="B6" s="59">
        <v>2.7143317051345299</v>
      </c>
      <c r="C6" s="59">
        <v>2.3708242857459001</v>
      </c>
      <c r="E6" s="87">
        <f t="shared" si="1"/>
        <v>3.5202106169893645</v>
      </c>
      <c r="F6" s="87">
        <f t="shared" si="1"/>
        <v>3.0876865169976662</v>
      </c>
      <c r="G6" s="87">
        <f t="shared" ref="G6:G8" si="2">C6-B6</f>
        <v>-0.34350741938862983</v>
      </c>
      <c r="H6" s="87">
        <f t="shared" si="0"/>
        <v>-12.655322072053266</v>
      </c>
      <c r="I6" s="77"/>
      <c r="J6" s="77"/>
      <c r="K6" s="84">
        <f>SUM(K4:K5)</f>
        <v>100</v>
      </c>
      <c r="L6" s="84">
        <f>SUM(L4:L5)</f>
        <v>100</v>
      </c>
      <c r="M6" s="84">
        <v>24.433847109532</v>
      </c>
      <c r="N6" s="84">
        <v>22.893861395239899</v>
      </c>
      <c r="O6" s="84"/>
      <c r="P6" s="84"/>
    </row>
    <row r="7" spans="1:19" x14ac:dyDescent="0.25">
      <c r="A7" s="18" t="s">
        <v>10</v>
      </c>
      <c r="B7" s="59">
        <v>8.4499999999999993</v>
      </c>
      <c r="C7" s="59">
        <v>8.43</v>
      </c>
      <c r="E7" s="87">
        <f t="shared" si="1"/>
        <v>10.958785787784121</v>
      </c>
      <c r="F7" s="87">
        <f t="shared" si="1"/>
        <v>10.978965204121449</v>
      </c>
      <c r="G7" s="87">
        <f t="shared" si="2"/>
        <v>-1.9999999999999574E-2</v>
      </c>
      <c r="H7" s="87">
        <f t="shared" si="0"/>
        <v>-0.23668639053253671</v>
      </c>
      <c r="I7" s="77"/>
      <c r="J7" s="93"/>
      <c r="M7" s="84"/>
      <c r="N7" s="84"/>
    </row>
    <row r="8" spans="1:19" x14ac:dyDescent="0.25">
      <c r="A8" s="18" t="s">
        <v>11</v>
      </c>
      <c r="B8" s="59">
        <v>10.488235408715401</v>
      </c>
      <c r="C8" s="59">
        <v>10.592882318942101</v>
      </c>
      <c r="E8" s="87">
        <f t="shared" si="1"/>
        <v>13.60216865514373</v>
      </c>
      <c r="F8" s="87">
        <f>100*C8/C$9</f>
        <v>13.795834684581097</v>
      </c>
      <c r="G8" s="87">
        <f t="shared" si="2"/>
        <v>0.10464691022670003</v>
      </c>
      <c r="H8" s="87">
        <f t="shared" si="0"/>
        <v>0.99775516231970229</v>
      </c>
      <c r="I8" s="91"/>
      <c r="J8" s="94" t="s">
        <v>39</v>
      </c>
      <c r="K8" s="84">
        <f>B6+B7</f>
        <v>11.164331705134529</v>
      </c>
      <c r="L8" s="84">
        <f>C6+C7</f>
        <v>10.8008242857459</v>
      </c>
      <c r="M8" s="87">
        <f>100*(L8/K8-1)</f>
        <v>-3.2559711498132082</v>
      </c>
    </row>
    <row r="9" spans="1:19" x14ac:dyDescent="0.25">
      <c r="A9" s="18" t="s">
        <v>12</v>
      </c>
      <c r="B9" s="60">
        <f>SUM(B4:B8)</f>
        <v>77.107082514737229</v>
      </c>
      <c r="C9" s="60">
        <f>SUM(C4:C8)</f>
        <v>76.783192616690499</v>
      </c>
      <c r="E9" s="87">
        <f>SUM(E4:E8)</f>
        <v>99.999999999999986</v>
      </c>
      <c r="F9" s="87">
        <f>SUM(F4:F8)</f>
        <v>100</v>
      </c>
      <c r="G9" s="87">
        <f>C9-B9</f>
        <v>-0.32388989804672974</v>
      </c>
      <c r="H9" s="87">
        <f t="shared" si="0"/>
        <v>-0.42005207236939235</v>
      </c>
      <c r="I9" s="92"/>
      <c r="J9" s="90" t="s">
        <v>9</v>
      </c>
      <c r="K9" s="84">
        <f>100*B6/K$8</f>
        <v>24.312531881206965</v>
      </c>
      <c r="L9" s="84">
        <f>100*C6/L$8</f>
        <v>21.950401404777338</v>
      </c>
    </row>
    <row r="10" spans="1:19" x14ac:dyDescent="0.25">
      <c r="A10" s="17" t="s">
        <v>4</v>
      </c>
      <c r="B10" s="15"/>
      <c r="C10" s="15"/>
      <c r="D10" s="14"/>
      <c r="E10" s="69"/>
      <c r="F10" s="69"/>
      <c r="G10" s="69"/>
      <c r="H10" s="69"/>
      <c r="I10" s="69"/>
      <c r="J10" s="90" t="s">
        <v>10</v>
      </c>
      <c r="K10" s="84">
        <f>100*B7/K$8</f>
        <v>75.687468118793035</v>
      </c>
      <c r="L10" s="84">
        <f>100*C7/L$8</f>
        <v>78.049598595222662</v>
      </c>
    </row>
    <row r="11" spans="1:19" x14ac:dyDescent="0.25">
      <c r="K11" s="95">
        <f>SUM(K9:K10)</f>
        <v>100</v>
      </c>
      <c r="L11" s="95">
        <f>SUM(L9:L10)</f>
        <v>100</v>
      </c>
    </row>
    <row r="12" spans="1:19" x14ac:dyDescent="0.25">
      <c r="A12" s="68" t="s">
        <v>31</v>
      </c>
      <c r="B12" s="69"/>
      <c r="C12" s="69"/>
      <c r="D12" s="69"/>
      <c r="E12" s="69"/>
      <c r="F12" s="69"/>
      <c r="G12" s="69"/>
      <c r="H12" s="69"/>
      <c r="I12" s="69"/>
      <c r="K12" s="78"/>
      <c r="L12" s="78"/>
    </row>
    <row r="13" spans="1:19" x14ac:dyDescent="0.25">
      <c r="A13" s="69"/>
      <c r="B13" s="69"/>
      <c r="C13" s="69"/>
      <c r="D13" s="69"/>
      <c r="E13" s="69"/>
      <c r="F13" s="69"/>
      <c r="G13" s="69"/>
      <c r="H13" s="69"/>
      <c r="I13" s="69"/>
      <c r="K13" s="78"/>
      <c r="L13" s="78"/>
      <c r="M13" s="69"/>
      <c r="N13" s="69"/>
      <c r="O13" s="69"/>
      <c r="P13" s="69"/>
      <c r="Q13" s="69"/>
      <c r="R13" s="69"/>
      <c r="S13" s="69"/>
    </row>
    <row r="14" spans="1:19" x14ac:dyDescent="0.25">
      <c r="A14" s="69"/>
      <c r="B14" s="69"/>
      <c r="C14" s="69"/>
      <c r="D14" s="69"/>
      <c r="E14" s="69"/>
      <c r="F14" s="69"/>
      <c r="G14" s="69"/>
      <c r="H14" s="69"/>
      <c r="I14" s="69"/>
      <c r="K14" s="76"/>
      <c r="L14" s="76"/>
      <c r="M14" s="79"/>
      <c r="N14" s="69"/>
      <c r="O14" s="69"/>
      <c r="P14" s="69"/>
      <c r="Q14" s="69"/>
      <c r="R14" s="69"/>
      <c r="S14" s="69"/>
    </row>
    <row r="15" spans="1:19" x14ac:dyDescent="0.25">
      <c r="A15" s="69"/>
      <c r="B15" s="69"/>
      <c r="C15" s="69"/>
      <c r="D15" s="69"/>
      <c r="E15" s="69"/>
      <c r="F15" s="69"/>
      <c r="G15" s="69"/>
      <c r="H15" s="69"/>
      <c r="I15" s="69"/>
      <c r="K15" s="77"/>
      <c r="L15" s="77"/>
      <c r="M15" s="79"/>
      <c r="N15" s="69"/>
      <c r="O15" s="69"/>
      <c r="P15" s="69"/>
      <c r="Q15" s="69"/>
      <c r="R15" s="69"/>
      <c r="S15" s="69"/>
    </row>
    <row r="16" spans="1:19" x14ac:dyDescent="0.25">
      <c r="A16" s="69"/>
      <c r="B16" s="69"/>
      <c r="C16" s="69"/>
      <c r="D16" s="69"/>
      <c r="E16" s="69"/>
      <c r="F16" s="69"/>
      <c r="G16" s="69"/>
      <c r="H16" s="69"/>
      <c r="I16" s="69"/>
      <c r="K16" s="77"/>
      <c r="L16" s="77"/>
      <c r="M16" s="79"/>
      <c r="N16" s="69"/>
      <c r="O16" s="69"/>
      <c r="P16" s="69"/>
      <c r="Q16" s="69"/>
      <c r="R16" s="69"/>
      <c r="S16" s="69"/>
    </row>
    <row r="17" spans="1:19" x14ac:dyDescent="0.25">
      <c r="A17" s="69"/>
      <c r="B17" s="69"/>
      <c r="C17" s="69"/>
      <c r="D17" s="69"/>
      <c r="E17" s="69"/>
      <c r="F17" s="69"/>
      <c r="G17" s="69"/>
      <c r="H17" s="69"/>
      <c r="I17" s="69"/>
      <c r="K17" s="77"/>
      <c r="L17" s="77"/>
      <c r="M17" s="79"/>
      <c r="N17" s="69"/>
      <c r="O17" s="69"/>
      <c r="P17" s="69"/>
      <c r="Q17" s="69"/>
      <c r="R17" s="69"/>
      <c r="S17" s="69"/>
    </row>
    <row r="18" spans="1:19" x14ac:dyDescent="0.25">
      <c r="A18" s="69"/>
      <c r="B18" s="69"/>
      <c r="C18" s="69"/>
      <c r="D18" s="69"/>
      <c r="E18" s="69"/>
      <c r="F18" s="70"/>
      <c r="G18" s="70"/>
      <c r="H18" s="70"/>
      <c r="I18" s="69"/>
      <c r="K18" s="77"/>
      <c r="L18" s="77"/>
      <c r="M18" s="79"/>
      <c r="N18" s="69"/>
      <c r="O18" s="69"/>
      <c r="P18" s="69"/>
      <c r="Q18" s="69"/>
      <c r="R18" s="69"/>
      <c r="S18" s="69"/>
    </row>
    <row r="19" spans="1:19" x14ac:dyDescent="0.25">
      <c r="A19" s="69"/>
      <c r="B19" s="69"/>
      <c r="C19" s="69"/>
      <c r="D19" s="69"/>
      <c r="E19" s="69"/>
      <c r="F19" s="69"/>
      <c r="G19" s="69"/>
      <c r="H19" s="69"/>
      <c r="I19" s="69"/>
      <c r="K19" s="80"/>
      <c r="L19" s="80"/>
      <c r="M19" s="79"/>
      <c r="N19" s="69"/>
      <c r="O19" s="69"/>
      <c r="P19" s="69"/>
      <c r="Q19" s="69"/>
      <c r="R19" s="69"/>
      <c r="S19" s="69"/>
    </row>
    <row r="20" spans="1:19" x14ac:dyDescent="0.25">
      <c r="A20" s="69"/>
      <c r="B20" s="69"/>
      <c r="C20" s="69"/>
      <c r="D20" s="69"/>
      <c r="E20" s="69"/>
      <c r="F20" s="69"/>
      <c r="G20" s="69"/>
      <c r="H20" s="69"/>
      <c r="I20" s="69"/>
      <c r="K20" s="69"/>
      <c r="L20" s="69"/>
      <c r="M20" s="79"/>
      <c r="N20" s="69"/>
      <c r="O20" s="69"/>
      <c r="P20" s="69"/>
      <c r="Q20" s="69"/>
      <c r="R20" s="69"/>
      <c r="S20" s="69"/>
    </row>
    <row r="21" spans="1:19" x14ac:dyDescent="0.25">
      <c r="A21" s="69"/>
      <c r="B21" s="69"/>
      <c r="C21" s="69"/>
      <c r="D21" s="69"/>
      <c r="E21" s="69"/>
      <c r="F21" s="69"/>
      <c r="G21" s="69"/>
      <c r="H21" s="69"/>
      <c r="I21" s="69"/>
      <c r="K21" s="69"/>
      <c r="L21" s="69"/>
      <c r="M21" s="81"/>
      <c r="N21" s="69"/>
      <c r="O21" s="69"/>
      <c r="P21" s="69"/>
      <c r="Q21" s="69"/>
      <c r="R21" s="69"/>
      <c r="S21" s="69"/>
    </row>
    <row r="22" spans="1:19" x14ac:dyDescent="0.25">
      <c r="A22" s="69"/>
      <c r="B22" s="69"/>
      <c r="C22" s="69"/>
      <c r="D22" s="69"/>
      <c r="E22" s="69"/>
      <c r="F22" s="69"/>
      <c r="G22" s="69"/>
      <c r="H22" s="69"/>
      <c r="I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x14ac:dyDescent="0.25">
      <c r="A23" s="69"/>
      <c r="B23" s="69"/>
      <c r="C23" s="69"/>
      <c r="D23" s="69"/>
      <c r="E23" s="69"/>
      <c r="F23" s="69"/>
      <c r="G23" s="69"/>
      <c r="H23" s="69"/>
      <c r="I23" s="69"/>
      <c r="M23" s="69"/>
      <c r="N23" s="69"/>
      <c r="O23" s="69"/>
      <c r="P23" s="69"/>
      <c r="Q23" s="69"/>
      <c r="R23" s="69"/>
      <c r="S23" s="69"/>
    </row>
    <row r="24" spans="1:19" x14ac:dyDescent="0.25">
      <c r="A24" s="69"/>
      <c r="B24" s="69"/>
      <c r="C24" s="69"/>
      <c r="D24" s="69"/>
      <c r="E24" s="69"/>
      <c r="F24" s="69"/>
      <c r="G24" s="69"/>
      <c r="H24" s="69"/>
      <c r="I24" s="69"/>
      <c r="M24" s="69"/>
      <c r="N24" s="69"/>
      <c r="O24" s="69"/>
      <c r="P24" s="69"/>
      <c r="Q24" s="69"/>
      <c r="R24" s="69"/>
      <c r="S24" s="69"/>
    </row>
    <row r="25" spans="1:19" x14ac:dyDescent="0.25">
      <c r="A25" s="69"/>
      <c r="B25" s="69"/>
      <c r="C25" s="69"/>
      <c r="D25" s="69"/>
      <c r="E25" s="69"/>
      <c r="F25" s="69"/>
      <c r="G25" s="69"/>
      <c r="H25" s="69"/>
      <c r="I25" s="69"/>
    </row>
    <row r="26" spans="1:19" x14ac:dyDescent="0.25">
      <c r="A26" s="69"/>
      <c r="B26" s="69"/>
      <c r="C26" s="69"/>
      <c r="D26" s="69"/>
      <c r="E26" s="69"/>
      <c r="F26" s="69"/>
      <c r="G26" s="69"/>
      <c r="H26" s="69"/>
      <c r="I26" s="69"/>
    </row>
    <row r="27" spans="1:19" x14ac:dyDescent="0.25">
      <c r="A27" s="69"/>
      <c r="B27" s="69"/>
      <c r="C27" s="69"/>
      <c r="D27" s="69"/>
      <c r="E27" s="69"/>
      <c r="F27" s="69"/>
      <c r="G27" s="69"/>
      <c r="H27" s="69"/>
      <c r="I27" s="69"/>
    </row>
    <row r="28" spans="1:19" x14ac:dyDescent="0.25">
      <c r="A28" s="69"/>
      <c r="B28" s="69"/>
      <c r="C28" s="69"/>
      <c r="D28" s="69"/>
      <c r="E28" s="69"/>
      <c r="F28" s="69"/>
      <c r="G28" s="69"/>
      <c r="H28" s="69"/>
      <c r="I28" s="69"/>
    </row>
    <row r="29" spans="1:19" x14ac:dyDescent="0.25">
      <c r="A29" s="69"/>
      <c r="B29" s="69"/>
      <c r="C29" s="69"/>
      <c r="D29" s="69"/>
      <c r="E29" s="69"/>
      <c r="F29" s="69"/>
      <c r="G29" s="69"/>
      <c r="H29" s="69"/>
      <c r="I29" s="69"/>
    </row>
    <row r="30" spans="1:19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19" x14ac:dyDescent="0.25">
      <c r="A31" s="69"/>
      <c r="B31" s="69"/>
      <c r="C31" s="69"/>
      <c r="D31" s="69"/>
      <c r="E31" s="69"/>
      <c r="F31" s="69"/>
      <c r="G31" s="69"/>
      <c r="H31" s="69"/>
      <c r="I31" s="69"/>
    </row>
    <row r="32" spans="1:19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19"/>
    </row>
    <row r="33" spans="1:10" ht="15.75" x14ac:dyDescent="0.25">
      <c r="A33" s="107" t="s">
        <v>61</v>
      </c>
      <c r="B33" s="69"/>
      <c r="C33" s="69"/>
      <c r="D33" s="69"/>
      <c r="E33" s="69"/>
      <c r="F33" s="69"/>
      <c r="G33" s="69"/>
      <c r="H33" s="69"/>
      <c r="I33" s="69"/>
    </row>
    <row r="34" spans="1:10" ht="15.75" x14ac:dyDescent="0.25">
      <c r="A34" s="71" t="s">
        <v>7</v>
      </c>
      <c r="B34" s="69"/>
      <c r="C34" s="69"/>
      <c r="D34" s="69"/>
      <c r="E34" s="69"/>
      <c r="F34" s="69"/>
      <c r="G34" s="69"/>
      <c r="H34" s="69"/>
      <c r="I34" s="69"/>
      <c r="J34" s="19"/>
    </row>
    <row r="35" spans="1:10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19"/>
    </row>
    <row r="36" spans="1:10" x14ac:dyDescent="0.25">
      <c r="A36" s="72"/>
      <c r="B36" s="69"/>
      <c r="C36" s="69"/>
      <c r="D36" s="69"/>
      <c r="E36" s="73"/>
      <c r="F36" s="72"/>
      <c r="G36" s="72"/>
      <c r="H36" s="72"/>
      <c r="I36" s="69"/>
      <c r="J36" s="19"/>
    </row>
    <row r="37" spans="1:10" x14ac:dyDescent="0.25">
      <c r="A37" s="69"/>
      <c r="B37" s="69"/>
      <c r="C37" s="69"/>
      <c r="D37" s="69"/>
      <c r="E37" s="69"/>
      <c r="F37" s="69"/>
      <c r="G37" s="69"/>
      <c r="H37" s="69"/>
      <c r="I37" s="69"/>
    </row>
    <row r="38" spans="1:10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10" x14ac:dyDescent="0.25">
      <c r="A39" s="69"/>
      <c r="B39" s="69"/>
      <c r="C39" s="69"/>
      <c r="D39" s="69"/>
      <c r="E39" s="69"/>
      <c r="F39" s="69"/>
      <c r="G39" s="69"/>
      <c r="H39" s="69"/>
      <c r="I39" s="69"/>
    </row>
    <row r="44" spans="1:10" x14ac:dyDescent="0.25">
      <c r="A44" s="69"/>
      <c r="B44" s="69"/>
      <c r="C44" s="69"/>
      <c r="D44" s="69"/>
      <c r="E44" s="69"/>
      <c r="F44" s="69"/>
      <c r="G44" s="69"/>
      <c r="H44" s="69"/>
      <c r="I44" s="6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selection activeCell="A54" sqref="A54"/>
    </sheetView>
  </sheetViews>
  <sheetFormatPr baseColWidth="10" defaultColWidth="11.5703125" defaultRowHeight="15" x14ac:dyDescent="0.25"/>
  <cols>
    <col min="1" max="16384" width="11.5703125" style="100"/>
  </cols>
  <sheetData>
    <row r="1" spans="1:5" x14ac:dyDescent="0.25">
      <c r="A1" s="68" t="s">
        <v>43</v>
      </c>
    </row>
    <row r="2" spans="1:5" x14ac:dyDescent="0.25">
      <c r="A2" s="36" t="s">
        <v>0</v>
      </c>
    </row>
    <row r="3" spans="1:5" x14ac:dyDescent="0.25">
      <c r="A3" s="101" t="s">
        <v>44</v>
      </c>
      <c r="B3" s="101" t="s">
        <v>8</v>
      </c>
      <c r="C3" s="101" t="s">
        <v>14</v>
      </c>
      <c r="D3" s="101" t="s">
        <v>40</v>
      </c>
      <c r="E3" s="101" t="s">
        <v>62</v>
      </c>
    </row>
    <row r="4" spans="1:5" x14ac:dyDescent="0.25">
      <c r="A4" s="102" t="s">
        <v>45</v>
      </c>
      <c r="B4" s="102">
        <v>81.7</v>
      </c>
      <c r="C4" s="102">
        <v>49.9</v>
      </c>
      <c r="D4" s="102">
        <v>69.099999999999994</v>
      </c>
      <c r="E4" s="103">
        <v>0.54384615384615376</v>
      </c>
    </row>
    <row r="5" spans="1:5" x14ac:dyDescent="0.25">
      <c r="A5" s="102" t="s">
        <v>46</v>
      </c>
      <c r="B5" s="102">
        <v>41.5</v>
      </c>
      <c r="C5" s="102">
        <v>11.9</v>
      </c>
      <c r="D5" s="102">
        <v>53.4</v>
      </c>
      <c r="E5" s="103">
        <v>0.42210386151797608</v>
      </c>
    </row>
    <row r="6" spans="1:5" x14ac:dyDescent="0.25">
      <c r="A6" s="102" t="s">
        <v>47</v>
      </c>
      <c r="B6" s="102">
        <v>30</v>
      </c>
      <c r="C6" s="102">
        <v>10.1</v>
      </c>
      <c r="D6" s="102">
        <v>62.1</v>
      </c>
      <c r="E6" s="103">
        <v>1.1881188118811909E-2</v>
      </c>
    </row>
    <row r="7" spans="1:5" x14ac:dyDescent="0.25">
      <c r="A7" s="102" t="s">
        <v>48</v>
      </c>
      <c r="B7" s="102">
        <v>34.1</v>
      </c>
      <c r="C7" s="102">
        <v>30.7</v>
      </c>
      <c r="D7" s="102">
        <v>24.4</v>
      </c>
      <c r="E7" s="103">
        <v>-2.0856201975850776E-2</v>
      </c>
    </row>
    <row r="8" spans="1:5" x14ac:dyDescent="0.25">
      <c r="A8" s="102" t="s">
        <v>28</v>
      </c>
      <c r="B8" s="102">
        <v>31.3</v>
      </c>
      <c r="C8" s="102">
        <v>32.6</v>
      </c>
      <c r="D8" s="102">
        <v>19.100000000000001</v>
      </c>
      <c r="E8" s="103">
        <v>3.4912718204488741E-2</v>
      </c>
    </row>
    <row r="9" spans="1:5" x14ac:dyDescent="0.25">
      <c r="A9" s="102" t="s">
        <v>17</v>
      </c>
      <c r="B9" s="102">
        <v>35.4</v>
      </c>
      <c r="C9" s="102">
        <v>17.3</v>
      </c>
      <c r="D9" s="102">
        <v>28.2</v>
      </c>
      <c r="E9" s="103">
        <v>8.7281795511222303E-3</v>
      </c>
    </row>
    <row r="10" spans="1:5" x14ac:dyDescent="0.25">
      <c r="A10" s="102" t="s">
        <v>16</v>
      </c>
      <c r="B10" s="102">
        <v>32.5</v>
      </c>
      <c r="C10" s="102">
        <v>22.9</v>
      </c>
      <c r="D10" s="102">
        <v>21.4</v>
      </c>
      <c r="E10" s="103">
        <v>-3.8910505836575512E-3</v>
      </c>
    </row>
    <row r="11" spans="1:5" ht="17.25" x14ac:dyDescent="0.25">
      <c r="A11" s="102" t="s">
        <v>63</v>
      </c>
      <c r="B11" s="102">
        <v>30.6</v>
      </c>
      <c r="C11" s="102">
        <v>16.2</v>
      </c>
      <c r="D11" s="102">
        <v>23.2</v>
      </c>
      <c r="E11" s="103">
        <v>3.3973412112259925E-2</v>
      </c>
    </row>
    <row r="12" spans="1:5" x14ac:dyDescent="0.25">
      <c r="A12" s="102" t="s">
        <v>49</v>
      </c>
      <c r="B12" s="102">
        <v>31.6</v>
      </c>
      <c r="C12" s="102">
        <v>17.399999999999999</v>
      </c>
      <c r="D12" s="102">
        <v>18.100000000000001</v>
      </c>
      <c r="E12" s="103">
        <v>1.9756838905775034E-2</v>
      </c>
    </row>
    <row r="13" spans="1:5" x14ac:dyDescent="0.25">
      <c r="A13" s="102" t="s">
        <v>15</v>
      </c>
      <c r="B13" s="102">
        <v>29.3</v>
      </c>
      <c r="C13" s="102">
        <v>15.4</v>
      </c>
      <c r="D13" s="102">
        <v>21.3</v>
      </c>
      <c r="E13" s="103">
        <v>9.27152317880795E-2</v>
      </c>
    </row>
    <row r="14" spans="1:5" x14ac:dyDescent="0.25">
      <c r="A14" s="102" t="s">
        <v>50</v>
      </c>
      <c r="B14" s="102">
        <v>31.5</v>
      </c>
      <c r="C14" s="102">
        <v>14.3</v>
      </c>
      <c r="D14" s="102">
        <v>12.2</v>
      </c>
      <c r="E14" s="103">
        <v>0.14851485148514851</v>
      </c>
    </row>
    <row r="15" spans="1:5" x14ac:dyDescent="0.25">
      <c r="A15" s="102" t="s">
        <v>51</v>
      </c>
      <c r="B15" s="102">
        <v>36.1</v>
      </c>
      <c r="C15" s="102">
        <v>7.7</v>
      </c>
      <c r="D15" s="102">
        <v>13.3</v>
      </c>
      <c r="E15" s="103">
        <v>0.33411214953271057</v>
      </c>
    </row>
    <row r="16" spans="1:5" x14ac:dyDescent="0.25">
      <c r="A16" s="102" t="s">
        <v>52</v>
      </c>
      <c r="B16" s="102">
        <v>26.4</v>
      </c>
      <c r="C16" s="102">
        <v>12.8</v>
      </c>
      <c r="D16" s="102">
        <v>16.7</v>
      </c>
      <c r="E16" s="103">
        <v>-1.4109347442680725E-2</v>
      </c>
    </row>
    <row r="17" spans="1:5" x14ac:dyDescent="0.25">
      <c r="A17" s="102" t="s">
        <v>53</v>
      </c>
      <c r="B17" s="102">
        <v>33.1</v>
      </c>
      <c r="C17" s="102">
        <v>14.3</v>
      </c>
      <c r="D17" s="102">
        <v>6.6</v>
      </c>
      <c r="E17" s="103">
        <v>0.44385026737967936</v>
      </c>
    </row>
    <row r="18" spans="1:5" x14ac:dyDescent="0.25">
      <c r="A18" s="102" t="s">
        <v>54</v>
      </c>
      <c r="B18" s="102">
        <v>19.5</v>
      </c>
      <c r="C18" s="102">
        <v>16.5</v>
      </c>
      <c r="D18" s="102">
        <v>7.2</v>
      </c>
      <c r="E18" s="103">
        <v>-0.10927835051546386</v>
      </c>
    </row>
    <row r="19" spans="1:5" x14ac:dyDescent="0.25">
      <c r="A19" s="102" t="s">
        <v>55</v>
      </c>
      <c r="B19" s="102">
        <v>23.6</v>
      </c>
      <c r="C19" s="102">
        <v>10.6</v>
      </c>
      <c r="D19" s="102">
        <v>8.5</v>
      </c>
      <c r="E19" s="103">
        <v>-3.8288288288288196E-2</v>
      </c>
    </row>
    <row r="20" spans="1:5" x14ac:dyDescent="0.25">
      <c r="A20" s="100" t="s">
        <v>64</v>
      </c>
    </row>
    <row r="27" spans="1:5" x14ac:dyDescent="0.25">
      <c r="A27" s="68" t="s">
        <v>60</v>
      </c>
    </row>
    <row r="30" spans="1:5" x14ac:dyDescent="0.25">
      <c r="A30" s="46" t="s">
        <v>25</v>
      </c>
    </row>
    <row r="47" spans="1:1" ht="17.25" x14ac:dyDescent="0.25">
      <c r="A47" s="108" t="s">
        <v>65</v>
      </c>
    </row>
    <row r="48" spans="1:1" ht="15.75" x14ac:dyDescent="0.25">
      <c r="A48" s="104" t="s">
        <v>56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Normal="100" workbookViewId="0">
      <selection activeCell="A43" sqref="A43"/>
    </sheetView>
  </sheetViews>
  <sheetFormatPr baseColWidth="10" defaultRowHeight="15" x14ac:dyDescent="0.25"/>
  <cols>
    <col min="1" max="1" width="28.7109375" customWidth="1"/>
    <col min="2" max="16" width="8.7109375" customWidth="1"/>
    <col min="17" max="17" width="1.5703125" customWidth="1"/>
  </cols>
  <sheetData>
    <row r="1" spans="1:20" x14ac:dyDescent="0.25">
      <c r="A1" s="35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</row>
    <row r="2" spans="1:20" x14ac:dyDescent="0.25">
      <c r="A2" s="36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2"/>
    </row>
    <row r="3" spans="1:20" x14ac:dyDescent="0.25">
      <c r="A3" s="37"/>
      <c r="B3" s="37">
        <v>2007</v>
      </c>
      <c r="C3" s="37">
        <v>2008</v>
      </c>
      <c r="D3" s="37">
        <v>2009</v>
      </c>
      <c r="E3" s="37">
        <v>2010</v>
      </c>
      <c r="F3" s="37">
        <v>2011</v>
      </c>
      <c r="G3" s="37">
        <v>2012</v>
      </c>
      <c r="H3" s="37">
        <v>2013</v>
      </c>
      <c r="I3" s="37">
        <v>2014</v>
      </c>
      <c r="J3" s="37">
        <v>2015</v>
      </c>
      <c r="K3" s="37">
        <v>2016</v>
      </c>
      <c r="L3" s="37">
        <v>2017</v>
      </c>
      <c r="M3" s="37">
        <v>2018</v>
      </c>
      <c r="N3" s="38">
        <v>2019</v>
      </c>
      <c r="O3" s="44">
        <v>2020</v>
      </c>
      <c r="P3" s="44">
        <v>2021</v>
      </c>
      <c r="Q3" s="64"/>
      <c r="R3" s="44">
        <v>2020</v>
      </c>
      <c r="S3" s="44">
        <v>2021</v>
      </c>
    </row>
    <row r="4" spans="1:20" x14ac:dyDescent="0.25">
      <c r="A4" s="43" t="s">
        <v>21</v>
      </c>
      <c r="B4" s="50">
        <v>34.458815818917401</v>
      </c>
      <c r="C4" s="50">
        <v>37.959737096861801</v>
      </c>
      <c r="D4" s="50">
        <v>38.475514015570198</v>
      </c>
      <c r="E4" s="50">
        <v>38.070716213401397</v>
      </c>
      <c r="F4" s="50">
        <v>43.412780722911599</v>
      </c>
      <c r="G4" s="50">
        <v>48.7839443122839</v>
      </c>
      <c r="H4" s="50">
        <v>49.679161092032601</v>
      </c>
      <c r="I4" s="50">
        <v>48.200841535494497</v>
      </c>
      <c r="J4" s="50">
        <v>44.427105002522097</v>
      </c>
      <c r="K4" s="50">
        <v>40.323165090715896</v>
      </c>
      <c r="L4" s="50">
        <v>40.308575380696603</v>
      </c>
      <c r="M4" s="50">
        <v>44.3705158509485</v>
      </c>
      <c r="N4" s="50">
        <v>46.464764801707197</v>
      </c>
      <c r="O4" s="50">
        <v>45.056639423602</v>
      </c>
      <c r="P4" s="50">
        <v>47.452046110808702</v>
      </c>
      <c r="Q4" s="62"/>
      <c r="R4" s="85">
        <f>100*(O4/N4-1)</f>
        <v>-3.0305229868579087</v>
      </c>
      <c r="S4" s="85">
        <f>100*(P4/O4-1)</f>
        <v>5.3164344208767478</v>
      </c>
    </row>
    <row r="5" spans="1:20" x14ac:dyDescent="0.25">
      <c r="A5" s="43" t="s">
        <v>23</v>
      </c>
      <c r="B5" s="50">
        <v>26.8880307482905</v>
      </c>
      <c r="C5" s="50">
        <v>32.451371805772098</v>
      </c>
      <c r="D5" s="50">
        <v>28.468253387852599</v>
      </c>
      <c r="E5" s="50">
        <v>27.4962305461301</v>
      </c>
      <c r="F5" s="50">
        <v>27.8469291156126</v>
      </c>
      <c r="G5" s="50">
        <v>30.527558700747701</v>
      </c>
      <c r="H5" s="50">
        <v>31.617877500847001</v>
      </c>
      <c r="I5" s="50">
        <v>31.0128982687425</v>
      </c>
      <c r="J5" s="50">
        <v>29.774819094556399</v>
      </c>
      <c r="K5" s="50">
        <v>23.957965563150999</v>
      </c>
      <c r="L5" s="50">
        <v>24.891435965949402</v>
      </c>
      <c r="M5" s="50">
        <v>27.490158853248801</v>
      </c>
      <c r="N5" s="50">
        <v>25.641594814842801</v>
      </c>
      <c r="O5" s="50">
        <v>21.272635670561701</v>
      </c>
      <c r="P5" s="50">
        <v>33.931701083119599</v>
      </c>
      <c r="Q5" s="62"/>
      <c r="R5" s="85">
        <f t="shared" ref="R5:S8" si="0">100*(O5/N5-1)</f>
        <v>-17.038562444454897</v>
      </c>
      <c r="S5" s="85">
        <f t="shared" si="0"/>
        <v>59.508683402481431</v>
      </c>
    </row>
    <row r="6" spans="1:20" x14ac:dyDescent="0.25">
      <c r="A6" s="43" t="s">
        <v>24</v>
      </c>
      <c r="B6" s="50">
        <v>24.901447049143801</v>
      </c>
      <c r="C6" s="50">
        <v>31.9425159261</v>
      </c>
      <c r="D6" s="50">
        <v>25.692401376923399</v>
      </c>
      <c r="E6" s="50">
        <v>23.641700685066301</v>
      </c>
      <c r="F6" s="50">
        <v>28.316902322749701</v>
      </c>
      <c r="G6" s="50">
        <v>31.450194591159899</v>
      </c>
      <c r="H6" s="50">
        <v>30.1783107118221</v>
      </c>
      <c r="I6" s="50">
        <v>27.7936667001009</v>
      </c>
      <c r="J6" s="50">
        <v>25.1028038064313</v>
      </c>
      <c r="K6" s="50">
        <v>20.6362354736711</v>
      </c>
      <c r="L6" s="50">
        <v>20.7882709045486</v>
      </c>
      <c r="M6" s="50">
        <v>22.630427943449501</v>
      </c>
      <c r="N6" s="50">
        <v>19.1424661619935</v>
      </c>
      <c r="O6" s="50">
        <v>13.528565211663</v>
      </c>
      <c r="P6" s="50">
        <v>35.725693376362798</v>
      </c>
      <c r="Q6" s="62"/>
      <c r="R6" s="85">
        <f t="shared" si="0"/>
        <v>-29.326947232518275</v>
      </c>
      <c r="S6" s="85">
        <f t="shared" si="0"/>
        <v>164.07599636333657</v>
      </c>
    </row>
    <row r="7" spans="1:20" s="46" customFormat="1" x14ac:dyDescent="0.25">
      <c r="A7" s="43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>
        <v>18.895360650185999</v>
      </c>
      <c r="M7" s="50">
        <v>24.096171183848401</v>
      </c>
      <c r="N7" s="50">
        <v>15.772487634608501</v>
      </c>
      <c r="O7" s="50">
        <v>10.9723217362436</v>
      </c>
      <c r="P7" s="50">
        <v>43.856628344573501</v>
      </c>
      <c r="Q7" s="62"/>
      <c r="R7" s="85">
        <f>100*(O7/N7-1)</f>
        <v>-30.433790848770247</v>
      </c>
      <c r="S7" s="85">
        <f t="shared" si="0"/>
        <v>299.70235469587971</v>
      </c>
    </row>
    <row r="8" spans="1:20" s="46" customFormat="1" x14ac:dyDescent="0.25">
      <c r="A8" s="43" t="s">
        <v>29</v>
      </c>
      <c r="B8" s="66">
        <v>29.604816474847077</v>
      </c>
      <c r="C8" s="66">
        <v>34.510930524358571</v>
      </c>
      <c r="D8" s="66">
        <v>33.43530896446304</v>
      </c>
      <c r="E8" s="66">
        <v>32.983807591012877</v>
      </c>
      <c r="F8" s="66">
        <v>35.683903927319776</v>
      </c>
      <c r="G8" s="66">
        <v>39.116473471389817</v>
      </c>
      <c r="H8" s="66">
        <v>39.81123800732658</v>
      </c>
      <c r="I8" s="66">
        <v>37.92261725590312</v>
      </c>
      <c r="J8" s="66">
        <v>36.472279190698231</v>
      </c>
      <c r="K8" s="66">
        <v>31.584058284729039</v>
      </c>
      <c r="L8" s="50">
        <v>32.833329147952</v>
      </c>
      <c r="M8" s="50">
        <v>35.6118197310197</v>
      </c>
      <c r="N8" s="50">
        <v>34.628847242745302</v>
      </c>
      <c r="O8" s="50">
        <v>31.251160743352902</v>
      </c>
      <c r="P8" s="50">
        <v>41.636630656012997</v>
      </c>
      <c r="Q8" s="65"/>
      <c r="R8" s="85">
        <f t="shared" si="0"/>
        <v>-9.7539674818370443</v>
      </c>
      <c r="S8" s="85">
        <f>100*(P8/O8-1)</f>
        <v>33.232269348168387</v>
      </c>
      <c r="T8" s="46">
        <f>(P8/F8)^(1/10)-1</f>
        <v>1.5547687711824576E-2</v>
      </c>
    </row>
    <row r="9" spans="1:20" s="57" customForma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20" x14ac:dyDescent="0.25">
      <c r="A10" s="34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2"/>
    </row>
    <row r="11" spans="1:20" x14ac:dyDescent="0.25">
      <c r="B11" s="46"/>
      <c r="C11" s="46"/>
      <c r="D11" s="46"/>
      <c r="E11" s="46"/>
      <c r="F11" s="46"/>
      <c r="G11" s="46"/>
      <c r="H11" s="46"/>
      <c r="I11" s="46"/>
      <c r="J11" s="46"/>
    </row>
    <row r="12" spans="1:20" ht="15.75" x14ac:dyDescent="0.25">
      <c r="A12" s="40" t="s">
        <v>59</v>
      </c>
      <c r="B12" s="39"/>
      <c r="C12" s="39"/>
      <c r="D12" s="39"/>
      <c r="E12" s="39"/>
      <c r="F12" s="39"/>
      <c r="G12" s="39"/>
      <c r="H12" s="39"/>
      <c r="I12" s="39"/>
      <c r="O12" s="63"/>
    </row>
    <row r="13" spans="1:20" x14ac:dyDescent="0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M13" s="51"/>
    </row>
    <row r="14" spans="1:20" x14ac:dyDescent="0.25">
      <c r="M14" s="51"/>
    </row>
    <row r="15" spans="1:20" x14ac:dyDescent="0.25">
      <c r="M15" s="51"/>
      <c r="O15" s="50">
        <v>31.2</v>
      </c>
      <c r="P15" s="50">
        <v>41.7</v>
      </c>
      <c r="Q15" s="65"/>
      <c r="R15" s="85"/>
      <c r="S15" s="85">
        <f>100*(P15/O15-1)</f>
        <v>33.653846153846168</v>
      </c>
    </row>
    <row r="16" spans="1:20" x14ac:dyDescent="0.25">
      <c r="M16" s="51"/>
    </row>
    <row r="17" spans="1:13" x14ac:dyDescent="0.25">
      <c r="M17" s="51"/>
    </row>
    <row r="18" spans="1:13" x14ac:dyDescent="0.25">
      <c r="M18" s="51"/>
    </row>
    <row r="19" spans="1:13" x14ac:dyDescent="0.25">
      <c r="M19" s="51"/>
    </row>
    <row r="20" spans="1:13" x14ac:dyDescent="0.25">
      <c r="M20" s="51"/>
    </row>
    <row r="32" spans="1:13" ht="15.75" x14ac:dyDescent="0.25">
      <c r="A32" s="42" t="s">
        <v>7</v>
      </c>
      <c r="B32" s="41"/>
      <c r="C32" s="41"/>
      <c r="D32" s="41"/>
      <c r="E32" s="4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workbookViewId="0">
      <selection activeCell="A57" sqref="A57"/>
    </sheetView>
  </sheetViews>
  <sheetFormatPr baseColWidth="10" defaultRowHeight="15" x14ac:dyDescent="0.25"/>
  <cols>
    <col min="1" max="1" width="28.85546875" customWidth="1"/>
    <col min="7" max="7" width="2" customWidth="1"/>
    <col min="8" max="8" width="12.5703125" bestFit="1" customWidth="1"/>
  </cols>
  <sheetData>
    <row r="1" spans="1:11" x14ac:dyDescent="0.25">
      <c r="A1" s="23" t="s">
        <v>32</v>
      </c>
      <c r="B1" s="22"/>
      <c r="C1" s="22"/>
      <c r="D1" s="22"/>
      <c r="E1" s="22"/>
      <c r="F1" s="22"/>
    </row>
    <row r="2" spans="1:11" x14ac:dyDescent="0.25">
      <c r="A2" s="24" t="s">
        <v>0</v>
      </c>
      <c r="B2" s="22"/>
      <c r="C2" s="22"/>
      <c r="D2" s="22"/>
      <c r="E2" s="22"/>
      <c r="F2" s="22"/>
      <c r="H2" s="21"/>
      <c r="I2" s="21"/>
      <c r="J2" s="21"/>
      <c r="K2" s="97"/>
    </row>
    <row r="3" spans="1:11" x14ac:dyDescent="0.25">
      <c r="A3" s="25" t="s">
        <v>13</v>
      </c>
      <c r="B3" s="96" t="s">
        <v>8</v>
      </c>
      <c r="C3" s="96" t="s">
        <v>14</v>
      </c>
      <c r="D3" s="96" t="s">
        <v>9</v>
      </c>
      <c r="E3" s="96" t="s">
        <v>10</v>
      </c>
      <c r="F3" s="96" t="s">
        <v>19</v>
      </c>
      <c r="H3" s="98"/>
      <c r="I3" s="98"/>
      <c r="J3" s="98"/>
      <c r="K3" s="98"/>
    </row>
    <row r="4" spans="1:11" x14ac:dyDescent="0.25">
      <c r="A4" s="43" t="s">
        <v>20</v>
      </c>
      <c r="B4" s="48">
        <v>29.891621338569401</v>
      </c>
      <c r="C4" s="48">
        <v>15.2606612731549</v>
      </c>
      <c r="D4" s="48">
        <v>0.74626922247518401</v>
      </c>
      <c r="E4" s="48">
        <v>8.1000271023411194</v>
      </c>
      <c r="F4" s="48">
        <f>SUM(B4:E4)</f>
        <v>53.998578936540611</v>
      </c>
      <c r="G4" s="82"/>
      <c r="H4" s="99"/>
      <c r="I4" s="99"/>
      <c r="J4" s="99"/>
      <c r="K4" s="99"/>
    </row>
    <row r="5" spans="1:11" x14ac:dyDescent="0.25">
      <c r="A5" s="43" t="s">
        <v>21</v>
      </c>
      <c r="B5" s="48">
        <v>28.602543764567599</v>
      </c>
      <c r="C5" s="48">
        <v>10.520896893781901</v>
      </c>
      <c r="D5" s="48">
        <v>0.28557216945055403</v>
      </c>
      <c r="E5" s="48">
        <v>8.0430332830086204</v>
      </c>
      <c r="F5" s="48">
        <f t="shared" ref="F5:F9" si="0">SUM(B5:E5)</f>
        <v>47.452046110808674</v>
      </c>
      <c r="G5" s="82"/>
      <c r="H5" s="99"/>
      <c r="I5" s="99"/>
      <c r="J5" s="99"/>
      <c r="K5" s="99"/>
    </row>
    <row r="6" spans="1:11" x14ac:dyDescent="0.25">
      <c r="A6" s="43" t="s">
        <v>22</v>
      </c>
      <c r="B6" s="48">
        <v>27.0135586229339</v>
      </c>
      <c r="C6" s="48">
        <v>7.0041989735322501</v>
      </c>
      <c r="D6" s="48">
        <v>0.442590641509505</v>
      </c>
      <c r="E6" s="48">
        <v>6.3554499315895399</v>
      </c>
      <c r="F6" s="48">
        <f>SUM(B6:E6)</f>
        <v>40.815798169565191</v>
      </c>
      <c r="G6" s="82"/>
      <c r="H6" s="96" t="s">
        <v>9</v>
      </c>
      <c r="I6" s="96" t="s">
        <v>10</v>
      </c>
      <c r="J6" s="96" t="s">
        <v>42</v>
      </c>
      <c r="K6" s="99"/>
    </row>
    <row r="7" spans="1:11" x14ac:dyDescent="0.25">
      <c r="A7" s="43" t="s">
        <v>23</v>
      </c>
      <c r="B7" s="48">
        <v>28.400569314212699</v>
      </c>
      <c r="C7" s="48">
        <v>3.1431965306740701</v>
      </c>
      <c r="D7" s="48">
        <v>0.18691117434728199</v>
      </c>
      <c r="E7" s="48">
        <v>2.2010240638855501</v>
      </c>
      <c r="F7" s="48">
        <f t="shared" si="0"/>
        <v>33.931701083119606</v>
      </c>
      <c r="G7" s="82"/>
      <c r="H7" s="99">
        <f>100*D10/SUM($D10:$E10)</f>
        <v>5.9913784232572445</v>
      </c>
      <c r="I7" s="99">
        <f>100*E10/SUM($D10:$E10)</f>
        <v>94.008621576742769</v>
      </c>
      <c r="J7" s="99">
        <f>SUM(H7:I7)</f>
        <v>100.00000000000001</v>
      </c>
      <c r="K7" s="99"/>
    </row>
    <row r="8" spans="1:11" x14ac:dyDescent="0.25">
      <c r="A8" s="43" t="s">
        <v>24</v>
      </c>
      <c r="B8" s="48">
        <v>33.763489443484502</v>
      </c>
      <c r="C8" s="48">
        <v>1.2883012381616901</v>
      </c>
      <c r="D8" s="48">
        <v>5.6712709073876301E-2</v>
      </c>
      <c r="E8" s="48">
        <v>0.61718998564271299</v>
      </c>
      <c r="F8" s="48">
        <f t="shared" si="0"/>
        <v>35.725693376362784</v>
      </c>
      <c r="G8" s="82"/>
      <c r="H8" s="99"/>
      <c r="I8" s="99"/>
      <c r="J8" s="99"/>
      <c r="K8" s="99"/>
    </row>
    <row r="9" spans="1:11" x14ac:dyDescent="0.25">
      <c r="A9" s="43" t="s">
        <v>27</v>
      </c>
      <c r="B9" s="48">
        <v>42.479078805888904</v>
      </c>
      <c r="C9" s="48">
        <v>1.02177810494487</v>
      </c>
      <c r="D9" s="48">
        <v>4.5636270916991302E-2</v>
      </c>
      <c r="E9" s="48">
        <v>0.31013516282273002</v>
      </c>
      <c r="F9" s="48">
        <f t="shared" si="0"/>
        <v>43.856628344573501</v>
      </c>
      <c r="G9" s="82"/>
      <c r="H9" s="96" t="s">
        <v>8</v>
      </c>
      <c r="I9" s="96" t="s">
        <v>14</v>
      </c>
      <c r="J9" s="96" t="s">
        <v>42</v>
      </c>
      <c r="K9" s="96" t="s">
        <v>19</v>
      </c>
    </row>
    <row r="10" spans="1:11" x14ac:dyDescent="0.25">
      <c r="A10" s="43" t="s">
        <v>29</v>
      </c>
      <c r="B10" s="49">
        <v>30.3544043469327</v>
      </c>
      <c r="C10" s="49">
        <v>6.4312430077237499</v>
      </c>
      <c r="D10" s="49">
        <v>0.29064076683328499</v>
      </c>
      <c r="E10" s="49">
        <v>4.56034253452321</v>
      </c>
      <c r="F10" s="48">
        <f>SUM(B10:E10)</f>
        <v>41.63663065601294</v>
      </c>
      <c r="G10" s="82"/>
      <c r="H10" s="48">
        <f>100*B10/F10</f>
        <v>72.903123688633727</v>
      </c>
      <c r="I10" s="48">
        <f>100*C10/F10</f>
        <v>15.446117772728529</v>
      </c>
      <c r="J10" s="48">
        <f>100*(D10+E10)/F10</f>
        <v>11.65075853863776</v>
      </c>
      <c r="K10" s="48">
        <f>SUM(H10:J10)</f>
        <v>100.00000000000001</v>
      </c>
    </row>
    <row r="11" spans="1:11" x14ac:dyDescent="0.25">
      <c r="A11" s="53"/>
      <c r="B11" s="54"/>
      <c r="C11" s="54"/>
      <c r="D11" s="54"/>
      <c r="E11" s="54"/>
      <c r="F11" s="54"/>
    </row>
    <row r="12" spans="1:11" ht="30" customHeight="1" x14ac:dyDescent="0.25">
      <c r="A12" s="112" t="s">
        <v>71</v>
      </c>
      <c r="B12" s="112"/>
      <c r="C12" s="112"/>
      <c r="D12" s="112"/>
      <c r="E12" s="112"/>
      <c r="F12" s="112"/>
    </row>
    <row r="13" spans="1:11" x14ac:dyDescent="0.25">
      <c r="A13" s="29" t="s">
        <v>4</v>
      </c>
      <c r="B13" s="28"/>
      <c r="C13" s="28"/>
      <c r="D13" s="28"/>
      <c r="E13" s="28"/>
      <c r="F13" s="28"/>
    </row>
    <row r="14" spans="1:11" s="28" customFormat="1" x14ac:dyDescent="0.25">
      <c r="A14" s="29"/>
    </row>
    <row r="15" spans="1:11" ht="15.75" x14ac:dyDescent="0.25">
      <c r="A15" s="27" t="s">
        <v>58</v>
      </c>
      <c r="B15" s="26"/>
      <c r="C15" s="26"/>
      <c r="D15" s="26"/>
      <c r="E15" s="26"/>
      <c r="F15" s="26"/>
      <c r="G15" s="26"/>
      <c r="H15" s="26"/>
    </row>
    <row r="16" spans="1:11" x14ac:dyDescent="0.25">
      <c r="A16" s="26" t="s">
        <v>25</v>
      </c>
      <c r="B16" s="26"/>
      <c r="C16" s="26"/>
      <c r="D16" s="26"/>
      <c r="E16" s="26"/>
      <c r="F16" s="26"/>
      <c r="G16" s="26"/>
      <c r="H16" s="26"/>
    </row>
    <row r="17" spans="1:10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s="46" customForma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s="46" customForma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s="46" customFormat="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s="46" customFormat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s="46" customFormat="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s="46" customForma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46" customForma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46" customForma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s="46" customFormat="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s="46" customFormat="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s="46" customFormat="1" x14ac:dyDescent="0.25"/>
    <row r="50" spans="1:10" s="46" customFormat="1" x14ac:dyDescent="0.25"/>
    <row r="51" spans="1:10" ht="32.25" customHeight="1" x14ac:dyDescent="0.25">
      <c r="A51" s="112" t="s">
        <v>71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x14ac:dyDescent="0.25">
      <c r="A53" s="31" t="s">
        <v>4</v>
      </c>
      <c r="B53" s="30"/>
      <c r="C53" s="30"/>
      <c r="D53" s="30"/>
      <c r="E53" s="30"/>
      <c r="F53" s="30"/>
      <c r="G53" s="30"/>
      <c r="H53" s="30"/>
      <c r="I53" s="30"/>
      <c r="J53" s="30"/>
    </row>
  </sheetData>
  <mergeCells count="2">
    <mergeCell ref="A12:F12"/>
    <mergeCell ref="A51:J5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51" sqref="A51"/>
    </sheetView>
  </sheetViews>
  <sheetFormatPr baseColWidth="10" defaultColWidth="11.5703125" defaultRowHeight="15" x14ac:dyDescent="0.25"/>
  <cols>
    <col min="1" max="16384" width="11.5703125" style="46"/>
  </cols>
  <sheetData>
    <row r="1" spans="1:6" x14ac:dyDescent="0.25">
      <c r="A1" s="35" t="s">
        <v>66</v>
      </c>
    </row>
    <row r="2" spans="1:6" x14ac:dyDescent="0.25">
      <c r="A2" s="36" t="s">
        <v>0</v>
      </c>
    </row>
    <row r="3" spans="1:6" x14ac:dyDescent="0.25">
      <c r="A3" s="105" t="s">
        <v>44</v>
      </c>
      <c r="B3" s="105" t="s">
        <v>8</v>
      </c>
      <c r="C3" s="105" t="s">
        <v>14</v>
      </c>
      <c r="D3" s="105" t="s">
        <v>40</v>
      </c>
      <c r="E3" s="105" t="s">
        <v>67</v>
      </c>
    </row>
    <row r="4" spans="1:6" x14ac:dyDescent="0.25">
      <c r="A4" s="20" t="s">
        <v>45</v>
      </c>
      <c r="B4" s="20">
        <v>42.8</v>
      </c>
      <c r="C4" s="20">
        <v>11.5</v>
      </c>
      <c r="D4" s="20">
        <v>23.200000000000003</v>
      </c>
      <c r="E4" s="111">
        <v>0.46500000000000002</v>
      </c>
      <c r="F4" s="106">
        <f>SUM(B4:D4)</f>
        <v>77.5</v>
      </c>
    </row>
    <row r="5" spans="1:6" x14ac:dyDescent="0.25">
      <c r="A5" s="20" t="s">
        <v>46</v>
      </c>
      <c r="B5" s="20">
        <v>44.8</v>
      </c>
      <c r="C5" s="20">
        <v>4.9000000000000004</v>
      </c>
      <c r="D5" s="20">
        <v>10.3</v>
      </c>
      <c r="E5" s="111">
        <v>1.0549999999999999</v>
      </c>
    </row>
    <row r="6" spans="1:6" x14ac:dyDescent="0.25">
      <c r="A6" s="20" t="s">
        <v>51</v>
      </c>
      <c r="B6" s="20">
        <v>35.200000000000003</v>
      </c>
      <c r="C6" s="20">
        <v>7.1</v>
      </c>
      <c r="D6" s="20">
        <v>3.4000000000000004</v>
      </c>
      <c r="E6" s="111">
        <v>0.76400000000000001</v>
      </c>
    </row>
    <row r="7" spans="1:6" x14ac:dyDescent="0.25">
      <c r="A7" s="20" t="s">
        <v>47</v>
      </c>
      <c r="B7" s="20">
        <v>28.7</v>
      </c>
      <c r="C7" s="20">
        <v>2.2000000000000002</v>
      </c>
      <c r="D7" s="20">
        <v>14.399999999999999</v>
      </c>
      <c r="E7" s="111">
        <v>0.45200000000000001</v>
      </c>
      <c r="F7" s="106">
        <f>SUM(B7:D7)</f>
        <v>45.3</v>
      </c>
    </row>
    <row r="8" spans="1:6" x14ac:dyDescent="0.25">
      <c r="A8" s="20" t="s">
        <v>16</v>
      </c>
      <c r="B8" s="20">
        <v>30.4</v>
      </c>
      <c r="C8" s="20">
        <v>6.4</v>
      </c>
      <c r="D8" s="20">
        <v>4.9000000000000004</v>
      </c>
      <c r="E8" s="111">
        <v>0.33200000000000002</v>
      </c>
    </row>
    <row r="9" spans="1:6" x14ac:dyDescent="0.25">
      <c r="A9" s="20" t="s">
        <v>49</v>
      </c>
      <c r="B9" s="20">
        <v>29.7</v>
      </c>
      <c r="C9" s="20">
        <v>3.9</v>
      </c>
      <c r="D9" s="20">
        <v>5.5000000000000009</v>
      </c>
      <c r="E9" s="111">
        <v>0.49199999999999999</v>
      </c>
    </row>
    <row r="10" spans="1:6" x14ac:dyDescent="0.25">
      <c r="A10" s="20" t="s">
        <v>15</v>
      </c>
      <c r="B10" s="20">
        <v>26.2</v>
      </c>
      <c r="C10" s="20">
        <v>4.7</v>
      </c>
      <c r="D10" s="20">
        <v>7.7</v>
      </c>
      <c r="E10" s="111">
        <v>0.36899999999999999</v>
      </c>
    </row>
    <row r="11" spans="1:6" ht="17.25" x14ac:dyDescent="0.25">
      <c r="A11" s="20" t="s">
        <v>57</v>
      </c>
      <c r="B11" s="20">
        <v>28.1</v>
      </c>
      <c r="C11" s="20">
        <v>4.9000000000000004</v>
      </c>
      <c r="D11" s="20">
        <v>5.3000000000000007</v>
      </c>
      <c r="E11" s="111">
        <v>0.38800000000000001</v>
      </c>
    </row>
    <row r="12" spans="1:6" x14ac:dyDescent="0.25">
      <c r="A12" s="20" t="s">
        <v>17</v>
      </c>
      <c r="B12" s="20">
        <v>28.7</v>
      </c>
      <c r="C12" s="20">
        <v>4.7</v>
      </c>
      <c r="D12" s="20">
        <v>4.4999999999999991</v>
      </c>
      <c r="E12" s="111">
        <v>0.307</v>
      </c>
    </row>
    <row r="13" spans="1:6" x14ac:dyDescent="0.25">
      <c r="A13" s="20" t="s">
        <v>55</v>
      </c>
      <c r="B13" s="20">
        <v>30.3</v>
      </c>
      <c r="C13" s="20">
        <v>5.9</v>
      </c>
      <c r="D13" s="20">
        <v>0.80000000000000071</v>
      </c>
      <c r="E13" s="111">
        <v>0.375</v>
      </c>
    </row>
    <row r="14" spans="1:6" x14ac:dyDescent="0.25">
      <c r="A14" s="20" t="s">
        <v>50</v>
      </c>
      <c r="B14" s="20">
        <v>31.8</v>
      </c>
      <c r="C14" s="20">
        <v>2.2999999999999998</v>
      </c>
      <c r="D14" s="20">
        <v>1.0000000000000009</v>
      </c>
      <c r="E14" s="111">
        <v>0.92900000000000005</v>
      </c>
    </row>
    <row r="15" spans="1:6" x14ac:dyDescent="0.25">
      <c r="A15" s="20" t="s">
        <v>52</v>
      </c>
      <c r="B15" s="20">
        <v>26.4</v>
      </c>
      <c r="C15" s="20">
        <v>4.9000000000000004</v>
      </c>
      <c r="D15" s="20">
        <v>3.8</v>
      </c>
      <c r="E15" s="111">
        <v>0.27200000000000002</v>
      </c>
    </row>
    <row r="16" spans="1:6" x14ac:dyDescent="0.25">
      <c r="A16" s="20" t="s">
        <v>53</v>
      </c>
      <c r="B16" s="20">
        <v>29.9</v>
      </c>
      <c r="C16" s="20">
        <v>3.6</v>
      </c>
      <c r="D16" s="20">
        <v>0.60000000000000053</v>
      </c>
      <c r="E16" s="111">
        <v>0.89400000000000002</v>
      </c>
    </row>
    <row r="17" spans="1:5" x14ac:dyDescent="0.25">
      <c r="A17" s="20" t="s">
        <v>54</v>
      </c>
      <c r="B17" s="20">
        <v>24.9</v>
      </c>
      <c r="C17" s="20">
        <v>7.9</v>
      </c>
      <c r="D17" s="20">
        <v>1.2999999999999998</v>
      </c>
      <c r="E17" s="111">
        <v>0.156</v>
      </c>
    </row>
    <row r="18" spans="1:5" x14ac:dyDescent="0.25">
      <c r="A18" s="20" t="s">
        <v>28</v>
      </c>
      <c r="B18" s="20">
        <v>23.4</v>
      </c>
      <c r="C18" s="20">
        <v>6.4</v>
      </c>
      <c r="D18" s="20">
        <v>1.5999999999999996</v>
      </c>
      <c r="E18" s="111">
        <v>0.39600000000000002</v>
      </c>
    </row>
    <row r="19" spans="1:5" x14ac:dyDescent="0.25">
      <c r="A19" s="20" t="s">
        <v>48</v>
      </c>
      <c r="B19" s="20">
        <v>24.7</v>
      </c>
      <c r="C19" s="20">
        <v>3.5</v>
      </c>
      <c r="D19" s="20">
        <v>1</v>
      </c>
      <c r="E19" s="111">
        <v>0.26400000000000001</v>
      </c>
    </row>
    <row r="20" spans="1:5" x14ac:dyDescent="0.25">
      <c r="A20" s="109" t="s">
        <v>68</v>
      </c>
    </row>
    <row r="25" spans="1:5" ht="15.75" x14ac:dyDescent="0.25">
      <c r="A25" s="40" t="s">
        <v>69</v>
      </c>
    </row>
    <row r="26" spans="1:5" x14ac:dyDescent="0.25">
      <c r="A26" s="46" t="s">
        <v>25</v>
      </c>
    </row>
    <row r="48" spans="2:2" ht="17.25" x14ac:dyDescent="0.25">
      <c r="B48" s="110" t="s">
        <v>72</v>
      </c>
    </row>
    <row r="49" spans="2:2" ht="15.75" x14ac:dyDescent="0.25">
      <c r="B49" s="42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Graph1</vt:lpstr>
      <vt:lpstr>Graph2</vt:lpstr>
      <vt:lpstr>Graph3</vt:lpstr>
      <vt:lpstr>Graph4</vt:lpstr>
      <vt:lpstr>Graph5</vt:lpstr>
      <vt:lpstr>Graph6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détaillées sur le prix du gaz naturel en France et en UE en 2021</dc:title>
  <dc:subject>Prix du gaz naturel</dc:subject>
  <dc:creator>SDES</dc:creator>
  <cp:keywords>gaz naturel, prix, fiscalité, énergie</cp:keywords>
  <cp:lastModifiedBy>RUFFIN Vladimir</cp:lastModifiedBy>
  <dcterms:created xsi:type="dcterms:W3CDTF">2020-04-10T13:47:47Z</dcterms:created>
  <dcterms:modified xsi:type="dcterms:W3CDTF">2022-10-06T10:16:09Z</dcterms:modified>
</cp:coreProperties>
</file>