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TERNET\Thème Environnement\Depenses protection environnement\"/>
    </mc:Choice>
  </mc:AlternateContent>
  <bookViews>
    <workbookView xWindow="0" yWindow="0" windowWidth="23040" windowHeight="7752"/>
  </bookViews>
  <sheets>
    <sheet name="Graph_1" sheetId="1" r:id="rId1"/>
    <sheet name="Graph_2" sheetId="2" r:id="rId2"/>
    <sheet name="Graph_3" sheetId="3" r:id="rId3"/>
    <sheet name="Graph_4" sheetId="5" r:id="rId4"/>
    <sheet name="Graph_5" sheetId="4" r:id="rId5"/>
    <sheet name="Graph_6" sheetId="6" r:id="rId6"/>
  </sheets>
  <externalReferences>
    <externalReference r:id="rId7"/>
    <externalReference r:id="rId8"/>
    <externalReference r:id="rId9"/>
  </externalReferences>
  <definedNames>
    <definedName name="____xlfn_IFERROR">#N/A</definedName>
    <definedName name="___xlfn_IFERROR">#N/A</definedName>
    <definedName name="__xlfn_IFERROR">#N/A</definedName>
    <definedName name="_016" localSheetId="4">#REF!</definedName>
    <definedName name="_016">#REF!</definedName>
    <definedName name="_017">'[1]E  recettes TEOM &amp; redev '!#REF!</definedName>
    <definedName name="_018" localSheetId="4">#REF!</definedName>
    <definedName name="_018">#REF!</definedName>
    <definedName name="_05">#REF!</definedName>
    <definedName name="_1">#REF!</definedName>
    <definedName name="_10">#REF!</definedName>
    <definedName name="_2">#REF!</definedName>
    <definedName name="_3">#REF!</definedName>
    <definedName name="_4">#REF!</definedName>
    <definedName name="_5">#REF!</definedName>
    <definedName name="_9">#REF!</definedName>
    <definedName name="_G2">#REF!</definedName>
    <definedName name="_G9">#REF!</definedName>
    <definedName name="aa">#REF!</definedName>
    <definedName name="aaa">#REF!</definedName>
    <definedName name="autres2002">'[2]E  recettes TEOM &amp; redev '!$E$91</definedName>
    <definedName name="autres2002jointage" localSheetId="4">'[1]E  recettes TEOM &amp; redev '!#REF!</definedName>
    <definedName name="autres2002jointage">'[1]E  recettes TEOM &amp; redev '!#REF!</definedName>
    <definedName name="ee">#REF!</definedName>
    <definedName name="estimation_2020_table1_juin2021">#REF!</definedName>
    <definedName name="Fbcf1999">'[2]C taux délégation '!$B$18</definedName>
    <definedName name="Fbcf2000">'[2]C taux délégation '!$C$18</definedName>
    <definedName name="Fbcf2001">'[2]C taux délégation '!$D$18</definedName>
    <definedName name="Fbcf2002">'[2]C taux délégation '!$E$18</definedName>
    <definedName name="Fbcf2003">'[2]C taux délégation '!$F$18</definedName>
    <definedName name="Fbcf2004">'[2]C taux délégation '!$G$18</definedName>
    <definedName name="Fbcf2005">'[2]C taux délégation '!$H$18</definedName>
    <definedName name="fff">#REF!</definedName>
    <definedName name="fffff">#REF!</definedName>
    <definedName name="frise">#REF!</definedName>
    <definedName name="fzdad">#REF!</definedName>
    <definedName name="Graph">#REF!</definedName>
    <definedName name="POWER_USER_EXCEL_CHART_0063051D_D8EC_4EDB_8144_4E4E9EA79367">Graph_1!$C$4:$C$12</definedName>
    <definedName name="POWER_USER_EXCEL_CHART_038DA1B2_DB30_40A7_8325_7448C5F7DC42">#REF!</definedName>
    <definedName name="POWER_USER_EXCEL_CHART_11259404_1610_4855_BA3F_6A1535E7AF1E">#REF!</definedName>
    <definedName name="POWER_USER_EXCEL_CHART_14B25A57_3718_4E86_BE59_82880A532F72">#REF!</definedName>
    <definedName name="POWER_USER_EXCEL_CHART_2AF6F6B5_F9D1_421E_9903_68F3D3728B36">#REF!</definedName>
    <definedName name="POWER_USER_EXCEL_CHART_2EEBCB1F_7011_44BC_BF82_D5830A732320">#REF!</definedName>
    <definedName name="POWER_USER_EXCEL_CHART_33079EDF_CABA_4DE5_AEA6_321EC4E136F9">#REF!</definedName>
    <definedName name="POWER_USER_EXCEL_CHART_449A8F83_A113_4796_B75F_883626237898">#REF!</definedName>
    <definedName name="POWER_USER_EXCEL_CHART_4F217BED_85B6_4EB3_AB94_3EB5E8E22391">#REF!</definedName>
    <definedName name="POWER_USER_EXCEL_CHART_51B6AE88_1B87_4E8C_ADA1_94D2CBF2C2E5">#REF!</definedName>
    <definedName name="POWER_USER_EXCEL_CHART_5AF0DC4C_F876_42B0_8EA6_58DC4AB79AC5">#REF!</definedName>
    <definedName name="POWER_USER_EXCEL_CHART_6AE74893_AB42_40BE_A818_9FB92E748F45">#REF!</definedName>
    <definedName name="POWER_USER_EXCEL_CHART_B5A8BCF7_DD4A_4F36_AB4C_D905244CCF23">#REF!</definedName>
    <definedName name="POWER_USER_EXCEL_CHART_BD545F1B_278E_4897_ABE8_6448623ADD85">#REF!</definedName>
    <definedName name="POWER_USER_EXCEL_CHART_C0BD352F_BA07_4D79_8E12_744B446E5099">#REF!</definedName>
    <definedName name="POWER_USER_EXCEL_CHART_C599E209_E886_405C_88DE_3BA41191EEA3">#REF!</definedName>
    <definedName name="POWER_USER_EXCEL_CHART_C78594B7_0C6D_4479_8934_E688A5004BBC">#REF!</definedName>
    <definedName name="POWER_USER_EXCEL_CHART_D1439727_3A7F_490D_9D91_8D215242566F">#REF!</definedName>
    <definedName name="POWER_USER_EXCEL_CHART_D60A2EA9_F658_472E_8362_587B5281687B">#REF!</definedName>
    <definedName name="POWER_USER_EXCEL_CHART_D8B63A80_3269_4368_ACC4_C66E7E16E7E1" localSheetId="4">'[3]Graph 1'!$A$4:$A$12,'[3]Graph 1'!$C$4:$C$12</definedName>
    <definedName name="POWER_USER_EXCEL_CHART_D8B63A80_3269_4368_ACC4_C66E7E16E7E1">Graph_1!$A$4:$A$12,Graph_1!$C$4:$C$12</definedName>
    <definedName name="POWER_USER_EXCEL_CHART_E5F8DB06_6FFB_42BD_9C2E_185C90F624C3">#REF!</definedName>
    <definedName name="POWER_USER_EXCEL_CHART_F0A52704_372B_4DF2_B66F_B9C636A00481">#REF!</definedName>
    <definedName name="POWER_USER_EXCEL_MAP_92F0287F_AAA0_4A3D_A547_FD9C6E56F708">#REF!</definedName>
    <definedName name="qqq">#REF!</definedName>
    <definedName name="ratio1999">'[2]C taux délégation '!$B$30</definedName>
    <definedName name="ratio2000">'[2]C taux délégation '!$C$30</definedName>
    <definedName name="ratio2001">'[2]C taux délégation '!$D$30</definedName>
    <definedName name="ratio2002">'[2]C taux délégation '!$E$30</definedName>
    <definedName name="ratio2003">'[2]C taux délégation '!$F$30</definedName>
    <definedName name="ratio2004">'[2]C taux délégation '!$G$30</definedName>
    <definedName name="ratio2005">'[2]C taux délégation '!$H$30</definedName>
    <definedName name="Rectificatif">#REF!</definedName>
    <definedName name="Rectificatof">#REF!</definedName>
    <definedName name="reom2001">'[2]E DGCP 2001 détail'!$K$17</definedName>
    <definedName name="reom2002">'[2]E  recettes TEOM &amp; redev '!$E$64</definedName>
    <definedName name="reomm42001">'[2]E DGCP 2001 détail'!$K$18</definedName>
    <definedName name="rggre">#REF!</definedName>
    <definedName name="Teom2002">'[2]E  recettes TEOM &amp; redev '!$E$25</definedName>
    <definedName name="yjke">#REF!</definedName>
    <definedName name="zef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U10" i="6" l="1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U11" i="4"/>
  <c r="U12" i="4" s="1"/>
  <c r="T11" i="4"/>
  <c r="T15" i="4" s="1"/>
  <c r="O11" i="4"/>
  <c r="O12" i="4" s="1"/>
  <c r="N11" i="4"/>
  <c r="N12" i="4" s="1"/>
  <c r="M11" i="4"/>
  <c r="M12" i="4" s="1"/>
  <c r="L11" i="4"/>
  <c r="G11" i="4"/>
  <c r="G12" i="4" s="1"/>
  <c r="F11" i="4"/>
  <c r="F12" i="4" s="1"/>
  <c r="E11" i="4"/>
  <c r="E12" i="4" s="1"/>
  <c r="D11" i="4"/>
  <c r="D15" i="4" s="1"/>
  <c r="U6" i="4"/>
  <c r="T6" i="4"/>
  <c r="S6" i="4"/>
  <c r="S11" i="4" s="1"/>
  <c r="R6" i="4"/>
  <c r="R11" i="4" s="1"/>
  <c r="Q6" i="4"/>
  <c r="Q11" i="4" s="1"/>
  <c r="P6" i="4"/>
  <c r="P11" i="4" s="1"/>
  <c r="O6" i="4"/>
  <c r="N6" i="4"/>
  <c r="M6" i="4"/>
  <c r="L6" i="4"/>
  <c r="K6" i="4"/>
  <c r="K11" i="4" s="1"/>
  <c r="J6" i="4"/>
  <c r="J11" i="4" s="1"/>
  <c r="I6" i="4"/>
  <c r="I11" i="4" s="1"/>
  <c r="H6" i="4"/>
  <c r="H11" i="4" s="1"/>
  <c r="G6" i="4"/>
  <c r="F6" i="4"/>
  <c r="E6" i="4"/>
  <c r="D6" i="4"/>
  <c r="C6" i="4"/>
  <c r="C11" i="4" s="1"/>
  <c r="B6" i="4"/>
  <c r="B11" i="4" s="1"/>
  <c r="B13" i="1"/>
  <c r="F19" i="6" l="1"/>
  <c r="F17" i="6"/>
  <c r="F15" i="6"/>
  <c r="F16" i="6"/>
  <c r="O14" i="6"/>
  <c r="O17" i="6"/>
  <c r="O15" i="6"/>
  <c r="O16" i="6"/>
  <c r="I19" i="6"/>
  <c r="I17" i="6"/>
  <c r="I15" i="6"/>
  <c r="I16" i="6"/>
  <c r="R18" i="6"/>
  <c r="R17" i="6"/>
  <c r="R16" i="6"/>
  <c r="R15" i="6"/>
  <c r="G19" i="6"/>
  <c r="G17" i="6"/>
  <c r="G15" i="6"/>
  <c r="G16" i="6"/>
  <c r="Q19" i="6"/>
  <c r="Q17" i="6"/>
  <c r="Q16" i="6"/>
  <c r="Q15" i="6"/>
  <c r="S18" i="6"/>
  <c r="S17" i="6"/>
  <c r="S15" i="6"/>
  <c r="S16" i="6"/>
  <c r="N19" i="6"/>
  <c r="N17" i="6"/>
  <c r="N15" i="6"/>
  <c r="N16" i="6"/>
  <c r="H19" i="6"/>
  <c r="H17" i="6"/>
  <c r="H16" i="6"/>
  <c r="H15" i="6"/>
  <c r="J18" i="6"/>
  <c r="J17" i="6"/>
  <c r="J16" i="6"/>
  <c r="J15" i="6"/>
  <c r="C18" i="6"/>
  <c r="C17" i="6"/>
  <c r="C15" i="6"/>
  <c r="C16" i="6"/>
  <c r="D18" i="6"/>
  <c r="D17" i="6"/>
  <c r="D15" i="6"/>
  <c r="D16" i="6"/>
  <c r="L18" i="6"/>
  <c r="L17" i="6"/>
  <c r="L15" i="6"/>
  <c r="L16" i="6"/>
  <c r="T18" i="6"/>
  <c r="T17" i="6"/>
  <c r="T15" i="6"/>
  <c r="T16" i="6"/>
  <c r="P19" i="6"/>
  <c r="P17" i="6"/>
  <c r="P16" i="6"/>
  <c r="P15" i="6"/>
  <c r="B18" i="6"/>
  <c r="B17" i="6"/>
  <c r="B15" i="6"/>
  <c r="B16" i="6"/>
  <c r="K18" i="6"/>
  <c r="K17" i="6"/>
  <c r="K15" i="6"/>
  <c r="K16" i="6"/>
  <c r="E18" i="6"/>
  <c r="E17" i="6"/>
  <c r="E16" i="6"/>
  <c r="E15" i="6"/>
  <c r="M18" i="6"/>
  <c r="M17" i="6"/>
  <c r="M15" i="6"/>
  <c r="M16" i="6"/>
  <c r="U18" i="6"/>
  <c r="U16" i="6"/>
  <c r="U17" i="6"/>
  <c r="U15" i="6"/>
  <c r="C13" i="6"/>
  <c r="I13" i="6"/>
  <c r="K13" i="6"/>
  <c r="B13" i="6"/>
  <c r="J13" i="6"/>
  <c r="Q13" i="6"/>
  <c r="C19" i="6"/>
  <c r="R13" i="6"/>
  <c r="K19" i="6"/>
  <c r="S13" i="6"/>
  <c r="S19" i="6"/>
  <c r="H12" i="4"/>
  <c r="H15" i="4"/>
  <c r="P15" i="4"/>
  <c r="P12" i="4"/>
  <c r="Q12" i="4"/>
  <c r="Q15" i="4"/>
  <c r="R15" i="4"/>
  <c r="R12" i="4"/>
  <c r="I15" i="4"/>
  <c r="I12" i="4"/>
  <c r="I16" i="4" s="1"/>
  <c r="G16" i="4"/>
  <c r="O15" i="4"/>
  <c r="E15" i="4"/>
  <c r="F15" i="4"/>
  <c r="U15" i="4"/>
  <c r="G15" i="4"/>
  <c r="B12" i="4"/>
  <c r="E16" i="4" s="1"/>
  <c r="M15" i="4"/>
  <c r="N15" i="4"/>
  <c r="J12" i="4"/>
  <c r="J15" i="4"/>
  <c r="L15" i="4"/>
  <c r="C15" i="4"/>
  <c r="C12" i="4"/>
  <c r="K12" i="4"/>
  <c r="K16" i="4" s="1"/>
  <c r="K15" i="4"/>
  <c r="S15" i="4"/>
  <c r="S12" i="4"/>
  <c r="D12" i="4"/>
  <c r="L12" i="4"/>
  <c r="T12" i="4"/>
  <c r="F14" i="6"/>
  <c r="N14" i="6"/>
  <c r="F18" i="6"/>
  <c r="N18" i="6"/>
  <c r="B19" i="6"/>
  <c r="J19" i="6"/>
  <c r="R19" i="6"/>
  <c r="G18" i="6"/>
  <c r="D13" i="6"/>
  <c r="L13" i="6"/>
  <c r="T13" i="6"/>
  <c r="H14" i="6"/>
  <c r="P14" i="6"/>
  <c r="H18" i="6"/>
  <c r="P18" i="6"/>
  <c r="D19" i="6"/>
  <c r="L19" i="6"/>
  <c r="T19" i="6"/>
  <c r="G14" i="6"/>
  <c r="O18" i="6"/>
  <c r="E13" i="6"/>
  <c r="M13" i="6"/>
  <c r="U13" i="6"/>
  <c r="I14" i="6"/>
  <c r="Q14" i="6"/>
  <c r="I18" i="6"/>
  <c r="Q18" i="6"/>
  <c r="E19" i="6"/>
  <c r="M19" i="6"/>
  <c r="U19" i="6"/>
  <c r="F13" i="6"/>
  <c r="N13" i="6"/>
  <c r="B14" i="6"/>
  <c r="J14" i="6"/>
  <c r="R14" i="6"/>
  <c r="G13" i="6"/>
  <c r="O13" i="6"/>
  <c r="C14" i="6"/>
  <c r="K14" i="6"/>
  <c r="S14" i="6"/>
  <c r="O19" i="6"/>
  <c r="H13" i="6"/>
  <c r="P13" i="6"/>
  <c r="D14" i="6"/>
  <c r="L14" i="6"/>
  <c r="T14" i="6"/>
  <c r="E14" i="6"/>
  <c r="M14" i="6"/>
  <c r="U14" i="6"/>
  <c r="O20" i="6" l="1"/>
  <c r="G20" i="6"/>
  <c r="Q20" i="6"/>
  <c r="M20" i="6"/>
  <c r="R20" i="6"/>
  <c r="P20" i="6"/>
  <c r="E20" i="6"/>
  <c r="T20" i="6"/>
  <c r="J20" i="6"/>
  <c r="H20" i="6"/>
  <c r="L20" i="6"/>
  <c r="B20" i="6"/>
  <c r="D20" i="6"/>
  <c r="K20" i="6"/>
  <c r="N20" i="6"/>
  <c r="S20" i="6"/>
  <c r="I20" i="6"/>
  <c r="F20" i="6"/>
  <c r="U20" i="6"/>
  <c r="C20" i="6"/>
  <c r="Q16" i="4"/>
  <c r="C16" i="4"/>
  <c r="F16" i="4"/>
  <c r="U16" i="4"/>
  <c r="P16" i="4"/>
  <c r="D16" i="4"/>
  <c r="N16" i="4"/>
  <c r="H16" i="4"/>
  <c r="T16" i="4"/>
  <c r="L16" i="4"/>
  <c r="O16" i="4"/>
  <c r="M16" i="4"/>
  <c r="S16" i="4"/>
  <c r="J16" i="4"/>
  <c r="R16" i="4"/>
</calcChain>
</file>

<file path=xl/sharedStrings.xml><?xml version="1.0" encoding="utf-8"?>
<sst xmlns="http://schemas.openxmlformats.org/spreadsheetml/2006/main" count="84" uniqueCount="59">
  <si>
    <t>Graphique 1 : répartition de la dépense de protection de l'environnement par domaine en 2019</t>
  </si>
  <si>
    <t>En milliards d'euros courants</t>
  </si>
  <si>
    <t>2019p</t>
  </si>
  <si>
    <t>Gestion des eaux usées</t>
  </si>
  <si>
    <t>Lutte contre le bruit et les vibrations</t>
  </si>
  <si>
    <t>Protection de la biodiversité et des paysages</t>
  </si>
  <si>
    <t>Gestion des déchets*</t>
  </si>
  <si>
    <t>Gestion des déchets radioactifs</t>
  </si>
  <si>
    <t>Recherche et développement pour l'environnement</t>
  </si>
  <si>
    <t xml:space="preserve">Autres activités de protection de l'environnement </t>
  </si>
  <si>
    <t>Protection et dépollution des sols et des eaux</t>
  </si>
  <si>
    <t>Dépense en faveur de l'environnement</t>
  </si>
  <si>
    <t>Champ : France</t>
  </si>
  <si>
    <r>
      <rPr>
        <b/>
        <i/>
        <sz val="10"/>
        <rFont val="Arial"/>
        <family val="2"/>
      </rPr>
      <t>Source</t>
    </r>
    <r>
      <rPr>
        <i/>
        <sz val="10"/>
        <rFont val="Arial"/>
        <family val="2"/>
      </rPr>
      <t xml:space="preserve"> : SDES, compte satellite de l'environnement, 2021</t>
    </r>
  </si>
  <si>
    <t>Dépenses d'investissement</t>
  </si>
  <si>
    <t>Dépenses courantes</t>
  </si>
  <si>
    <t>Total</t>
  </si>
  <si>
    <t>Champ : France.</t>
  </si>
  <si>
    <r>
      <rPr>
        <b/>
        <i/>
        <sz val="10"/>
        <color theme="1"/>
        <rFont val="Arial"/>
        <family val="2"/>
      </rPr>
      <t>Source</t>
    </r>
    <r>
      <rPr>
        <i/>
        <sz val="10"/>
        <color theme="1"/>
        <rFont val="Arial"/>
        <family val="2"/>
      </rPr>
      <t xml:space="preserve"> : SDES, compte satellite de l'environnement, 2021</t>
    </r>
  </si>
  <si>
    <t>En millions d'euros courants</t>
  </si>
  <si>
    <t>2018sd</t>
  </si>
  <si>
    <t>Dépense courante</t>
  </si>
  <si>
    <t>Dépense en capital</t>
  </si>
  <si>
    <t>Dépense totale</t>
  </si>
  <si>
    <t>PIB en prix courants</t>
  </si>
  <si>
    <t>PIB en volume</t>
  </si>
  <si>
    <t>Ratio PIB courant/PIB volume</t>
  </si>
  <si>
    <t>Dépense totale (prix courants)</t>
  </si>
  <si>
    <t>Dépense totale (volume base PIB)</t>
  </si>
  <si>
    <t>En indice base 100 en 2000</t>
  </si>
  <si>
    <t xml:space="preserve">Dépense totale (prix courants) </t>
  </si>
  <si>
    <r>
      <t>Sources</t>
    </r>
    <r>
      <rPr>
        <i/>
        <sz val="9"/>
        <color theme="1"/>
        <rFont val="Arial"/>
        <family val="2"/>
      </rPr>
      <t xml:space="preserve"> : SDES, compte satellite de l'environnement, 2021 ; Insee, comptes nationaux, 2021</t>
    </r>
  </si>
  <si>
    <t>Champ : France</t>
  </si>
  <si>
    <r>
      <rPr>
        <b/>
        <i/>
        <sz val="9"/>
        <color theme="1"/>
        <rFont val="Arial"/>
        <family val="2"/>
      </rPr>
      <t>Source</t>
    </r>
    <r>
      <rPr>
        <i/>
        <sz val="9"/>
        <color theme="1"/>
        <rFont val="Arial"/>
        <family val="2"/>
      </rPr>
      <t> : SDES, compte satellite de l’environnement, 2021</t>
    </r>
  </si>
  <si>
    <t>Porteurs de projets</t>
  </si>
  <si>
    <t>Entreprises</t>
  </si>
  <si>
    <t>Financement</t>
  </si>
  <si>
    <t>Ménages</t>
  </si>
  <si>
    <r>
      <rPr>
        <b/>
        <i/>
        <sz val="10"/>
        <color theme="1"/>
        <rFont val="Arial"/>
        <family val="2"/>
      </rPr>
      <t>Source</t>
    </r>
    <r>
      <rPr>
        <i/>
        <sz val="10"/>
        <color theme="1"/>
        <rFont val="Arial"/>
        <family val="2"/>
      </rPr>
      <t> : SDES, compte satellite de l’environnement, 2021</t>
    </r>
  </si>
  <si>
    <t>Europe</t>
  </si>
  <si>
    <t>Graphique 2 : dépenses d'investissement et dépenses courantes de gestion des déchets en 2019</t>
  </si>
  <si>
    <t>Graphique 3 : répartition de la dépense de gestion des déchets par domaine en 2019</t>
  </si>
  <si>
    <t>Graphique 5 : évolution des dépenses de gestion des dechets</t>
  </si>
  <si>
    <t>ADEME</t>
  </si>
  <si>
    <t>Collectivités locales</t>
  </si>
  <si>
    <t>Entreprises specialisees (2)</t>
  </si>
  <si>
    <t>Graphique 6 : évolution du financement de la dépense de gestion des dechets</t>
  </si>
  <si>
    <t>Graphique 4 : financement de la dépense de gestion des déchets en 2019</t>
  </si>
  <si>
    <t>Déchets industriels</t>
  </si>
  <si>
    <t>Nettoyage des rues</t>
  </si>
  <si>
    <t>Achat de sacs poubelles</t>
  </si>
  <si>
    <t>Déchets municipaux et assimilés (DMA)</t>
  </si>
  <si>
    <t>Administrations publiques centrales</t>
  </si>
  <si>
    <t>Administrations publiques locales</t>
  </si>
  <si>
    <t>Administrations publiques</t>
  </si>
  <si>
    <t>En %</t>
  </si>
  <si>
    <t>Note : échelle de gauche en indice base 100 en 2000 ; échelle de droite en millions d'euros courants</t>
  </si>
  <si>
    <t>Protection de l'air extérieur</t>
  </si>
  <si>
    <t>Note : *hors activités de récupération et transformation des déchets en matières premières de recyclage.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</si>
</sst>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.0%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name val="Arial"/>
      <family val="2"/>
    </font>
    <font>
      <i/>
      <sz val="11"/>
      <color rgb="FF808080"/>
      <name val="Calibri"/>
      <family val="2"/>
      <charset val="1"/>
    </font>
    <font>
      <i/>
      <sz val="9"/>
      <color theme="1"/>
      <name val="Arial"/>
      <family val="2"/>
    </font>
    <font>
      <b/>
      <sz val="12"/>
      <color rgb="FFFF0000"/>
      <name val="Arial"/>
      <family val="2"/>
      <charset val="1"/>
    </font>
    <font>
      <i/>
      <sz val="8"/>
      <name val="Arial"/>
      <family val="2"/>
    </font>
    <font>
      <b/>
      <i/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5F1F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14" fillId="0" borderId="0" applyBorder="0" applyProtection="0"/>
    <xf numFmtId="0" fontId="16" fillId="0" borderId="7">
      <alignment horizontal="center"/>
      <protection hidden="1"/>
    </xf>
  </cellStyleXfs>
  <cellXfs count="108">
    <xf numFmtId="0" fontId="0" fillId="0" borderId="0" xfId="0"/>
    <xf numFmtId="0" fontId="4" fillId="2" borderId="0" xfId="0" applyFont="1" applyFill="1"/>
    <xf numFmtId="0" fontId="0" fillId="2" borderId="0" xfId="0" applyFill="1"/>
    <xf numFmtId="0" fontId="6" fillId="2" borderId="2" xfId="3" applyNumberFormat="1" applyFont="1" applyFill="1" applyBorder="1" applyAlignment="1" applyProtection="1">
      <alignment wrapText="1"/>
    </xf>
    <xf numFmtId="0" fontId="8" fillId="2" borderId="3" xfId="4" applyFont="1" applyFill="1" applyBorder="1" applyAlignment="1">
      <alignment vertical="center"/>
    </xf>
    <xf numFmtId="0" fontId="8" fillId="2" borderId="0" xfId="4" applyFont="1" applyFill="1" applyBorder="1" applyAlignment="1">
      <alignment vertical="center"/>
    </xf>
    <xf numFmtId="0" fontId="10" fillId="2" borderId="0" xfId="0" applyFont="1" applyFill="1"/>
    <xf numFmtId="0" fontId="11" fillId="2" borderId="0" xfId="0" applyFont="1" applyFill="1"/>
    <xf numFmtId="0" fontId="13" fillId="0" borderId="0" xfId="0" applyFont="1"/>
    <xf numFmtId="49" fontId="5" fillId="0" borderId="0" xfId="4" applyNumberFormat="1" applyFont="1" applyBorder="1" applyAlignment="1">
      <alignment horizontal="center" vertical="center"/>
    </xf>
    <xf numFmtId="0" fontId="5" fillId="0" borderId="0" xfId="4" applyFont="1" applyAlignment="1">
      <alignment vertical="center"/>
    </xf>
    <xf numFmtId="0" fontId="5" fillId="0" borderId="0" xfId="4" applyNumberFormat="1" applyFont="1" applyAlignment="1">
      <alignment vertical="center"/>
    </xf>
    <xf numFmtId="1" fontId="7" fillId="0" borderId="1" xfId="4" applyNumberFormat="1" applyFont="1" applyBorder="1" applyAlignment="1">
      <alignment horizontal="center" vertical="center"/>
    </xf>
    <xf numFmtId="0" fontId="7" fillId="0" borderId="1" xfId="4" applyNumberFormat="1" applyFont="1" applyBorder="1" applyAlignment="1">
      <alignment horizontal="center" vertical="center"/>
    </xf>
    <xf numFmtId="0" fontId="5" fillId="3" borderId="1" xfId="5" applyFont="1" applyFill="1" applyBorder="1" applyAlignment="1" applyProtection="1">
      <alignment vertical="center"/>
    </xf>
    <xf numFmtId="0" fontId="7" fillId="3" borderId="1" xfId="5" applyFont="1" applyFill="1" applyBorder="1" applyAlignment="1" applyProtection="1">
      <alignment vertical="center"/>
    </xf>
    <xf numFmtId="3" fontId="5" fillId="0" borderId="0" xfId="4" applyNumberFormat="1" applyFont="1" applyAlignment="1">
      <alignment vertical="center"/>
    </xf>
    <xf numFmtId="3" fontId="5" fillId="0" borderId="1" xfId="4" applyNumberFormat="1" applyFont="1" applyBorder="1" applyAlignment="1">
      <alignment vertical="center"/>
    </xf>
    <xf numFmtId="3" fontId="5" fillId="0" borderId="5" xfId="4" applyNumberFormat="1" applyFont="1" applyBorder="1" applyAlignment="1">
      <alignment vertical="center"/>
    </xf>
    <xf numFmtId="0" fontId="8" fillId="0" borderId="6" xfId="4" applyFont="1" applyBorder="1" applyAlignment="1">
      <alignment vertical="center"/>
    </xf>
    <xf numFmtId="3" fontId="5" fillId="0" borderId="6" xfId="4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5" xfId="4" applyFont="1" applyBorder="1" applyAlignment="1">
      <alignment vertical="center"/>
    </xf>
    <xf numFmtId="0" fontId="17" fillId="0" borderId="0" xfId="6" applyNumberFormat="1" applyFont="1" applyFill="1" applyBorder="1" applyAlignment="1" applyProtection="1">
      <alignment vertical="center"/>
    </xf>
    <xf numFmtId="0" fontId="18" fillId="0" borderId="0" xfId="0" applyFont="1" applyAlignment="1">
      <alignment vertical="center"/>
    </xf>
    <xf numFmtId="0" fontId="17" fillId="0" borderId="0" xfId="6" applyNumberFormat="1" applyFont="1" applyFill="1" applyBorder="1" applyAlignment="1" applyProtection="1"/>
    <xf numFmtId="3" fontId="13" fillId="0" borderId="0" xfId="4" applyNumberFormat="1" applyFont="1" applyAlignment="1">
      <alignment vertical="center"/>
    </xf>
    <xf numFmtId="3" fontId="5" fillId="0" borderId="0" xfId="4" applyNumberFormat="1" applyAlignment="1">
      <alignment vertical="center"/>
    </xf>
    <xf numFmtId="0" fontId="5" fillId="0" borderId="0" xfId="4" applyAlignment="1">
      <alignment vertical="center"/>
    </xf>
    <xf numFmtId="0" fontId="5" fillId="0" borderId="0" xfId="4" applyAlignment="1">
      <alignment horizontal="right" vertical="center"/>
    </xf>
    <xf numFmtId="3" fontId="8" fillId="0" borderId="0" xfId="4" applyNumberFormat="1" applyFont="1" applyAlignment="1">
      <alignment vertical="center"/>
    </xf>
    <xf numFmtId="3" fontId="19" fillId="0" borderId="0" xfId="4" applyNumberFormat="1" applyFont="1" applyAlignment="1">
      <alignment vertical="center"/>
    </xf>
    <xf numFmtId="0" fontId="7" fillId="0" borderId="1" xfId="1" applyNumberFormat="1" applyFont="1" applyBorder="1" applyAlignment="1">
      <alignment horizontal="center" vertical="center"/>
    </xf>
    <xf numFmtId="9" fontId="5" fillId="0" borderId="0" xfId="2" applyFont="1" applyAlignment="1">
      <alignment horizontal="right" vertical="center"/>
    </xf>
    <xf numFmtId="3" fontId="7" fillId="0" borderId="1" xfId="4" applyNumberFormat="1" applyFont="1" applyBorder="1" applyAlignment="1">
      <alignment vertical="center"/>
    </xf>
    <xf numFmtId="3" fontId="7" fillId="0" borderId="0" xfId="4" applyNumberFormat="1" applyFont="1" applyBorder="1" applyAlignment="1">
      <alignment vertical="center"/>
    </xf>
    <xf numFmtId="0" fontId="15" fillId="0" borderId="0" xfId="0" applyFont="1" applyAlignment="1">
      <alignment horizontal="left" vertical="top"/>
    </xf>
    <xf numFmtId="3" fontId="5" fillId="0" borderId="0" xfId="4" applyNumberFormat="1" applyBorder="1" applyAlignment="1">
      <alignment vertical="center"/>
    </xf>
    <xf numFmtId="0" fontId="5" fillId="2" borderId="1" xfId="4" applyFont="1" applyFill="1" applyBorder="1" applyAlignment="1">
      <alignment vertical="center"/>
    </xf>
    <xf numFmtId="0" fontId="5" fillId="2" borderId="1" xfId="0" applyFont="1" applyFill="1" applyBorder="1"/>
    <xf numFmtId="0" fontId="20" fillId="2" borderId="0" xfId="0" applyFont="1" applyFill="1"/>
    <xf numFmtId="0" fontId="20" fillId="2" borderId="1" xfId="0" applyFont="1" applyFill="1" applyBorder="1"/>
    <xf numFmtId="0" fontId="20" fillId="2" borderId="4" xfId="0" applyFont="1" applyFill="1" applyBorder="1" applyAlignment="1">
      <alignment horizontal="left" vertical="center"/>
    </xf>
    <xf numFmtId="0" fontId="21" fillId="2" borderId="0" xfId="0" applyFont="1" applyFill="1"/>
    <xf numFmtId="0" fontId="22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5" fillId="2" borderId="1" xfId="4" applyFont="1" applyFill="1" applyBorder="1" applyAlignment="1">
      <alignment vertical="center" wrapText="1"/>
    </xf>
    <xf numFmtId="0" fontId="8" fillId="2" borderId="0" xfId="0" applyFont="1" applyFill="1"/>
    <xf numFmtId="0" fontId="8" fillId="0" borderId="0" xfId="4" applyFont="1" applyAlignment="1">
      <alignment vertical="center"/>
    </xf>
    <xf numFmtId="0" fontId="0" fillId="2" borderId="0" xfId="0" applyFill="1" applyBorder="1"/>
    <xf numFmtId="0" fontId="20" fillId="0" borderId="0" xfId="0" applyFont="1" applyAlignment="1">
      <alignment horizontal="justify" vertical="center"/>
    </xf>
    <xf numFmtId="0" fontId="10" fillId="0" borderId="0" xfId="0" applyFont="1"/>
    <xf numFmtId="0" fontId="20" fillId="0" borderId="0" xfId="0" applyFont="1"/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4" fillId="0" borderId="1" xfId="2" applyNumberFormat="1" applyFont="1" applyBorder="1" applyAlignment="1">
      <alignment horizontal="center" vertical="center" wrapText="1"/>
    </xf>
    <xf numFmtId="166" fontId="24" fillId="0" borderId="0" xfId="2" applyNumberFormat="1" applyFont="1" applyFill="1" applyBorder="1" applyAlignment="1">
      <alignment horizontal="center" vertical="center" wrapText="1"/>
    </xf>
    <xf numFmtId="2" fontId="20" fillId="0" borderId="0" xfId="0" applyNumberFormat="1" applyFont="1"/>
    <xf numFmtId="2" fontId="20" fillId="0" borderId="0" xfId="0" applyNumberFormat="1" applyFont="1" applyAlignment="1">
      <alignment vertical="center"/>
    </xf>
    <xf numFmtId="166" fontId="20" fillId="0" borderId="0" xfId="2" applyNumberFormat="1" applyFont="1" applyAlignment="1">
      <alignment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/>
    <xf numFmtId="3" fontId="20" fillId="0" borderId="0" xfId="0" applyNumberFormat="1" applyFont="1"/>
    <xf numFmtId="9" fontId="20" fillId="0" borderId="0" xfId="2" applyFont="1"/>
    <xf numFmtId="0" fontId="20" fillId="0" borderId="0" xfId="0" applyFont="1" applyFill="1" applyBorder="1"/>
    <xf numFmtId="0" fontId="11" fillId="0" borderId="0" xfId="0" applyFont="1" applyAlignment="1">
      <alignment horizontal="left" vertical="top"/>
    </xf>
    <xf numFmtId="166" fontId="24" fillId="0" borderId="1" xfId="2" applyNumberFormat="1" applyFont="1" applyBorder="1" applyAlignment="1">
      <alignment horizontal="right" vertical="center" wrapText="1" indent="1"/>
    </xf>
    <xf numFmtId="0" fontId="20" fillId="2" borderId="4" xfId="0" applyFont="1" applyFill="1" applyBorder="1" applyAlignment="1">
      <alignment horizontal="center"/>
    </xf>
    <xf numFmtId="0" fontId="24" fillId="2" borderId="1" xfId="0" applyFont="1" applyFill="1" applyBorder="1"/>
    <xf numFmtId="0" fontId="24" fillId="2" borderId="0" xfId="0" applyFont="1" applyFill="1"/>
    <xf numFmtId="0" fontId="25" fillId="0" borderId="1" xfId="6" applyNumberFormat="1" applyFont="1" applyFill="1" applyBorder="1" applyAlignment="1" applyProtection="1">
      <alignment horizontal="left" vertical="center" wrapText="1"/>
    </xf>
    <xf numFmtId="0" fontId="5" fillId="0" borderId="1" xfId="6" applyNumberFormat="1" applyFont="1" applyFill="1" applyBorder="1" applyAlignment="1" applyProtection="1">
      <alignment horizontal="left" vertical="center" wrapText="1"/>
    </xf>
    <xf numFmtId="3" fontId="5" fillId="2" borderId="1" xfId="4" applyNumberFormat="1" applyFont="1" applyFill="1" applyBorder="1" applyAlignment="1">
      <alignment vertical="center"/>
    </xf>
    <xf numFmtId="3" fontId="7" fillId="2" borderId="1" xfId="4" applyNumberFormat="1" applyFont="1" applyFill="1" applyBorder="1" applyAlignment="1">
      <alignment vertical="center"/>
    </xf>
    <xf numFmtId="164" fontId="5" fillId="2" borderId="1" xfId="4" applyNumberFormat="1" applyFont="1" applyFill="1" applyBorder="1" applyAlignment="1">
      <alignment vertical="center"/>
    </xf>
    <xf numFmtId="164" fontId="7" fillId="2" borderId="1" xfId="4" applyNumberFormat="1" applyFont="1" applyFill="1" applyBorder="1" applyAlignment="1">
      <alignment vertical="center"/>
    </xf>
    <xf numFmtId="3" fontId="25" fillId="0" borderId="1" xfId="6" applyNumberFormat="1" applyFont="1" applyFill="1" applyBorder="1" applyAlignment="1" applyProtection="1">
      <alignment vertical="center"/>
    </xf>
    <xf numFmtId="167" fontId="20" fillId="0" borderId="1" xfId="0" applyNumberFormat="1" applyFont="1" applyBorder="1" applyAlignment="1">
      <alignment vertical="center"/>
    </xf>
    <xf numFmtId="167" fontId="24" fillId="0" borderId="1" xfId="0" applyNumberFormat="1" applyFont="1" applyBorder="1" applyAlignment="1">
      <alignment vertical="center"/>
    </xf>
    <xf numFmtId="3" fontId="25" fillId="3" borderId="1" xfId="5" applyNumberFormat="1" applyFont="1" applyFill="1" applyBorder="1" applyAlignment="1" applyProtection="1">
      <alignment vertical="center"/>
    </xf>
    <xf numFmtId="3" fontId="7" fillId="3" borderId="1" xfId="5" applyNumberFormat="1" applyFont="1" applyFill="1" applyBorder="1" applyAlignment="1" applyProtection="1">
      <alignment vertical="center"/>
    </xf>
    <xf numFmtId="4" fontId="5" fillId="0" borderId="1" xfId="4" applyNumberFormat="1" applyFont="1" applyBorder="1" applyAlignment="1">
      <alignment vertical="center"/>
    </xf>
    <xf numFmtId="3" fontId="20" fillId="2" borderId="1" xfId="0" applyNumberFormat="1" applyFont="1" applyFill="1" applyBorder="1" applyAlignment="1">
      <alignment vertical="center"/>
    </xf>
    <xf numFmtId="3" fontId="5" fillId="3" borderId="1" xfId="5" applyNumberFormat="1" applyFont="1" applyFill="1" applyBorder="1" applyAlignment="1" applyProtection="1">
      <alignment vertical="center"/>
    </xf>
    <xf numFmtId="164" fontId="20" fillId="2" borderId="1" xfId="0" applyNumberFormat="1" applyFont="1" applyFill="1" applyBorder="1" applyAlignment="1">
      <alignment vertical="center"/>
    </xf>
    <xf numFmtId="164" fontId="24" fillId="2" borderId="1" xfId="0" applyNumberFormat="1" applyFont="1" applyFill="1" applyBorder="1" applyAlignment="1">
      <alignment vertical="center"/>
    </xf>
    <xf numFmtId="9" fontId="20" fillId="2" borderId="1" xfId="2" applyFont="1" applyFill="1" applyBorder="1" applyAlignment="1">
      <alignment vertical="center"/>
    </xf>
    <xf numFmtId="9" fontId="24" fillId="2" borderId="1" xfId="2" applyFont="1" applyFill="1" applyBorder="1" applyAlignment="1">
      <alignment vertical="center"/>
    </xf>
    <xf numFmtId="9" fontId="5" fillId="0" borderId="0" xfId="2" applyFont="1" applyAlignment="1">
      <alignment vertical="center"/>
    </xf>
    <xf numFmtId="4" fontId="5" fillId="0" borderId="5" xfId="4" applyNumberFormat="1" applyFont="1" applyBorder="1" applyAlignment="1">
      <alignment vertical="center"/>
    </xf>
    <xf numFmtId="9" fontId="10" fillId="2" borderId="0" xfId="0" applyNumberFormat="1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5" fontId="5" fillId="0" borderId="1" xfId="1" applyNumberFormat="1" applyFont="1" applyBorder="1" applyAlignment="1">
      <alignment horizontal="right" vertical="center"/>
    </xf>
    <xf numFmtId="165" fontId="24" fillId="0" borderId="1" xfId="1" applyNumberFormat="1" applyFont="1" applyBorder="1" applyAlignment="1">
      <alignment vertical="center"/>
    </xf>
    <xf numFmtId="3" fontId="7" fillId="2" borderId="0" xfId="4" applyNumberFormat="1" applyFont="1" applyFill="1" applyBorder="1" applyAlignment="1">
      <alignment vertical="center"/>
    </xf>
    <xf numFmtId="0" fontId="11" fillId="2" borderId="0" xfId="0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9" fontId="20" fillId="0" borderId="1" xfId="2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</cellXfs>
  <cellStyles count="7">
    <cellStyle name="Milliers" xfId="1" builtinId="3"/>
    <cellStyle name="Normal" xfId="0" builtinId="0"/>
    <cellStyle name="Normal 2" xfId="4"/>
    <cellStyle name="Pourcentage" xfId="2" builtinId="5"/>
    <cellStyle name="Texte explicatif" xfId="3" builtinId="53"/>
    <cellStyle name="Texte explicatif 2" xfId="6"/>
    <cellStyle name="Texte explicatif 2 2" xfId="5"/>
  </cellStyles>
  <dxfs count="0"/>
  <tableStyles count="0" defaultTableStyle="TableStyleMedium2" defaultPivotStyle="PivotStyleLight16"/>
  <colors>
    <mruColors>
      <color rgb="FF395DA9"/>
      <color rgb="FFED6A47"/>
      <color rgb="FFEAB200"/>
      <color rgb="FFFF3300"/>
      <color rgb="FF796833"/>
      <color rgb="FF54743E"/>
      <color rgb="FFA3B2C8"/>
      <color rgb="FF009D43"/>
      <color rgb="FF926B77"/>
      <color rgb="FFA1BD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Répartition de la dÉpense</a:t>
            </a: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protection de l'environnement par domaine en 2019</a:t>
            </a:r>
            <a:endParaRPr lang="fr-FR" sz="12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0137130268770862"/>
          <c:y val="0.30602916395274488"/>
          <c:w val="0.35649800585079905"/>
          <c:h val="0.54895912508806155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18"/>
            <c:spPr>
              <a:solidFill>
                <a:srgbClr val="ED6A47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84-48A9-921C-24A75D2E8B71}"/>
              </c:ext>
            </c:extLst>
          </c:dPt>
          <c:dPt>
            <c:idx val="1"/>
            <c:bubble3D val="0"/>
            <c:spPr>
              <a:solidFill>
                <a:srgbClr val="395DA9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84-48A9-921C-24A75D2E8B71}"/>
              </c:ext>
            </c:extLst>
          </c:dPt>
          <c:dPt>
            <c:idx val="2"/>
            <c:bubble3D val="0"/>
            <c:spPr>
              <a:solidFill>
                <a:srgbClr val="926B77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F84-48A9-921C-24A75D2E8B71}"/>
              </c:ext>
            </c:extLst>
          </c:dPt>
          <c:dPt>
            <c:idx val="3"/>
            <c:bubble3D val="0"/>
            <c:spPr>
              <a:solidFill>
                <a:srgbClr val="877E59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84-48A9-921C-24A75D2E8B71}"/>
              </c:ext>
            </c:extLst>
          </c:dPt>
          <c:dPt>
            <c:idx val="4"/>
            <c:bubble3D val="0"/>
            <c:spPr>
              <a:solidFill>
                <a:srgbClr val="54598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F84-48A9-921C-24A75D2E8B71}"/>
              </c:ext>
            </c:extLst>
          </c:dPt>
          <c:dPt>
            <c:idx val="5"/>
            <c:bubble3D val="0"/>
            <c:spPr>
              <a:solidFill>
                <a:srgbClr val="A1BD0B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84-48A9-921C-24A75D2E8B71}"/>
              </c:ext>
            </c:extLst>
          </c:dPt>
          <c:dPt>
            <c:idx val="6"/>
            <c:bubble3D val="0"/>
            <c:spPr>
              <a:solidFill>
                <a:srgbClr val="009D4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F84-48A9-921C-24A75D2E8B71}"/>
              </c:ext>
            </c:extLst>
          </c:dPt>
          <c:dPt>
            <c:idx val="7"/>
            <c:bubble3D val="0"/>
            <c:spPr>
              <a:solidFill>
                <a:srgbClr val="80053D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84-48A9-921C-24A75D2E8B71}"/>
              </c:ext>
            </c:extLst>
          </c:dPt>
          <c:dPt>
            <c:idx val="8"/>
            <c:bubble3D val="0"/>
            <c:spPr>
              <a:solidFill>
                <a:srgbClr val="A3B2C8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84-48A9-921C-24A75D2E8B71}"/>
              </c:ext>
            </c:extLst>
          </c:dPt>
          <c:dLbls>
            <c:dLbl>
              <c:idx val="0"/>
              <c:layout>
                <c:manualLayout>
                  <c:x val="0.1202361782071926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F1AD73B-1299-4C77-8378-528C011AA523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[VALEUR]</a:t>
                    </a:fld>
                    <a:r>
                      <a:rPr lang="en-US" baseline="0"/>
                      <a:t> (</a:t>
                    </a:r>
                    <a:fld id="{96599FEC-F800-4572-9E06-DB41FD97C79F}" type="PERCENTAG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[POURCENTAGE]</a:t>
                    </a:fld>
                    <a:r>
                      <a:rPr lang="en-US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F84-48A9-921C-24A75D2E8B71}"/>
                </c:ext>
              </c:extLst>
            </c:dLbl>
            <c:dLbl>
              <c:idx val="1"/>
              <c:layout>
                <c:manualLayout>
                  <c:x val="2.7911969940955371E-2"/>
                  <c:y val="0.1035903472630959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01CCB5-C998-477C-BEF7-85F53BD8A8C8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[VALEUR]</a:t>
                    </a:fld>
                    <a:r>
                      <a:rPr lang="en-US" baseline="0"/>
                      <a:t> (</a:t>
                    </a:r>
                    <a:fld id="{DD471177-380F-45C0-9E84-3182EC320576}" type="PERCENTAG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[POURCENTAGE]</a:t>
                    </a:fld>
                    <a:r>
                      <a:rPr lang="en-US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84-48A9-921C-24A75D2E8B71}"/>
                </c:ext>
              </c:extLst>
            </c:dLbl>
            <c:dLbl>
              <c:idx val="2"/>
              <c:layout>
                <c:manualLayout>
                  <c:x val="-0.15673644659151906"/>
                  <c:y val="7.062978222483813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164FCE7-2389-4BDF-BAF8-6241E64E7BF5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[VALEUR]</a:t>
                    </a:fld>
                    <a:r>
                      <a:rPr lang="en-US" baseline="0"/>
                      <a:t> (</a:t>
                    </a:r>
                    <a:fld id="{868C2E74-07CA-4893-A724-648D1585CA7D}" type="PERCENTAG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[POURCENTAGE]</a:t>
                    </a:fld>
                    <a:r>
                      <a:rPr lang="en-US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F84-48A9-921C-24A75D2E8B71}"/>
                </c:ext>
              </c:extLst>
            </c:dLbl>
            <c:dLbl>
              <c:idx val="3"/>
              <c:layout>
                <c:manualLayout>
                  <c:x val="-9.8765432098765427E-2"/>
                  <c:y val="2.11889346674513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AD550FD-8A82-401D-B9FD-1CDEC2834F1D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[VALEUR]</a:t>
                    </a:fld>
                    <a:r>
                      <a:rPr lang="en-US" baseline="0"/>
                      <a:t> (</a:t>
                    </a:r>
                    <a:fld id="{35E8D40B-E0AF-4C41-A52E-ED1DFD30655C}" type="PERCENTAG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[POURCENTAGE]</a:t>
                    </a:fld>
                    <a:r>
                      <a:rPr lang="en-US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84-48A9-921C-24A75D2E8B71}"/>
                </c:ext>
              </c:extLst>
            </c:dLbl>
            <c:dLbl>
              <c:idx val="4"/>
              <c:layout>
                <c:manualLayout>
                  <c:x val="-0.18464841653247449"/>
                  <c:y val="7.062978222483727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5B81C85-CF1E-443E-903E-3264DA184AD1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[VALEUR]</a:t>
                    </a:fld>
                    <a:r>
                      <a:rPr lang="en-US" baseline="0"/>
                      <a:t> (</a:t>
                    </a:r>
                    <a:fld id="{50EE2D30-0082-4E6D-A981-CA2A47963D2C}" type="PERCENTAG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[POURCENTAGE]</a:t>
                    </a:fld>
                    <a:r>
                      <a:rPr lang="en-US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6F84-48A9-921C-24A75D2E8B71}"/>
                </c:ext>
              </c:extLst>
            </c:dLbl>
            <c:dLbl>
              <c:idx val="5"/>
              <c:layout>
                <c:manualLayout>
                  <c:x val="-0.29629629629629628"/>
                  <c:y val="-5.88581518540318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39E45E2-4A67-4941-B0A5-6CD118640A04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[VALEUR]</a:t>
                    </a:fld>
                    <a:r>
                      <a:rPr lang="en-US"/>
                      <a:t> (</a:t>
                    </a:r>
                    <a:fld id="{1674C3D2-B7A9-441C-A86B-A11B1897CD3C}" type="PERCENTAG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[POURCENTAGE]</a:t>
                    </a:fld>
                    <a:r>
                      <a:rPr lang="en-US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F84-48A9-921C-24A75D2E8B71}"/>
                </c:ext>
              </c:extLst>
            </c:dLbl>
            <c:dLbl>
              <c:idx val="6"/>
              <c:layout>
                <c:manualLayout>
                  <c:x val="-0.33279656468062263"/>
                  <c:y val="-0.16480282519128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B0269A5-2763-4101-8CB1-BAB73821941D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[VALEUR]</a:t>
                    </a:fld>
                    <a:r>
                      <a:rPr lang="en-US" baseline="0"/>
                      <a:t> (</a:t>
                    </a:r>
                    <a:fld id="{7E776E01-BF7B-41C7-AB40-F6BE6D3E05AE}" type="PERCENTAG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[POURCENTAGE]</a:t>
                    </a:fld>
                    <a:r>
                      <a:rPr lang="en-US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F84-48A9-921C-24A75D2E8B71}"/>
                </c:ext>
              </c:extLst>
            </c:dLbl>
            <c:dLbl>
              <c:idx val="7"/>
              <c:layout>
                <c:manualLayout>
                  <c:x val="0.10520665593129361"/>
                  <c:y val="-0.1530311948204826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DB5481-7E5B-4170-814E-AC276511FEC3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[VALEUR]</a:t>
                    </a:fld>
                    <a:r>
                      <a:rPr lang="en-US" baseline="0"/>
                      <a:t> (</a:t>
                    </a:r>
                    <a:fld id="{963CE336-0BB3-49C3-9614-8034A1E726CF}" type="PERCENTAG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[POURCENTAGE]</a:t>
                    </a:fld>
                    <a:r>
                      <a:rPr lang="en-US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F84-48A9-921C-24A75D2E8B71}"/>
                </c:ext>
              </c:extLst>
            </c:dLbl>
            <c:dLbl>
              <c:idx val="8"/>
              <c:layout>
                <c:manualLayout>
                  <c:x val="0.19967793880837359"/>
                  <c:y val="-3.53148911124190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57426DA-238D-470D-9623-E0E07BF1B002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[VALEUR]</a:t>
                    </a:fld>
                    <a:r>
                      <a:rPr lang="en-US" baseline="0"/>
                      <a:t> (</a:t>
                    </a:r>
                    <a:fld id="{6827563B-8C3B-4117-8397-9F8B8E809752}" type="PERCENTAG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[POURCENTAGE]</a:t>
                    </a:fld>
                    <a:r>
                      <a:rPr lang="en-US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6F84-48A9-921C-24A75D2E8B7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 </c:separator>
            <c:showLeaderLines val="1"/>
            <c:leaderLines>
              <c:spPr>
                <a:ln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Graph_1!$A$4:$A$12</c:f>
              <c:strCache>
                <c:ptCount val="9"/>
                <c:pt idx="0">
                  <c:v>Gestion des déchets*</c:v>
                </c:pt>
                <c:pt idx="1">
                  <c:v>Gestion des eaux usées</c:v>
                </c:pt>
                <c:pt idx="2">
                  <c:v>Autres activités de protection de l'environnement </c:v>
                </c:pt>
                <c:pt idx="3">
                  <c:v>Recherche et développement pour l'environnement</c:v>
                </c:pt>
                <c:pt idx="4">
                  <c:v>Protection de l'air extérieur</c:v>
                </c:pt>
                <c:pt idx="5">
                  <c:v>Protection et dépollution des sols et des eaux</c:v>
                </c:pt>
                <c:pt idx="6">
                  <c:v>Protection de la biodiversité et des paysages</c:v>
                </c:pt>
                <c:pt idx="7">
                  <c:v>Lutte contre le bruit et les vibrations</c:v>
                </c:pt>
                <c:pt idx="8">
                  <c:v>Gestion des déchets radioactifs</c:v>
                </c:pt>
              </c:strCache>
            </c:strRef>
          </c:cat>
          <c:val>
            <c:numRef>
              <c:f>Graph_1!$B$4:$B$12</c:f>
              <c:numCache>
                <c:formatCode>#\ ##0.0</c:formatCode>
                <c:ptCount val="9"/>
                <c:pt idx="0">
                  <c:v>20.562833966464861</c:v>
                </c:pt>
                <c:pt idx="1">
                  <c:v>13.526</c:v>
                </c:pt>
                <c:pt idx="2">
                  <c:v>4.5429980141244597</c:v>
                </c:pt>
                <c:pt idx="3">
                  <c:v>4.2159151703361717</c:v>
                </c:pt>
                <c:pt idx="4">
                  <c:v>3.629</c:v>
                </c:pt>
                <c:pt idx="5">
                  <c:v>2.484027349566559</c:v>
                </c:pt>
                <c:pt idx="6">
                  <c:v>2.4677116811497188</c:v>
                </c:pt>
                <c:pt idx="7">
                  <c:v>2.15113899795382</c:v>
                </c:pt>
                <c:pt idx="8">
                  <c:v>0.68337848300235193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4-48A9-921C-24A75D2E8B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RÉPARTITION</a:t>
            </a: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LA DÉPENSE DE GESTION DES DECHETS PAR NATURE EN 2019</a:t>
            </a:r>
            <a:endParaRPr lang="fr-FR" sz="11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4374600956754003"/>
          <c:y val="0.2549452340851926"/>
          <c:w val="0.5170521930097649"/>
          <c:h val="0.54259563768646235"/>
        </c:manualLayout>
      </c:layout>
      <c:doughnutChart>
        <c:varyColors val="1"/>
        <c:ser>
          <c:idx val="0"/>
          <c:order val="0"/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ED6A47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53-4F42-BF80-633ED1E5B394}"/>
              </c:ext>
            </c:extLst>
          </c:dPt>
          <c:dPt>
            <c:idx val="1"/>
            <c:bubble3D val="0"/>
            <c:spPr>
              <a:solidFill>
                <a:srgbClr val="395DA9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53-4F42-BF80-633ED1E5B394}"/>
              </c:ext>
            </c:extLst>
          </c:dPt>
          <c:dLbls>
            <c:dLbl>
              <c:idx val="0"/>
              <c:layout>
                <c:manualLayout>
                  <c:x val="0.23856586099945229"/>
                  <c:y val="2.109703706788171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BAE7B018-F490-483C-BA1A-3E52CC1996DA}" type="CATEGORYNAME"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sz="1000" b="1" baseline="0">
                      <a:solidFill>
                        <a:srgbClr val="ED6A47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000" b="1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2027262-1ADE-4A1D-AD4E-136358B43AB1}" type="VALUE"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endParaRPr lang="en-US" sz="1000" b="1" baseline="0">
                      <a:solidFill>
                        <a:srgbClr val="ED6A47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000" b="1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(</a:t>
                    </a:r>
                    <a:fld id="{A8147B5B-4E72-40DA-87FD-F7F0BCD08002}" type="PERCENTAGE"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ED6A47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733792116541205"/>
                      <c:h val="0.143083538508017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153-4F42-BF80-633ED1E5B394}"/>
                </c:ext>
              </c:extLst>
            </c:dLbl>
            <c:dLbl>
              <c:idx val="1"/>
              <c:layout>
                <c:manualLayout>
                  <c:x val="-0.19433746421142722"/>
                  <c:y val="-8.2981789879269574E-2"/>
                </c:manualLayout>
              </c:layout>
              <c:tx>
                <c:rich>
                  <a:bodyPr/>
                  <a:lstStyle/>
                  <a:p>
                    <a:fld id="{0FA6E504-F304-42F0-A513-D0318FB3901A}" type="CATEGORYNAME">
                      <a:rPr lang="en-US" sz="1000" b="1" baseline="0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[NOM DE CATÉGORIE]</a:t>
                    </a:fld>
                    <a:endParaRPr lang="en-US" sz="1000" b="1" baseline="0">
                      <a:solidFill>
                        <a:srgbClr val="395DA9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fld id="{40E8C925-27CC-485D-9DC0-82E00B0A6FBA}" type="VALUE">
                      <a:rPr lang="en-US" sz="1000" b="1" baseline="0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[VALEUR]</a:t>
                    </a:fld>
                    <a:endParaRPr lang="en-US" sz="1000" b="1" baseline="0">
                      <a:solidFill>
                        <a:srgbClr val="395DA9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r>
                      <a:rPr lang="en-US" sz="1000" b="1" baseline="0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(</a:t>
                    </a:r>
                    <a:fld id="{95CAB711-BDC3-4F83-B85D-253731469E68}" type="PERCENTAGE">
                      <a:rPr lang="en-US" sz="1000" b="1" baseline="0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[POURCENTAGE]</a:t>
                    </a:fld>
                    <a:r>
                      <a:rPr lang="en-US" sz="1000" b="1" baseline="0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180371240814746"/>
                      <c:h val="0.1550589033704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153-4F42-BF80-633ED1E5B3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Graph_2!$A$4:$A$5</c:f>
              <c:strCache>
                <c:ptCount val="2"/>
                <c:pt idx="0">
                  <c:v>Dépenses courantes</c:v>
                </c:pt>
                <c:pt idx="1">
                  <c:v>Dépenses d'investissement</c:v>
                </c:pt>
              </c:strCache>
            </c:strRef>
          </c:cat>
          <c:val>
            <c:numRef>
              <c:f>Graph_2!$B$4:$B$5</c:f>
              <c:numCache>
                <c:formatCode>#,##0</c:formatCode>
                <c:ptCount val="2"/>
                <c:pt idx="0">
                  <c:v>18263.073164178735</c:v>
                </c:pt>
                <c:pt idx="1">
                  <c:v>2299.7608022861327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BD2-41CD-AC79-898B40444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8"/>
      </c:doughnutChart>
      <c:spPr>
        <a:noFill/>
        <a:ln>
          <a:noFill/>
        </a:ln>
        <a:effectLst>
          <a:glow rad="127000">
            <a:schemeClr val="accent1"/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RÉPARTITION</a:t>
            </a: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LA DÉPENSE DE </a:t>
            </a:r>
            <a:r>
              <a:rPr lang="fr-FR" sz="1100" b="1" cap="all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gestion des déchets </a:t>
            </a: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 DOMAINE EN 2019</a:t>
            </a:r>
            <a:endParaRPr lang="fr-FR" sz="11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4374600956754003"/>
          <c:y val="0.29432636994523859"/>
          <c:w val="0.5170521930097649"/>
          <c:h val="0.54259563768646235"/>
        </c:manualLayout>
      </c:layout>
      <c:doughnutChart>
        <c:varyColors val="1"/>
        <c:ser>
          <c:idx val="0"/>
          <c:order val="0"/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ED6A47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01-423D-BC5D-6B625B742A12}"/>
              </c:ext>
            </c:extLst>
          </c:dPt>
          <c:dPt>
            <c:idx val="1"/>
            <c:bubble3D val="0"/>
            <c:spPr>
              <a:solidFill>
                <a:srgbClr val="A1BD0B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01-423D-BC5D-6B625B742A12}"/>
              </c:ext>
            </c:extLst>
          </c:dPt>
          <c:dPt>
            <c:idx val="2"/>
            <c:bubble3D val="0"/>
            <c:spPr>
              <a:solidFill>
                <a:srgbClr val="877E59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801-423D-BC5D-6B625B742A12}"/>
              </c:ext>
            </c:extLst>
          </c:dPt>
          <c:dPt>
            <c:idx val="3"/>
            <c:bubble3D val="0"/>
            <c:spPr>
              <a:solidFill>
                <a:srgbClr val="545983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E801-423D-BC5D-6B625B742A12}"/>
              </c:ext>
            </c:extLst>
          </c:dPt>
          <c:dLbls>
            <c:dLbl>
              <c:idx val="0"/>
              <c:layout>
                <c:manualLayout>
                  <c:x val="0.16351143281984931"/>
                  <c:y val="-4.500701241148104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23B1A64-5F69-4845-967E-A160A116EBB5}" type="CATEGORYNAME">
                      <a:rPr lang="en-US" sz="1000" b="1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sz="1000" b="1">
                      <a:solidFill>
                        <a:srgbClr val="ED6A47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000" b="1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3D28606C-5C72-47B5-A0F7-272850182BD9}" type="VALUE"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(</a:t>
                    </a:r>
                    <a:fld id="{9EADC3FA-0D4B-493D-BBF6-F7E56A530BF4}" type="PERCENTAGE"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ED6A47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801-423D-BC5D-6B625B742A12}"/>
                </c:ext>
              </c:extLst>
            </c:dLbl>
            <c:dLbl>
              <c:idx val="1"/>
              <c:layout>
                <c:manualLayout>
                  <c:x val="-0.14474782577494857"/>
                  <c:y val="0.14627279033731339"/>
                </c:manualLayout>
              </c:layout>
              <c:tx>
                <c:rich>
                  <a:bodyPr/>
                  <a:lstStyle/>
                  <a:p>
                    <a:fld id="{C79190FB-F14A-453E-A96C-003B21402E60}" type="CATEGORYNAME">
                      <a:rPr lang="en-US" sz="1000" b="1">
                        <a:solidFill>
                          <a:srgbClr val="A1BD0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[NOM DE CATÉGORIE]</a:t>
                    </a:fld>
                    <a:endParaRPr lang="en-US" sz="1000" b="1" baseline="0">
                      <a:solidFill>
                        <a:srgbClr val="A1BD0B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fld id="{F54D95DB-021F-4CBB-8B62-F3A28E323908}" type="VALUE">
                      <a:rPr lang="en-US" sz="1000" b="1" baseline="0">
                        <a:solidFill>
                          <a:srgbClr val="A1BD0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[VALEUR]</a:t>
                    </a:fld>
                    <a:r>
                      <a:rPr lang="en-US" sz="1000" b="1" baseline="0">
                        <a:solidFill>
                          <a:srgbClr val="A1BD0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(</a:t>
                    </a:r>
                    <a:fld id="{BC2813D5-F960-4CA5-98EB-8A107B6D49C8}" type="PERCENTAGE">
                      <a:rPr lang="en-US" sz="1000" b="1" baseline="0">
                        <a:solidFill>
                          <a:srgbClr val="A1BD0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[POURCENTAGE]</a:t>
                    </a:fld>
                    <a:r>
                      <a:rPr lang="en-US" sz="1000" b="1" baseline="0">
                        <a:solidFill>
                          <a:srgbClr val="A1BD0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870773835215851"/>
                      <c:h val="0.152245965094758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801-423D-BC5D-6B625B742A12}"/>
                </c:ext>
              </c:extLst>
            </c:dLbl>
            <c:dLbl>
              <c:idx val="2"/>
              <c:layout>
                <c:manualLayout>
                  <c:x val="-0.16217106964168687"/>
                  <c:y val="-0.1040787162015499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54743E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CBACCD58-7EA8-4EAB-90ED-E13482C877A2}" type="CATEGORYNAME">
                      <a:rPr lang="en-US">
                        <a:solidFill>
                          <a:srgbClr val="796833"/>
                        </a:solidFill>
                      </a:rPr>
                      <a:pPr>
                        <a:defRPr sz="1000" b="1">
                          <a:solidFill>
                            <a:srgbClr val="54743E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baseline="0">
                      <a:solidFill>
                        <a:srgbClr val="796833"/>
                      </a:solidFill>
                    </a:endParaRPr>
                  </a:p>
                  <a:p>
                    <a:pPr>
                      <a:defRPr sz="1000" b="1">
                        <a:solidFill>
                          <a:srgbClr val="54743E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4917E49C-2F8F-4A91-9EC8-DA7088EE643A}" type="VALUE">
                      <a:rPr lang="en-US" baseline="0">
                        <a:solidFill>
                          <a:srgbClr val="796833"/>
                        </a:solidFill>
                      </a:rPr>
                      <a:pPr>
                        <a:defRPr sz="1000" b="1">
                          <a:solidFill>
                            <a:srgbClr val="54743E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baseline="0">
                        <a:solidFill>
                          <a:srgbClr val="796833"/>
                        </a:solidFill>
                      </a:rPr>
                      <a:t> (</a:t>
                    </a:r>
                    <a:fld id="{FA665689-5BA4-45E3-9EA7-E46A051D1B4D}" type="PERCENTAGE">
                      <a:rPr lang="en-US" baseline="0">
                        <a:solidFill>
                          <a:srgbClr val="796833"/>
                        </a:solidFill>
                      </a:rPr>
                      <a:pPr>
                        <a:defRPr sz="1000" b="1">
                          <a:solidFill>
                            <a:srgbClr val="54743E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baseline="0">
                        <a:solidFill>
                          <a:srgbClr val="796833"/>
                        </a:solidFill>
                      </a:rPr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54743E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233822193189165"/>
                      <c:h val="0.139179977549651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E801-423D-BC5D-6B625B742A12}"/>
                </c:ext>
              </c:extLst>
            </c:dLbl>
            <c:dLbl>
              <c:idx val="3"/>
              <c:layout>
                <c:manualLayout>
                  <c:x val="6.8353139949281272E-2"/>
                  <c:y val="-9.563990137439723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545983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A4240D9-4ED1-4351-ABA3-C1B034C3BDE4}" type="CATEGORYNAME">
                      <a:rPr lang="en-US">
                        <a:solidFill>
                          <a:srgbClr val="545983"/>
                        </a:solidFill>
                      </a:rPr>
                      <a:pPr>
                        <a:defRPr sz="1000" b="1">
                          <a:solidFill>
                            <a:srgbClr val="545983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>
                      <a:solidFill>
                        <a:srgbClr val="545983"/>
                      </a:solidFill>
                    </a:endParaRPr>
                  </a:p>
                  <a:p>
                    <a:pPr>
                      <a:defRPr sz="1000" b="1">
                        <a:solidFill>
                          <a:srgbClr val="545983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6CE7264-A22F-48FA-890B-37F9BD8CB1CA}" type="VALUE">
                      <a:rPr lang="en-US" baseline="0">
                        <a:solidFill>
                          <a:srgbClr val="545983"/>
                        </a:solidFill>
                      </a:rPr>
                      <a:pPr>
                        <a:defRPr sz="1000" b="1">
                          <a:solidFill>
                            <a:srgbClr val="545983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baseline="0">
                        <a:solidFill>
                          <a:srgbClr val="545983"/>
                        </a:solidFill>
                      </a:rPr>
                      <a:t> (</a:t>
                    </a:r>
                    <a:fld id="{0F385D81-90D4-46B5-9C72-9D205050944B}" type="PERCENTAGE">
                      <a:rPr lang="en-US" baseline="0">
                        <a:solidFill>
                          <a:srgbClr val="545983"/>
                        </a:solidFill>
                      </a:rPr>
                      <a:pPr>
                        <a:defRPr sz="1000" b="1">
                          <a:solidFill>
                            <a:srgbClr val="545983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baseline="0">
                        <a:solidFill>
                          <a:srgbClr val="545983"/>
                        </a:solidFill>
                      </a:rPr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54598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7830270615959196"/>
                      <c:h val="0.139179977549651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E801-423D-BC5D-6B625B742A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Graph_3!$A$4:$A$7</c:f>
              <c:strCache>
                <c:ptCount val="4"/>
                <c:pt idx="0">
                  <c:v>Déchets municipaux et assimilés (DMA)</c:v>
                </c:pt>
                <c:pt idx="1">
                  <c:v>Déchets industriels</c:v>
                </c:pt>
                <c:pt idx="2">
                  <c:v>Nettoyage des rues</c:v>
                </c:pt>
                <c:pt idx="3">
                  <c:v>Achat de sacs poubelles</c:v>
                </c:pt>
              </c:strCache>
            </c:strRef>
          </c:cat>
          <c:val>
            <c:numRef>
              <c:f>Graph_3!$B$4:$B$7</c:f>
              <c:numCache>
                <c:formatCode>#,##0</c:formatCode>
                <c:ptCount val="4"/>
                <c:pt idx="0">
                  <c:v>11538.50846420991</c:v>
                </c:pt>
                <c:pt idx="1">
                  <c:v>7442.9559366613494</c:v>
                </c:pt>
                <c:pt idx="2">
                  <c:v>1393.9705655936109</c:v>
                </c:pt>
                <c:pt idx="3">
                  <c:v>187.399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01-423D-BC5D-6B625B742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8"/>
      </c:doughnutChart>
      <c:spPr>
        <a:noFill/>
        <a:ln>
          <a:noFill/>
        </a:ln>
        <a:effectLst>
          <a:glow rad="127000">
            <a:schemeClr val="accent1"/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RÉPARTITION</a:t>
            </a: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DU FINANCEMENT DE LA DÉPENSE </a:t>
            </a:r>
          </a:p>
          <a:p>
            <a:pPr>
              <a:defRPr/>
            </a:pP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GESTION DES DECHETS EN 2019</a:t>
            </a:r>
            <a:endParaRPr lang="fr-FR" sz="11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4374600956754003"/>
          <c:y val="0.30557812304810877"/>
          <c:w val="0.5170521930097649"/>
          <c:h val="0.54259563768646235"/>
        </c:manualLayout>
      </c:layout>
      <c:doughnut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62-4D9C-8D13-B606B8D8FBB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62-4D9C-8D13-B606B8D8FBBD}"/>
              </c:ext>
            </c:extLst>
          </c:dPt>
          <c:dPt>
            <c:idx val="2"/>
            <c:bubble3D val="0"/>
            <c:spPr>
              <a:solidFill>
                <a:srgbClr val="EAB2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F62-4D9C-8D13-B606B8D8FBBD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62-4D9C-8D13-B606B8D8FBBD}"/>
              </c:ext>
            </c:extLst>
          </c:dPt>
          <c:dLbls>
            <c:dLbl>
              <c:idx val="0"/>
              <c:layout>
                <c:manualLayout>
                  <c:x val="-1.7005634900708496E-2"/>
                  <c:y val="-0.1214806731470384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4095CA8-C905-473B-84A4-DC66B80BA193}" type="CATEGORYNAM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5">
                              <a:lumMod val="75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  <a:p>
                    <a:pPr>
                      <a:defRPr b="1">
                        <a:solidFill>
                          <a:schemeClr val="accent5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DE187819-6C68-477F-AFA0-408A1B352DB7}" type="VALU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5">
                              <a:lumMod val="75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  <a:p>
                    <a:pPr>
                      <a:defRPr b="1">
                        <a:solidFill>
                          <a:schemeClr val="accent5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(</a:t>
                    </a:r>
                    <a:fld id="{1443CE9F-0C40-49F0-861E-5A8CC736EC5C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5">
                              <a:lumMod val="75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)</a:t>
                    </a:r>
                  </a:p>
                </c:rich>
              </c:tx>
              <c:numFmt formatCode="0.0%" sourceLinked="0"/>
              <c:spPr>
                <a:noFill/>
                <a:ln w="6350"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0988755361879"/>
                      <c:h val="0.1675314659811060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62-4D9C-8D13-B606B8D8FBBD}"/>
                </c:ext>
              </c:extLst>
            </c:dLbl>
            <c:dLbl>
              <c:idx val="1"/>
              <c:layout>
                <c:manualLayout>
                  <c:x val="8.8457004640246348E-2"/>
                  <c:y val="-6.469755692064152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5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B099CDED-BD92-4CE2-882B-38D420197C8F}" type="CATEGORYNAME">
                      <a:rPr lang="en-US" baseline="0">
                        <a:solidFill>
                          <a:schemeClr val="accent5"/>
                        </a:solidFill>
                      </a:rPr>
                      <a:pPr>
                        <a:defRPr b="1">
                          <a:solidFill>
                            <a:schemeClr val="accent5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baseline="0">
                      <a:solidFill>
                        <a:schemeClr val="accent5"/>
                      </a:solidFill>
                    </a:endParaRPr>
                  </a:p>
                  <a:p>
                    <a:pPr>
                      <a:defRPr b="1">
                        <a:solidFill>
                          <a:schemeClr val="accent5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B20B6FB-86E4-4D80-9EEF-3C053F34650C}" type="VALUE">
                      <a:rPr lang="en-US" baseline="0">
                        <a:solidFill>
                          <a:schemeClr val="accent5"/>
                        </a:solidFill>
                      </a:rPr>
                      <a:pPr>
                        <a:defRPr b="1">
                          <a:solidFill>
                            <a:schemeClr val="accent5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endParaRPr lang="en-US" baseline="0">
                      <a:solidFill>
                        <a:schemeClr val="accent5"/>
                      </a:solidFill>
                    </a:endParaRPr>
                  </a:p>
                  <a:p>
                    <a:pPr>
                      <a:defRPr b="1">
                        <a:solidFill>
                          <a:schemeClr val="accent5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>
                        <a:solidFill>
                          <a:schemeClr val="accent5"/>
                        </a:solidFill>
                      </a:rPr>
                      <a:t>(</a:t>
                    </a:r>
                    <a:fld id="{C00D1994-0520-4387-B776-BB88BA84A8D6}" type="PERCENTAGE">
                      <a:rPr lang="en-US" baseline="0">
                        <a:solidFill>
                          <a:schemeClr val="accent5"/>
                        </a:solidFill>
                      </a:rPr>
                      <a:pPr>
                        <a:defRPr b="1">
                          <a:solidFill>
                            <a:schemeClr val="accent5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baseline="0">
                        <a:solidFill>
                          <a:schemeClr val="accent5"/>
                        </a:solidFill>
                      </a:rPr>
                      <a:t>)</a:t>
                    </a:r>
                  </a:p>
                </c:rich>
              </c:tx>
              <c:numFmt formatCode="0.0%" sourceLinked="0"/>
              <c:spPr>
                <a:noFill/>
                <a:ln w="6350"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5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62-4D9C-8D13-B606B8D8FBBD}"/>
                </c:ext>
              </c:extLst>
            </c:dLbl>
            <c:dLbl>
              <c:idx val="2"/>
              <c:layout>
                <c:manualLayout>
                  <c:x val="0.20908019278603684"/>
                  <c:y val="3.54407678881100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14547CB0-7418-49FA-8BBF-314CC2BC88D1}" type="CATEGORYNAME">
                      <a:rPr lang="en-US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4">
                              <a:lumMod val="75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baseline="0">
                      <a:solidFill>
                        <a:schemeClr val="accent4">
                          <a:lumMod val="75000"/>
                        </a:schemeClr>
                      </a:solidFill>
                    </a:endParaRPr>
                  </a:p>
                  <a:p>
                    <a:pPr>
                      <a:defRPr b="1">
                        <a:solidFill>
                          <a:schemeClr val="accent4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D947460-3240-447A-9329-633DCBB24A99}" type="VALUE">
                      <a:rPr lang="en-US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4">
                              <a:lumMod val="75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endParaRPr lang="en-US" baseline="0">
                      <a:solidFill>
                        <a:schemeClr val="accent4">
                          <a:lumMod val="75000"/>
                        </a:schemeClr>
                      </a:solidFill>
                    </a:endParaRPr>
                  </a:p>
                  <a:p>
                    <a:pPr>
                      <a:defRPr b="1">
                        <a:solidFill>
                          <a:schemeClr val="accent4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(</a:t>
                    </a:r>
                    <a:fld id="{9A4BE2DE-F964-4937-A4BC-A065141F5844}" type="PERCENTAGE">
                      <a:rPr lang="en-US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4">
                              <a:lumMod val="75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baseline="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)</a:t>
                    </a:r>
                  </a:p>
                </c:rich>
              </c:tx>
              <c:numFmt formatCode="0.0%" sourceLinked="0"/>
              <c:spPr>
                <a:noFill/>
                <a:ln w="6350"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702364657722472"/>
                      <c:h val="0.1066701984882316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F62-4D9C-8D13-B606B8D8FBBD}"/>
                </c:ext>
              </c:extLst>
            </c:dLbl>
            <c:dLbl>
              <c:idx val="3"/>
              <c:layout>
                <c:manualLayout>
                  <c:x val="-0.16351143281984931"/>
                  <c:y val="4.346244469518788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EEBC58F-20F7-46F7-957D-E68AE5564C84}" type="CATEGORYNAME">
                      <a:rPr lang="en-US" baseline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6">
                              <a:lumMod val="75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baseline="0">
                      <a:solidFill>
                        <a:schemeClr val="accent6">
                          <a:lumMod val="75000"/>
                        </a:schemeClr>
                      </a:solidFill>
                    </a:endParaRPr>
                  </a:p>
                  <a:p>
                    <a:pPr>
                      <a:defRPr b="1">
                        <a:solidFill>
                          <a:schemeClr val="accent6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748DDDB-6661-42C4-BE82-F6ABCB5646DA}" type="VALUE">
                      <a:rPr lang="en-US" baseline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6">
                              <a:lumMod val="75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endParaRPr lang="en-US" baseline="0">
                      <a:solidFill>
                        <a:schemeClr val="accent6">
                          <a:lumMod val="75000"/>
                        </a:schemeClr>
                      </a:solidFill>
                    </a:endParaRPr>
                  </a:p>
                  <a:p>
                    <a:pPr>
                      <a:defRPr b="1">
                        <a:solidFill>
                          <a:schemeClr val="accent6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(</a:t>
                    </a:r>
                    <a:fld id="{EC515DBD-1E27-487C-B208-D5B3729BE61A}" type="PERCENTAGE">
                      <a:rPr lang="en-US" baseline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6">
                              <a:lumMod val="75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baseline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)</a:t>
                    </a:r>
                  </a:p>
                </c:rich>
              </c:tx>
              <c:numFmt formatCode="0.0%" sourceLinked="0"/>
              <c:spPr>
                <a:noFill/>
                <a:ln w="6350"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62-4D9C-8D13-B606B8D8FBBD}"/>
                </c:ext>
              </c:extLst>
            </c:dLbl>
            <c:numFmt formatCode="0.0%" sourceLinked="0"/>
            <c:spPr>
              <a:noFill/>
              <a:ln w="6350"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Graph_4!$B$5:$B$8</c:f>
              <c:strCache>
                <c:ptCount val="4"/>
                <c:pt idx="0">
                  <c:v>Administrations publiques centrales</c:v>
                </c:pt>
                <c:pt idx="1">
                  <c:v>Administrations publiques locales</c:v>
                </c:pt>
                <c:pt idx="2">
                  <c:v>Entreprises</c:v>
                </c:pt>
                <c:pt idx="3">
                  <c:v>Ménages</c:v>
                </c:pt>
              </c:strCache>
            </c:strRef>
          </c:cat>
          <c:val>
            <c:numRef>
              <c:f>Graph_4!$F$5:$F$8</c:f>
              <c:numCache>
                <c:formatCode>_-* #\ ##0_-;\-* #\ ##0_-;_-* "-"??_-;_-@_-</c:formatCode>
                <c:ptCount val="4"/>
                <c:pt idx="0">
                  <c:v>170.6</c:v>
                </c:pt>
                <c:pt idx="1">
                  <c:v>2790.2132769338173</c:v>
                </c:pt>
                <c:pt idx="2">
                  <c:v>11397.245189531051</c:v>
                </c:pt>
                <c:pt idx="3">
                  <c:v>6204.7754999999997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62-4D9C-8D13-B606B8D8F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8"/>
      </c:doughnutChart>
      <c:spPr>
        <a:noFill/>
        <a:ln>
          <a:noFill/>
        </a:ln>
        <a:effectLst>
          <a:glow rad="127000">
            <a:schemeClr val="accent1"/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ÉVOLUTION DES DÉPENSES DE </a:t>
            </a:r>
            <a:r>
              <a:rPr lang="fr-FR" sz="1100" b="1" i="0" cap="all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gestion des dechets</a:t>
            </a:r>
            <a:endParaRPr lang="fr-FR" sz="1100" cap="all" baseline="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0651137778693029E-2"/>
          <c:y val="0.15688993210925842"/>
          <c:w val="0.82561840929824137"/>
          <c:h val="0.598181924621045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Graph_5!$A$4</c:f>
              <c:strCache>
                <c:ptCount val="1"/>
                <c:pt idx="0">
                  <c:v>Dépense courante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Graph_5!$B$3:$U$3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2018sd</c:v>
                </c:pt>
                <c:pt idx="19">
                  <c:v>2019p</c:v>
                </c:pt>
              </c:strCache>
            </c:strRef>
          </c:cat>
          <c:val>
            <c:numRef>
              <c:f>Graph_5!$B$4:$U$4</c:f>
              <c:numCache>
                <c:formatCode>#,##0</c:formatCode>
                <c:ptCount val="20"/>
                <c:pt idx="0">
                  <c:v>8074.3630671511337</c:v>
                </c:pt>
                <c:pt idx="1">
                  <c:v>8452.4664100593418</c:v>
                </c:pt>
                <c:pt idx="2">
                  <c:v>9082.8332040704045</c:v>
                </c:pt>
                <c:pt idx="3">
                  <c:v>9549.4911650432277</c:v>
                </c:pt>
                <c:pt idx="4">
                  <c:v>9677.4930759484159</c:v>
                </c:pt>
                <c:pt idx="5">
                  <c:v>10501.69142571926</c:v>
                </c:pt>
                <c:pt idx="6">
                  <c:v>11379.917233170592</c:v>
                </c:pt>
                <c:pt idx="7">
                  <c:v>12020.7590203376</c:v>
                </c:pt>
                <c:pt idx="8">
                  <c:v>11937.361292191345</c:v>
                </c:pt>
                <c:pt idx="9">
                  <c:v>12224.81011651657</c:v>
                </c:pt>
                <c:pt idx="10">
                  <c:v>12997.284369628969</c:v>
                </c:pt>
                <c:pt idx="11">
                  <c:v>13762.587503103397</c:v>
                </c:pt>
                <c:pt idx="12">
                  <c:v>14439.018836617824</c:v>
                </c:pt>
                <c:pt idx="13">
                  <c:v>14834.137782876256</c:v>
                </c:pt>
                <c:pt idx="14">
                  <c:v>15228.143680694526</c:v>
                </c:pt>
                <c:pt idx="15">
                  <c:v>15391.750827035234</c:v>
                </c:pt>
                <c:pt idx="16">
                  <c:v>15842.769943625521</c:v>
                </c:pt>
                <c:pt idx="17">
                  <c:v>16428.120293798296</c:v>
                </c:pt>
                <c:pt idx="18">
                  <c:v>17393.005029483636</c:v>
                </c:pt>
                <c:pt idx="19">
                  <c:v>18263.073164178735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8-49E2-9C12-A139696DBB19}"/>
            </c:ext>
          </c:extLst>
        </c:ser>
        <c:ser>
          <c:idx val="1"/>
          <c:order val="1"/>
          <c:tx>
            <c:strRef>
              <c:f>Graph_5!$A$5</c:f>
              <c:strCache>
                <c:ptCount val="1"/>
                <c:pt idx="0">
                  <c:v>Dépense en capital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2801705711365083E-3"/>
                  <c:y val="-1.37419283957137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27-4A94-8BD7-C21A000E206C}"/>
                </c:ext>
              </c:extLst>
            </c:dLbl>
            <c:dLbl>
              <c:idx val="2"/>
              <c:layout>
                <c:manualLayout>
                  <c:x val="-2.3469522682240559E-17"/>
                  <c:y val="-1.26299834648424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27-4A94-8BD7-C21A000E206C}"/>
                </c:ext>
              </c:extLst>
            </c:dLbl>
            <c:dLbl>
              <c:idx val="3"/>
              <c:layout>
                <c:manualLayout>
                  <c:x val="-2.3469522682240559E-17"/>
                  <c:y val="-1.07075795251044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C27-4A94-8BD7-C21A000E206C}"/>
                </c:ext>
              </c:extLst>
            </c:dLbl>
            <c:dLbl>
              <c:idx val="4"/>
              <c:layout>
                <c:manualLayout>
                  <c:x val="-1.2801705711365083E-3"/>
                  <c:y val="-1.38980180750123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C27-4A94-8BD7-C21A000E20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Graph_5!$B$3:$U$3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2018sd</c:v>
                </c:pt>
                <c:pt idx="19">
                  <c:v>2019p</c:v>
                </c:pt>
              </c:strCache>
            </c:strRef>
          </c:cat>
          <c:val>
            <c:numRef>
              <c:f>Graph_5!$B$5:$U$5</c:f>
              <c:numCache>
                <c:formatCode>#,##0</c:formatCode>
                <c:ptCount val="20"/>
                <c:pt idx="0">
                  <c:v>1280.02441169797</c:v>
                </c:pt>
                <c:pt idx="1">
                  <c:v>1363.4721008097715</c:v>
                </c:pt>
                <c:pt idx="2">
                  <c:v>1431.9788939408911</c:v>
                </c:pt>
                <c:pt idx="3">
                  <c:v>1449.0128382855567</c:v>
                </c:pt>
                <c:pt idx="4">
                  <c:v>1651.6796756716058</c:v>
                </c:pt>
                <c:pt idx="5">
                  <c:v>1980.8164444785093</c:v>
                </c:pt>
                <c:pt idx="6">
                  <c:v>2058.5742087428857</c:v>
                </c:pt>
                <c:pt idx="7">
                  <c:v>1865.6067658884012</c:v>
                </c:pt>
                <c:pt idx="8">
                  <c:v>1672.9874152635571</c:v>
                </c:pt>
                <c:pt idx="9">
                  <c:v>1915.0122878137861</c:v>
                </c:pt>
                <c:pt idx="10">
                  <c:v>1998.2272175001026</c:v>
                </c:pt>
                <c:pt idx="11">
                  <c:v>2013.8836114550606</c:v>
                </c:pt>
                <c:pt idx="12">
                  <c:v>1910.8918880457838</c:v>
                </c:pt>
                <c:pt idx="13">
                  <c:v>1951.3606339655169</c:v>
                </c:pt>
                <c:pt idx="14">
                  <c:v>1959.2021058955286</c:v>
                </c:pt>
                <c:pt idx="15">
                  <c:v>1801.9357724522288</c:v>
                </c:pt>
                <c:pt idx="16">
                  <c:v>1804.9187566909993</c:v>
                </c:pt>
                <c:pt idx="17">
                  <c:v>1814.8538088732355</c:v>
                </c:pt>
                <c:pt idx="18">
                  <c:v>1881.5937839559438</c:v>
                </c:pt>
                <c:pt idx="19">
                  <c:v>2299.7608022861327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8-49E2-9C12-A139696DB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67671727"/>
        <c:axId val="2019013391"/>
      </c:barChart>
      <c:lineChart>
        <c:grouping val="standard"/>
        <c:varyColors val="0"/>
        <c:ser>
          <c:idx val="2"/>
          <c:order val="2"/>
          <c:tx>
            <c:strRef>
              <c:f>Graph_5!$A$15</c:f>
              <c:strCache>
                <c:ptCount val="1"/>
                <c:pt idx="0">
                  <c:v>Dépense totale (prix courants) 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8315751284666719E-2"/>
                  <c:y val="1.7613503213421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C27-4A94-8BD7-C21A000E206C}"/>
                </c:ext>
              </c:extLst>
            </c:dLbl>
            <c:dLbl>
              <c:idx val="2"/>
              <c:layout>
                <c:manualLayout>
                  <c:x val="-1.8315751284666719E-2"/>
                  <c:y val="2.6392776386382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C27-4A94-8BD7-C21A000E206C}"/>
                </c:ext>
              </c:extLst>
            </c:dLbl>
            <c:dLbl>
              <c:idx val="3"/>
              <c:layout>
                <c:manualLayout>
                  <c:x val="-1.8315751284666695E-2"/>
                  <c:y val="1.1029048333700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C27-4A94-8BD7-C21A000E206C}"/>
                </c:ext>
              </c:extLst>
            </c:dLbl>
            <c:dLbl>
              <c:idx val="4"/>
              <c:layout>
                <c:manualLayout>
                  <c:x val="-1.8315751284666695E-2"/>
                  <c:y val="8.834230040460617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C27-4A94-8BD7-C21A000E20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Graph_5!$B$3:$U$3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2018sd</c:v>
                </c:pt>
                <c:pt idx="19">
                  <c:v>2019p</c:v>
                </c:pt>
              </c:strCache>
            </c:strRef>
          </c:cat>
          <c:val>
            <c:numRef>
              <c:f>Graph_5!$B$15:$U$15</c:f>
              <c:numCache>
                <c:formatCode>#,##0</c:formatCode>
                <c:ptCount val="20"/>
                <c:pt idx="0">
                  <c:v>100</c:v>
                </c:pt>
                <c:pt idx="1">
                  <c:v>104.93405937121601</c:v>
                </c:pt>
                <c:pt idx="2">
                  <c:v>112.40513739446854</c:v>
                </c:pt>
                <c:pt idx="3">
                  <c:v>117.57588648318385</c:v>
                </c:pt>
                <c:pt idx="4">
                  <c:v>121.11079188494213</c:v>
                </c:pt>
                <c:pt idx="5">
                  <c:v>133.44014130718401</c:v>
                </c:pt>
                <c:pt idx="6">
                  <c:v>143.65976898325846</c:v>
                </c:pt>
                <c:pt idx="7">
                  <c:v>148.4476222267252</c:v>
                </c:pt>
                <c:pt idx="8">
                  <c:v>145.49695250735348</c:v>
                </c:pt>
                <c:pt idx="9">
                  <c:v>151.15711676794919</c:v>
                </c:pt>
                <c:pt idx="10">
                  <c:v>160.30458029491433</c:v>
                </c:pt>
                <c:pt idx="11">
                  <c:v>168.65317104118381</c:v>
                </c:pt>
                <c:pt idx="12">
                  <c:v>174.783338424155</c:v>
                </c:pt>
                <c:pt idx="13">
                  <c:v>179.43984525758538</c:v>
                </c:pt>
                <c:pt idx="14">
                  <c:v>183.73566228095419</c:v>
                </c:pt>
                <c:pt idx="15">
                  <c:v>183.80344665392084</c:v>
                </c:pt>
                <c:pt idx="16">
                  <c:v>188.6568066612499</c:v>
                </c:pt>
                <c:pt idx="17">
                  <c:v>195.02050929491767</c:v>
                </c:pt>
                <c:pt idx="18">
                  <c:v>206.0487536679525</c:v>
                </c:pt>
                <c:pt idx="19">
                  <c:v>219.8202075011198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28-49E2-9C12-A139696DBB19}"/>
            </c:ext>
          </c:extLst>
        </c:ser>
        <c:ser>
          <c:idx val="3"/>
          <c:order val="3"/>
          <c:tx>
            <c:strRef>
              <c:f>Graph_5!$A$16</c:f>
              <c:strCache>
                <c:ptCount val="1"/>
                <c:pt idx="0">
                  <c:v>Dépense totale (volume base PIB)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27-4A94-8BD7-C21A000E206C}"/>
                </c:ext>
              </c:extLst>
            </c:dLbl>
            <c:dLbl>
              <c:idx val="1"/>
              <c:layout>
                <c:manualLayout>
                  <c:x val="-1.8364016783522827E-2"/>
                  <c:y val="3.0742837115448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27-4A94-8BD7-C21A000E206C}"/>
                </c:ext>
              </c:extLst>
            </c:dLbl>
            <c:dLbl>
              <c:idx val="2"/>
              <c:layout>
                <c:manualLayout>
                  <c:x val="-2.4083930887023337E-2"/>
                  <c:y val="3.95483789797931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012391362406319E-2"/>
                      <c:h val="2.42261278082440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C27-4A94-8BD7-C21A000E20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Graph_5!$B$3:$U$3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2018sd</c:v>
                </c:pt>
                <c:pt idx="19">
                  <c:v>2019p</c:v>
                </c:pt>
              </c:strCache>
            </c:strRef>
          </c:cat>
          <c:val>
            <c:numRef>
              <c:f>Graph_5!$B$16:$U$16</c:f>
              <c:numCache>
                <c:formatCode>#,##0</c:formatCode>
                <c:ptCount val="20"/>
                <c:pt idx="0">
                  <c:v>100</c:v>
                </c:pt>
                <c:pt idx="1">
                  <c:v>102.8681236582283</c:v>
                </c:pt>
                <c:pt idx="2">
                  <c:v>107.96011630169764</c:v>
                </c:pt>
                <c:pt idx="3">
                  <c:v>110.86500135782924</c:v>
                </c:pt>
                <c:pt idx="4">
                  <c:v>112.37466862567882</c:v>
                </c:pt>
                <c:pt idx="5">
                  <c:v>121.46272807649314</c:v>
                </c:pt>
                <c:pt idx="6">
                  <c:v>128.00610464976083</c:v>
                </c:pt>
                <c:pt idx="7">
                  <c:v>128.97483841054506</c:v>
                </c:pt>
                <c:pt idx="8">
                  <c:v>123.48816992697695</c:v>
                </c:pt>
                <c:pt idx="9">
                  <c:v>128.20672126915807</c:v>
                </c:pt>
                <c:pt idx="10">
                  <c:v>134.52628837514413</c:v>
                </c:pt>
                <c:pt idx="11">
                  <c:v>140.20328586198531</c:v>
                </c:pt>
                <c:pt idx="12">
                  <c:v>143.6306266586505</c:v>
                </c:pt>
                <c:pt idx="13">
                  <c:v>146.31866924206093</c:v>
                </c:pt>
                <c:pt idx="14">
                  <c:v>148.96213186372904</c:v>
                </c:pt>
                <c:pt idx="15">
                  <c:v>147.33999180440648</c:v>
                </c:pt>
                <c:pt idx="16">
                  <c:v>150.44436722413636</c:v>
                </c:pt>
                <c:pt idx="17">
                  <c:v>154.71215832455101</c:v>
                </c:pt>
                <c:pt idx="18">
                  <c:v>161.85503426042251</c:v>
                </c:pt>
                <c:pt idx="19">
                  <c:v>170.64758453169262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28-49E2-9C12-A139696DB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649391"/>
        <c:axId val="1875653551"/>
      </c:lineChart>
      <c:valAx>
        <c:axId val="2019013391"/>
        <c:scaling>
          <c:orientation val="minMax"/>
          <c:max val="21000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67671727"/>
        <c:crosses val="max"/>
        <c:crossBetween val="between"/>
      </c:valAx>
      <c:catAx>
        <c:axId val="96767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19013391"/>
        <c:crosses val="autoZero"/>
        <c:auto val="1"/>
        <c:lblAlgn val="ctr"/>
        <c:lblOffset val="100"/>
        <c:noMultiLvlLbl val="0"/>
      </c:catAx>
      <c:valAx>
        <c:axId val="1875653551"/>
        <c:scaling>
          <c:orientation val="minMax"/>
          <c:max val="25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75649391"/>
        <c:crosses val="autoZero"/>
        <c:crossBetween val="between"/>
      </c:valAx>
      <c:catAx>
        <c:axId val="187564939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756535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926604378633731E-2"/>
          <c:y val="0.84986259847223611"/>
          <c:w val="0.82350382719928661"/>
          <c:h val="3.467287412773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ÉVOLUTION DU FINANCEMENT </a:t>
            </a:r>
            <a:r>
              <a:rPr lang="fr-FR" sz="1100" b="1" i="0" cap="all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de LA DEPENSE DE gestion des dechets</a:t>
            </a:r>
            <a:endParaRPr lang="fr-FR" sz="1100" cap="all" baseline="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2563747034288805E-2"/>
          <c:y val="0.18432209763701618"/>
          <c:w val="0.92348865676742387"/>
          <c:h val="0.62887827630430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Graph_6!$A$13</c:f>
              <c:strCache>
                <c:ptCount val="1"/>
                <c:pt idx="0">
                  <c:v>ADEME</c:v>
                </c:pt>
              </c:strCache>
            </c:strRef>
          </c:tx>
          <c:spPr>
            <a:solidFill>
              <a:srgbClr val="A3B2C8"/>
            </a:solidFill>
            <a:ln w="28575">
              <a:noFill/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Graph_6!$B$3:$U$3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Graph_6!$B$13:$U$13</c:f>
              <c:numCache>
                <c:formatCode>0%</c:formatCode>
                <c:ptCount val="20"/>
                <c:pt idx="0">
                  <c:v>1.9844520419221755E-2</c:v>
                </c:pt>
                <c:pt idx="1">
                  <c:v>1.3230183392333427E-2</c:v>
                </c:pt>
                <c:pt idx="2">
                  <c:v>1.2471295931016691E-2</c:v>
                </c:pt>
                <c:pt idx="3">
                  <c:v>1.0871175446267861E-2</c:v>
                </c:pt>
                <c:pt idx="4">
                  <c:v>7.9823421635442683E-3</c:v>
                </c:pt>
                <c:pt idx="5">
                  <c:v>3.7706098130359882E-3</c:v>
                </c:pt>
                <c:pt idx="6">
                  <c:v>2.9807413160775936E-3</c:v>
                </c:pt>
                <c:pt idx="7">
                  <c:v>2.5408615815328125E-3</c:v>
                </c:pt>
                <c:pt idx="8">
                  <c:v>2.288454714581006E-3</c:v>
                </c:pt>
                <c:pt idx="9">
                  <c:v>3.48747897415114E-3</c:v>
                </c:pt>
                <c:pt idx="10">
                  <c:v>6.0770184111769076E-3</c:v>
                </c:pt>
                <c:pt idx="11">
                  <c:v>1.043049057919432E-2</c:v>
                </c:pt>
                <c:pt idx="12">
                  <c:v>1.2385572215665195E-2</c:v>
                </c:pt>
                <c:pt idx="13">
                  <c:v>1.322768784217665E-2</c:v>
                </c:pt>
                <c:pt idx="14">
                  <c:v>1.3678668185254652E-2</c:v>
                </c:pt>
                <c:pt idx="15">
                  <c:v>1.2841923035085565E-2</c:v>
                </c:pt>
                <c:pt idx="16">
                  <c:v>1.3315246960873621E-2</c:v>
                </c:pt>
                <c:pt idx="17">
                  <c:v>1.2140564293602005E-2</c:v>
                </c:pt>
                <c:pt idx="18">
                  <c:v>1.0640947808313921E-2</c:v>
                </c:pt>
                <c:pt idx="19">
                  <c:v>8.2965217867452014E-3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1-41FB-9193-E5E422BFF310}"/>
            </c:ext>
          </c:extLst>
        </c:ser>
        <c:ser>
          <c:idx val="1"/>
          <c:order val="1"/>
          <c:tx>
            <c:strRef>
              <c:f>Graph_6!$A$14</c:f>
              <c:strCache>
                <c:ptCount val="1"/>
                <c:pt idx="0">
                  <c:v>Collectivités locales</c:v>
                </c:pt>
              </c:strCache>
            </c:strRef>
          </c:tx>
          <c:spPr>
            <a:solidFill>
              <a:srgbClr val="395DA9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Graph_6!$B$3:$U$3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Graph_6!$B$14:$U$14</c:f>
              <c:numCache>
                <c:formatCode>0%</c:formatCode>
                <c:ptCount val="20"/>
                <c:pt idx="0">
                  <c:v>0.16950174346379931</c:v>
                </c:pt>
                <c:pt idx="1">
                  <c:v>0.1756349846524129</c:v>
                </c:pt>
                <c:pt idx="2">
                  <c:v>0.1723513688729702</c:v>
                </c:pt>
                <c:pt idx="3">
                  <c:v>0.17237507164578464</c:v>
                </c:pt>
                <c:pt idx="4">
                  <c:v>0.1920805653056582</c:v>
                </c:pt>
                <c:pt idx="5">
                  <c:v>0.20365914701699553</c:v>
                </c:pt>
                <c:pt idx="6">
                  <c:v>0.1965449870805745</c:v>
                </c:pt>
                <c:pt idx="7">
                  <c:v>0.17940269659382899</c:v>
                </c:pt>
                <c:pt idx="8">
                  <c:v>0.17760136555520351</c:v>
                </c:pt>
                <c:pt idx="9">
                  <c:v>0.16748370672100452</c:v>
                </c:pt>
                <c:pt idx="10">
                  <c:v>0.17610763579969985</c:v>
                </c:pt>
                <c:pt idx="11">
                  <c:v>0.17352321822361785</c:v>
                </c:pt>
                <c:pt idx="12">
                  <c:v>0.16719314004727454</c:v>
                </c:pt>
                <c:pt idx="13">
                  <c:v>0.16700863489928777</c:v>
                </c:pt>
                <c:pt idx="14">
                  <c:v>0.16461297776675757</c:v>
                </c:pt>
                <c:pt idx="15">
                  <c:v>0.15093169571253551</c:v>
                </c:pt>
                <c:pt idx="16">
                  <c:v>0.13778854955557962</c:v>
                </c:pt>
                <c:pt idx="17">
                  <c:v>0.13614057663206852</c:v>
                </c:pt>
                <c:pt idx="18">
                  <c:v>0.13013316082203616</c:v>
                </c:pt>
                <c:pt idx="19">
                  <c:v>0.13569205886135485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51-41FB-9193-E5E422BFF310}"/>
            </c:ext>
          </c:extLst>
        </c:ser>
        <c:ser>
          <c:idx val="2"/>
          <c:order val="2"/>
          <c:tx>
            <c:strRef>
              <c:f>Graph_6!$A$17</c:f>
              <c:strCache>
                <c:ptCount val="1"/>
                <c:pt idx="0">
                  <c:v>Entreprises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Graph_6!$B$3:$U$3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Graph_6!$B$17:$U$17</c:f>
              <c:numCache>
                <c:formatCode>0%</c:formatCode>
                <c:ptCount val="20"/>
                <c:pt idx="0">
                  <c:v>0.51864869551089765</c:v>
                </c:pt>
                <c:pt idx="1">
                  <c:v>0.51504340911101432</c:v>
                </c:pt>
                <c:pt idx="2">
                  <c:v>0.51620443653538473</c:v>
                </c:pt>
                <c:pt idx="3">
                  <c:v>0.50673562099635516</c:v>
                </c:pt>
                <c:pt idx="4">
                  <c:v>0.48865787136698563</c:v>
                </c:pt>
                <c:pt idx="5">
                  <c:v>0.48158023312012938</c:v>
                </c:pt>
                <c:pt idx="6">
                  <c:v>0.49360632766597284</c:v>
                </c:pt>
                <c:pt idx="7">
                  <c:v>0.50613262093631495</c:v>
                </c:pt>
                <c:pt idx="8">
                  <c:v>0.48748351674183049</c:v>
                </c:pt>
                <c:pt idx="9">
                  <c:v>0.49014387767201928</c:v>
                </c:pt>
                <c:pt idx="10">
                  <c:v>0.48518213192256215</c:v>
                </c:pt>
                <c:pt idx="11">
                  <c:v>0.48407525268230644</c:v>
                </c:pt>
                <c:pt idx="12">
                  <c:v>0.49085376796634517</c:v>
                </c:pt>
                <c:pt idx="13">
                  <c:v>0.49134839097374444</c:v>
                </c:pt>
                <c:pt idx="14">
                  <c:v>0.49294368787081011</c:v>
                </c:pt>
                <c:pt idx="15">
                  <c:v>0.49772509670683568</c:v>
                </c:pt>
                <c:pt idx="16">
                  <c:v>0.51117563274993549</c:v>
                </c:pt>
                <c:pt idx="17">
                  <c:v>0.51792477946160564</c:v>
                </c:pt>
                <c:pt idx="18">
                  <c:v>0.53863069715521394</c:v>
                </c:pt>
                <c:pt idx="19">
                  <c:v>0.55426432018652561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51-41FB-9193-E5E422BFF310}"/>
            </c:ext>
          </c:extLst>
        </c:ser>
        <c:ser>
          <c:idx val="3"/>
          <c:order val="3"/>
          <c:tx>
            <c:strRef>
              <c:f>Graph_6!$A$18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rgbClr val="A1BD0B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Graph_6!$B$3:$U$3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Graph_6!$B$18:$U$18</c:f>
              <c:numCache>
                <c:formatCode>0%</c:formatCode>
                <c:ptCount val="20"/>
                <c:pt idx="0">
                  <c:v>0.29200504060608118</c:v>
                </c:pt>
                <c:pt idx="1">
                  <c:v>0.29609142284423934</c:v>
                </c:pt>
                <c:pt idx="2">
                  <c:v>0.29897289866062832</c:v>
                </c:pt>
                <c:pt idx="3">
                  <c:v>0.31001813191159239</c:v>
                </c:pt>
                <c:pt idx="4">
                  <c:v>0.31127922116381179</c:v>
                </c:pt>
                <c:pt idx="5">
                  <c:v>0.31099001004983912</c:v>
                </c:pt>
                <c:pt idx="6">
                  <c:v>0.30686794393737499</c:v>
                </c:pt>
                <c:pt idx="7">
                  <c:v>0.31192382088832327</c:v>
                </c:pt>
                <c:pt idx="8">
                  <c:v>0.332626662988385</c:v>
                </c:pt>
                <c:pt idx="9">
                  <c:v>0.33888493663282504</c:v>
                </c:pt>
                <c:pt idx="10">
                  <c:v>0.33263321386656119</c:v>
                </c:pt>
                <c:pt idx="11">
                  <c:v>0.33197103851488141</c:v>
                </c:pt>
                <c:pt idx="12">
                  <c:v>0.32956751977071508</c:v>
                </c:pt>
                <c:pt idx="13">
                  <c:v>0.32841528628479116</c:v>
                </c:pt>
                <c:pt idx="14">
                  <c:v>0.32876466617717759</c:v>
                </c:pt>
                <c:pt idx="15">
                  <c:v>0.33850128454554329</c:v>
                </c:pt>
                <c:pt idx="16">
                  <c:v>0.33772057073361134</c:v>
                </c:pt>
                <c:pt idx="17">
                  <c:v>0.33379407961272389</c:v>
                </c:pt>
                <c:pt idx="18">
                  <c:v>0.32059519421443594</c:v>
                </c:pt>
                <c:pt idx="19">
                  <c:v>0.30174709916537423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51-41FB-9193-E5E422BFF3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67671727"/>
        <c:axId val="2019013391"/>
      </c:barChart>
      <c:valAx>
        <c:axId val="2019013391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967671727"/>
        <c:crosses val="autoZero"/>
        <c:crossBetween val="between"/>
      </c:valAx>
      <c:catAx>
        <c:axId val="96767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19013391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5368470184472949"/>
          <c:y val="0.86663013809307154"/>
          <c:w val="0.73666994400513175"/>
          <c:h val="3.7616796309316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bg1"/>
    </cs:fontRef>
    <cs:defRPr sz="1000" b="1" i="0" u="none" strike="noStrike" kern="1200" spc="0" baseline="0"/>
    <cs:bodyPr lIns="38100" tIns="19050" rIns="38100" bIns="19050">
      <a:spAutoFit/>
    </cs:bodyPr>
  </cs:dataLabel>
  <cs:dataLabelCallout>
    <cs:lnRef idx="0">
      <cs:styleClr val="auto"/>
    </cs:lnRef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phClr"/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733799</xdr:colOff>
      <xdr:row>17</xdr:row>
      <xdr:rowOff>147263</xdr:rowOff>
    </xdr:from>
    <xdr:to>
      <xdr:col>4</xdr:col>
      <xdr:colOff>390899</xdr:colOff>
      <xdr:row>46</xdr:row>
      <xdr:rowOff>17088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0.43916</cdr:x>
      <cdr:y>0.07654</cdr:y>
    </cdr:from>
    <cdr:to>
      <cdr:x>0.53063</cdr:x>
      <cdr:y>0.07654</cdr:y>
    </cdr:to>
    <cdr:cxnSp macro="">
      <cdr:nvCxnSpPr>
        <cdr:cNvPr id="2" name="Connecteur droit 1"/>
        <cdr:cNvCxnSpPr/>
      </cdr:nvCxnSpPr>
      <cdr:spPr>
        <a:xfrm xmlns:a="http://schemas.openxmlformats.org/drawingml/2006/main" flipV="1">
          <a:off x="4361984" y="415714"/>
          <a:ext cx="90845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0.35418</cdr:x>
      <cdr:y>0.09002</cdr:y>
    </cdr:from>
    <cdr:to>
      <cdr:x>0.66958</cdr:x>
      <cdr:y>0.16926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517900" y="488950"/>
          <a:ext cx="3132668" cy="430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indice base 100 (2000) et en millions d'euros (M€)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0.00884</cdr:x>
      <cdr:y>0.91935</cdr:y>
    </cdr:from>
    <cdr:to>
      <cdr:x>0.96398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87842" y="5370832"/>
          <a:ext cx="9486899" cy="47117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 : échelle de gauche en indice base 100 en 2000 ; échelle de droite en millions d'euros courants</a:t>
          </a: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 ; Insee, comptes nationaux, 2021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0.28781</cdr:y>
    </cdr:from>
    <cdr:to>
      <cdr:x>0.0466</cdr:x>
      <cdr:y>0.56208</cdr:y>
    </cdr:to>
    <cdr:sp macro="" textlink="">
      <cdr:nvSpPr>
        <cdr:cNvPr id="8" name="ZoneTexte 1"/>
        <cdr:cNvSpPr txBox="1"/>
      </cdr:nvSpPr>
      <cdr:spPr>
        <a:xfrm xmlns:a="http://schemas.openxmlformats.org/drawingml/2006/main" rot="16200000">
          <a:off x="-569713" y="2251075"/>
          <a:ext cx="1602318" cy="462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indice base 100 (2000)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0.9534</cdr:x>
      <cdr:y>0.21522</cdr:y>
    </cdr:from>
    <cdr:to>
      <cdr:x>1</cdr:x>
      <cdr:y>0.57283</cdr:y>
    </cdr:to>
    <cdr:sp macro="" textlink="">
      <cdr:nvSpPr>
        <cdr:cNvPr id="9" name="ZoneTexte 1"/>
        <cdr:cNvSpPr txBox="1"/>
      </cdr:nvSpPr>
      <cdr:spPr>
        <a:xfrm xmlns:a="http://schemas.openxmlformats.org/drawingml/2006/main" rot="16200000">
          <a:off x="8656438" y="2070432"/>
          <a:ext cx="2089149" cy="462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 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millions d'euros courants (M€)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26</xdr:row>
      <xdr:rowOff>9525</xdr:rowOff>
    </xdr:from>
    <xdr:to>
      <xdr:col>11</xdr:col>
      <xdr:colOff>552450</xdr:colOff>
      <xdr:row>55</xdr:row>
      <xdr:rowOff>146052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0.44609</cdr:x>
      <cdr:y>0.09246</cdr:y>
    </cdr:from>
    <cdr:to>
      <cdr:x>0.53756</cdr:x>
      <cdr:y>0.09246</cdr:y>
    </cdr:to>
    <cdr:cxnSp macro="">
      <cdr:nvCxnSpPr>
        <cdr:cNvPr id="2" name="Connecteur droit 1"/>
        <cdr:cNvCxnSpPr/>
      </cdr:nvCxnSpPr>
      <cdr:spPr>
        <a:xfrm xmlns:a="http://schemas.openxmlformats.org/drawingml/2006/main" flipV="1">
          <a:off x="3679627" y="497878"/>
          <a:ext cx="754504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0.34216</cdr:x>
      <cdr:y>0.09928</cdr:y>
    </cdr:from>
    <cdr:to>
      <cdr:x>0.65756</cdr:x>
      <cdr:y>0.17852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053767" y="534601"/>
          <a:ext cx="2814922" cy="426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0.03522</cdr:x>
      <cdr:y>0.91935</cdr:y>
    </cdr:from>
    <cdr:to>
      <cdr:x>0.96398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14325" y="4950518"/>
          <a:ext cx="8289124" cy="43428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0.74918</cdr:x>
      <cdr:y>0.36397</cdr:y>
    </cdr:from>
    <cdr:to>
      <cdr:x>0.88713</cdr:x>
      <cdr:y>0.3871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7207252" y="1898650"/>
          <a:ext cx="1327150" cy="120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0.69187</cdr:x>
      <cdr:y>0.45815</cdr:y>
    </cdr:from>
    <cdr:to>
      <cdr:x>0.97819</cdr:x>
      <cdr:y>0.52997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4092416" y="2471387"/>
          <a:ext cx="1693590" cy="387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b="1">
              <a:solidFill>
                <a:srgbClr val="ED6A47"/>
              </a:solidFill>
              <a:latin typeface="Arial" panose="020B0604020202020204" pitchFamily="34" charset="0"/>
              <a:cs typeface="Arial" panose="020B0604020202020204" pitchFamily="34" charset="0"/>
            </a:rPr>
            <a:t>Gestion des déchets*</a:t>
          </a:r>
        </a:p>
      </cdr:txBody>
    </cdr:sp>
  </cdr:relSizeAnchor>
  <cdr:relSizeAnchor xmlns:cdr="http://schemas.openxmlformats.org/drawingml/2006/chartDrawing">
    <cdr:from>
      <cdr:x>0.43681</cdr:x>
      <cdr:y>0.78934</cdr:y>
    </cdr:from>
    <cdr:to>
      <cdr:x>0.73197</cdr:x>
      <cdr:y>0.86116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2585211" y="4227024"/>
          <a:ext cx="1746871" cy="384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395DA9"/>
              </a:solidFill>
              <a:latin typeface="Arial" panose="020B0604020202020204" pitchFamily="34" charset="0"/>
              <a:cs typeface="Arial" panose="020B0604020202020204" pitchFamily="34" charset="0"/>
            </a:rPr>
            <a:t>Gestion des eaux usées</a:t>
          </a:r>
        </a:p>
      </cdr:txBody>
    </cdr:sp>
  </cdr:relSizeAnchor>
  <cdr:relSizeAnchor xmlns:cdr="http://schemas.openxmlformats.org/drawingml/2006/chartDrawing">
    <cdr:from>
      <cdr:x>0.13998</cdr:x>
      <cdr:y>0.67443</cdr:y>
    </cdr:from>
    <cdr:to>
      <cdr:x>0.33253</cdr:x>
      <cdr:y>0.74625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828434" y="3611642"/>
          <a:ext cx="1139585" cy="384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926B77"/>
              </a:solidFill>
              <a:latin typeface="Arial" panose="020B0604020202020204" pitchFamily="34" charset="0"/>
              <a:cs typeface="Arial" panose="020B0604020202020204" pitchFamily="34" charset="0"/>
            </a:rPr>
            <a:t>Autres activités</a:t>
          </a:r>
        </a:p>
      </cdr:txBody>
    </cdr:sp>
  </cdr:relSizeAnchor>
  <cdr:relSizeAnchor xmlns:cdr="http://schemas.openxmlformats.org/drawingml/2006/chartDrawing">
    <cdr:from>
      <cdr:x>0.17789</cdr:x>
      <cdr:y>0.55428</cdr:y>
    </cdr:from>
    <cdr:to>
      <cdr:x>0.33678</cdr:x>
      <cdr:y>0.6261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1052818" y="2968246"/>
          <a:ext cx="940372" cy="384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877E59"/>
              </a:solidFill>
              <a:latin typeface="Arial" panose="020B0604020202020204" pitchFamily="34" charset="0"/>
              <a:cs typeface="Arial" panose="020B0604020202020204" pitchFamily="34" charset="0"/>
            </a:rPr>
            <a:t>R&amp;D</a:t>
          </a:r>
        </a:p>
      </cdr:txBody>
    </cdr:sp>
  </cdr:relSizeAnchor>
  <cdr:relSizeAnchor xmlns:cdr="http://schemas.openxmlformats.org/drawingml/2006/chartDrawing">
    <cdr:from>
      <cdr:x>0.10805</cdr:x>
      <cdr:y>0.44275</cdr:y>
    </cdr:from>
    <cdr:to>
      <cdr:x>0.34954</cdr:x>
      <cdr:y>0.51457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639483" y="2370984"/>
          <a:ext cx="1429228" cy="384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545983"/>
              </a:solidFill>
              <a:latin typeface="Arial" panose="020B0604020202020204" pitchFamily="34" charset="0"/>
              <a:cs typeface="Arial" panose="020B0604020202020204" pitchFamily="34" charset="0"/>
            </a:rPr>
            <a:t>Protection de </a:t>
          </a:r>
        </a:p>
        <a:p xmlns:a="http://schemas.openxmlformats.org/drawingml/2006/main">
          <a:r>
            <a:rPr lang="fr-FR" sz="1000" b="1">
              <a:solidFill>
                <a:srgbClr val="545983"/>
              </a:solidFill>
              <a:latin typeface="Arial" panose="020B0604020202020204" pitchFamily="34" charset="0"/>
              <a:cs typeface="Arial" panose="020B0604020202020204" pitchFamily="34" charset="0"/>
            </a:rPr>
            <a:t>l'air</a:t>
          </a:r>
          <a:r>
            <a:rPr lang="fr-FR" sz="1000" b="1" baseline="0">
              <a:solidFill>
                <a:srgbClr val="545983"/>
              </a:solidFill>
              <a:latin typeface="Arial" panose="020B0604020202020204" pitchFamily="34" charset="0"/>
              <a:cs typeface="Arial" panose="020B0604020202020204" pitchFamily="34" charset="0"/>
            </a:rPr>
            <a:t> extérieur</a:t>
          </a:r>
          <a:endParaRPr lang="fr-FR" sz="1000" b="1">
            <a:solidFill>
              <a:srgbClr val="54598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0.02565</cdr:x>
      <cdr:y>0.33143</cdr:y>
    </cdr:from>
    <cdr:to>
      <cdr:x>0.32213</cdr:x>
      <cdr:y>0.40325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151816" y="1774856"/>
          <a:ext cx="1754684" cy="384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A1BD0B"/>
              </a:solidFill>
              <a:latin typeface="Arial" panose="020B0604020202020204" pitchFamily="34" charset="0"/>
              <a:cs typeface="Arial" panose="020B0604020202020204" pitchFamily="34" charset="0"/>
            </a:rPr>
            <a:t>Protection et dépollution des sols et des eaux</a:t>
          </a:r>
        </a:p>
      </cdr:txBody>
    </cdr:sp>
  </cdr:relSizeAnchor>
  <cdr:relSizeAnchor xmlns:cdr="http://schemas.openxmlformats.org/drawingml/2006/chartDrawing">
    <cdr:from>
      <cdr:x>0.61804</cdr:x>
      <cdr:y>0.30853</cdr:y>
    </cdr:from>
    <cdr:to>
      <cdr:x>0.84766</cdr:x>
      <cdr:y>0.38035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3657774" y="1652206"/>
          <a:ext cx="1358980" cy="384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A3B2C8"/>
              </a:solidFill>
              <a:latin typeface="Arial" panose="020B0604020202020204" pitchFamily="34" charset="0"/>
              <a:cs typeface="Arial" panose="020B0604020202020204" pitchFamily="34" charset="0"/>
            </a:rPr>
            <a:t>Gestion des déchets radioactifs</a:t>
          </a:r>
        </a:p>
      </cdr:txBody>
    </cdr:sp>
  </cdr:relSizeAnchor>
  <cdr:relSizeAnchor xmlns:cdr="http://schemas.openxmlformats.org/drawingml/2006/chartDrawing">
    <cdr:from>
      <cdr:x>0.49963</cdr:x>
      <cdr:y>0.19776</cdr:y>
    </cdr:from>
    <cdr:to>
      <cdr:x>0.8158</cdr:x>
      <cdr:y>0.26958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2957019" y="1059020"/>
          <a:ext cx="1871216" cy="38460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80053D"/>
              </a:solidFill>
              <a:latin typeface="Arial" panose="020B0604020202020204" pitchFamily="34" charset="0"/>
              <a:cs typeface="Arial" panose="020B0604020202020204" pitchFamily="34" charset="0"/>
            </a:rPr>
            <a:t>Lutte contre le </a:t>
          </a:r>
        </a:p>
        <a:p xmlns:a="http://schemas.openxmlformats.org/drawingml/2006/main">
          <a:r>
            <a:rPr lang="fr-FR" sz="1000" b="1">
              <a:solidFill>
                <a:srgbClr val="80053D"/>
              </a:solidFill>
              <a:latin typeface="Arial" panose="020B0604020202020204" pitchFamily="34" charset="0"/>
              <a:cs typeface="Arial" panose="020B0604020202020204" pitchFamily="34" charset="0"/>
            </a:rPr>
            <a:t>bruit et les vibrations</a:t>
          </a:r>
        </a:p>
      </cdr:txBody>
    </cdr:sp>
  </cdr:relSizeAnchor>
  <cdr:relSizeAnchor xmlns:cdr="http://schemas.openxmlformats.org/drawingml/2006/chartDrawing">
    <cdr:from>
      <cdr:x>0.47254</cdr:x>
      <cdr:y>0.33738</cdr:y>
    </cdr:from>
    <cdr:to>
      <cdr:x>0.62827</cdr:x>
      <cdr:y>0.37755</cdr:y>
    </cdr:to>
    <cdr:cxnSp macro="">
      <cdr:nvCxnSpPr>
        <cdr:cNvPr id="15" name="Connecteur en angle 14"/>
        <cdr:cNvCxnSpPr/>
      </cdr:nvCxnSpPr>
      <cdr:spPr>
        <a:xfrm xmlns:a="http://schemas.openxmlformats.org/drawingml/2006/main" flipV="1">
          <a:off x="2796689" y="1806693"/>
          <a:ext cx="921670" cy="215114"/>
        </a:xfrm>
        <a:prstGeom xmlns:a="http://schemas.openxmlformats.org/drawingml/2006/main" prst="bentConnector3">
          <a:avLst>
            <a:gd name="adj1" fmla="val -254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0.44392</cdr:x>
      <cdr:y>0.22783</cdr:y>
    </cdr:from>
    <cdr:to>
      <cdr:x>0.50615</cdr:x>
      <cdr:y>0.38364</cdr:y>
    </cdr:to>
    <cdr:cxnSp macro="">
      <cdr:nvCxnSpPr>
        <cdr:cNvPr id="17" name="Connecteur en angle 16"/>
        <cdr:cNvCxnSpPr/>
      </cdr:nvCxnSpPr>
      <cdr:spPr>
        <a:xfrm xmlns:a="http://schemas.openxmlformats.org/drawingml/2006/main" rot="5400000" flipH="1" flipV="1">
          <a:off x="2394227" y="1453079"/>
          <a:ext cx="834379" cy="368301"/>
        </a:xfrm>
        <a:prstGeom xmlns:a="http://schemas.openxmlformats.org/drawingml/2006/main" prst="bentConnector3">
          <a:avLst>
            <a:gd name="adj1" fmla="val 1000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0.02546</cdr:x>
      <cdr:y>0.19618</cdr:y>
    </cdr:from>
    <cdr:to>
      <cdr:x>0.34828</cdr:x>
      <cdr:y>0.32585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150597" y="1058259"/>
          <a:ext cx="1909488" cy="699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009D43"/>
              </a:solidFill>
              <a:latin typeface="Arial" panose="020B0604020202020204" pitchFamily="34" charset="0"/>
              <a:cs typeface="Arial" panose="020B0604020202020204" pitchFamily="34" charset="0"/>
            </a:rPr>
            <a:t>Protection de la biodiversité et des paysages</a:t>
          </a:r>
        </a:p>
      </cdr:txBody>
    </cdr:sp>
  </cdr:relSizeAnchor>
  <cdr:relSizeAnchor xmlns:cdr="http://schemas.openxmlformats.org/drawingml/2006/chartDrawing">
    <cdr:from>
      <cdr:x>0.0406</cdr:x>
      <cdr:y>0.89558</cdr:y>
    </cdr:from>
    <cdr:to>
      <cdr:x>0.92103</cdr:x>
      <cdr:y>1</cdr:y>
    </cdr:to>
    <cdr:sp macro="" textlink="">
      <cdr:nvSpPr>
        <cdr:cNvPr id="23" name="ZoneTexte 22"/>
        <cdr:cNvSpPr txBox="1"/>
      </cdr:nvSpPr>
      <cdr:spPr>
        <a:xfrm xmlns:a="http://schemas.openxmlformats.org/drawingml/2006/main">
          <a:off x="240287" y="4795924"/>
          <a:ext cx="5210725" cy="55918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* hors activités de récupération et transformation des déchets en matières premières de recyclage.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 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0.38993</cdr:x>
      <cdr:y>0.10132</cdr:y>
    </cdr:from>
    <cdr:to>
      <cdr:x>0.54342</cdr:x>
      <cdr:y>0.10132</cdr:y>
    </cdr:to>
    <cdr:cxnSp macro="">
      <cdr:nvCxnSpPr>
        <cdr:cNvPr id="27" name="Connecteur droit 26"/>
        <cdr:cNvCxnSpPr/>
      </cdr:nvCxnSpPr>
      <cdr:spPr>
        <a:xfrm xmlns:a="http://schemas.openxmlformats.org/drawingml/2006/main" flipV="1">
          <a:off x="2306421" y="546549"/>
          <a:ext cx="907941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595959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0.37683</cdr:x>
      <cdr:y>0.51253</cdr:y>
    </cdr:from>
    <cdr:to>
      <cdr:x>0.58133</cdr:x>
      <cdr:y>0.65617</cdr:y>
    </cdr:to>
    <cdr:sp macro="" textlink="">
      <cdr:nvSpPr>
        <cdr:cNvPr id="29" name="ZoneTexte 28"/>
        <cdr:cNvSpPr txBox="1"/>
      </cdr:nvSpPr>
      <cdr:spPr>
        <a:xfrm xmlns:a="http://schemas.openxmlformats.org/drawingml/2006/main">
          <a:off x="2230200" y="2744651"/>
          <a:ext cx="1210311" cy="76920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3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fr-FR" sz="13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2019</a:t>
          </a:r>
        </a:p>
        <a:p xmlns:a="http://schemas.openxmlformats.org/drawingml/2006/main">
          <a:pPr algn="ctr"/>
          <a:r>
            <a:rPr lang="fr-FR" sz="13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54,3 Md€</a:t>
          </a:r>
          <a:endParaRPr lang="fr-FR" sz="13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0.3317</cdr:x>
      <cdr:y>0.22858</cdr:y>
    </cdr:from>
    <cdr:to>
      <cdr:x>0.39768</cdr:x>
      <cdr:y>0.39118</cdr:y>
    </cdr:to>
    <cdr:cxnSp macro="">
      <cdr:nvCxnSpPr>
        <cdr:cNvPr id="32" name="Connecteur en angle 31"/>
        <cdr:cNvCxnSpPr/>
      </cdr:nvCxnSpPr>
      <cdr:spPr>
        <a:xfrm xmlns:a="http://schemas.openxmlformats.org/drawingml/2006/main" rot="16200000" flipV="1">
          <a:off x="1718595" y="1476456"/>
          <a:ext cx="877126" cy="390286"/>
        </a:xfrm>
        <a:prstGeom xmlns:a="http://schemas.openxmlformats.org/drawingml/2006/main" prst="bentConnector3">
          <a:avLst>
            <a:gd name="adj1" fmla="val 500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0.25019</cdr:x>
      <cdr:y>0.10956</cdr:y>
    </cdr:from>
    <cdr:to>
      <cdr:x>0.67857</cdr:x>
      <cdr:y>0.18934</cdr:y>
    </cdr:to>
    <cdr:sp macro="" textlink="">
      <cdr:nvSpPr>
        <cdr:cNvPr id="55" name="ZoneTexte 54"/>
        <cdr:cNvSpPr txBox="1"/>
      </cdr:nvSpPr>
      <cdr:spPr>
        <a:xfrm xmlns:a="http://schemas.openxmlformats.org/drawingml/2006/main">
          <a:off x="1479878" y="591019"/>
          <a:ext cx="2533890" cy="430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milliards d'euros (Md€) et en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0.29522</cdr:x>
      <cdr:y>0.3661</cdr:y>
    </cdr:from>
    <cdr:to>
      <cdr:x>0.34322</cdr:x>
      <cdr:y>0.43493</cdr:y>
    </cdr:to>
    <cdr:cxnSp macro="">
      <cdr:nvCxnSpPr>
        <cdr:cNvPr id="57" name="Connecteur en angle 56"/>
        <cdr:cNvCxnSpPr/>
      </cdr:nvCxnSpPr>
      <cdr:spPr>
        <a:xfrm xmlns:a="http://schemas.openxmlformats.org/drawingml/2006/main" rot="16200000" flipV="1">
          <a:off x="1702544" y="2018556"/>
          <a:ext cx="371302" cy="283890"/>
        </a:xfrm>
        <a:prstGeom xmlns:a="http://schemas.openxmlformats.org/drawingml/2006/main" prst="bentConnector3">
          <a:avLst>
            <a:gd name="adj1" fmla="val 519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405604</xdr:colOff>
      <xdr:row>10</xdr:row>
      <xdr:rowOff>57148</xdr:rowOff>
    </xdr:from>
    <xdr:to>
      <xdr:col>4</xdr:col>
      <xdr:colOff>142874</xdr:colOff>
      <xdr:row>35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0.39126</cdr:x>
      <cdr:y>0.1188</cdr:y>
    </cdr:from>
    <cdr:to>
      <cdr:x>0.583</cdr:x>
      <cdr:y>0.1188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1853734" y="536364"/>
          <a:ext cx="90845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0.22382</cdr:x>
      <cdr:y>0.13361</cdr:y>
    </cdr:from>
    <cdr:to>
      <cdr:x>0.75864</cdr:x>
      <cdr:y>0.22893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060450" y="603250"/>
          <a:ext cx="2533890" cy="430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millions d'euros (M€) et en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0.36656</cdr:x>
      <cdr:y>0.4353</cdr:y>
    </cdr:from>
    <cdr:to>
      <cdr:x>0.64667</cdr:x>
      <cdr:y>0.63723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736725" y="1965325"/>
          <a:ext cx="1327150" cy="911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TOTAL 2019 </a:t>
          </a:r>
        </a:p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20 563</a:t>
          </a:r>
          <a:r>
            <a:rPr lang="fr-FR" sz="1300" b="1" baseline="0">
              <a:latin typeface="Arial" panose="020B0604020202020204" pitchFamily="34" charset="0"/>
              <a:cs typeface="Arial" panose="020B0604020202020204" pitchFamily="34" charset="0"/>
            </a:rPr>
            <a:t> M€ </a:t>
          </a:r>
          <a:endParaRPr lang="fr-FR" sz="13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0.00285</cdr:x>
      <cdr:y>0.8903</cdr:y>
    </cdr:from>
    <cdr:to>
      <cdr:x>1</cdr:x>
      <cdr:y>0.99466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13496" y="4019552"/>
          <a:ext cx="4724399" cy="47119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 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12</xdr:row>
      <xdr:rowOff>0</xdr:rowOff>
    </xdr:from>
    <xdr:to>
      <xdr:col>4</xdr:col>
      <xdr:colOff>527845</xdr:colOff>
      <xdr:row>35</xdr:row>
      <xdr:rowOff>133352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0.39126</cdr:x>
      <cdr:y>0.1188</cdr:y>
    </cdr:from>
    <cdr:to>
      <cdr:x>0.583</cdr:x>
      <cdr:y>0.1188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1853734" y="536364"/>
          <a:ext cx="90845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0.22382</cdr:x>
      <cdr:y>0.13361</cdr:y>
    </cdr:from>
    <cdr:to>
      <cdr:x>0.75864</cdr:x>
      <cdr:y>0.22893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060450" y="603250"/>
          <a:ext cx="2533890" cy="430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millions d'euros (M€) et en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0.36053</cdr:x>
      <cdr:y>0.48171</cdr:y>
    </cdr:from>
    <cdr:to>
      <cdr:x>0.64064</cdr:x>
      <cdr:y>0.68364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708148" y="2174865"/>
          <a:ext cx="1327132" cy="911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TOTAL 2019 </a:t>
          </a:r>
        </a:p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20</a:t>
          </a:r>
          <a:r>
            <a:rPr lang="fr-FR" sz="1300" b="1" baseline="0">
              <a:latin typeface="Arial" panose="020B0604020202020204" pitchFamily="34" charset="0"/>
              <a:cs typeface="Arial" panose="020B0604020202020204" pitchFamily="34" charset="0"/>
            </a:rPr>
            <a:t> 563 M€ </a:t>
          </a:r>
          <a:endParaRPr lang="fr-FR" sz="13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0.00285</cdr:x>
      <cdr:y>0.8903</cdr:y>
    </cdr:from>
    <cdr:to>
      <cdr:x>1</cdr:x>
      <cdr:y>0.99466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13496" y="4019552"/>
          <a:ext cx="4724399" cy="47119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 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139699</xdr:rowOff>
    </xdr:to>
    <xdr:sp macro="" textlink="">
      <xdr:nvSpPr>
        <xdr:cNvPr id="2" name="AutoShape 1" descr="https://i.pinimg.com/564x/d4/68/61/d46861cf83867917600e6558ef87c453.jpg"/>
        <xdr:cNvSpPr>
          <a:spLocks noChangeAspect="1" noChangeArrowheads="1"/>
        </xdr:cNvSpPr>
      </xdr:nvSpPr>
      <xdr:spPr bwMode="auto">
        <a:xfrm>
          <a:off x="10623550" y="39433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152399</xdr:colOff>
      <xdr:row>14</xdr:row>
      <xdr:rowOff>19050</xdr:rowOff>
    </xdr:from>
    <xdr:to>
      <xdr:col>6</xdr:col>
      <xdr:colOff>219075</xdr:colOff>
      <xdr:row>39</xdr:row>
      <xdr:rowOff>161927</xdr:rowOff>
    </xdr:to>
    <xdr:graphicFrame macro="">
      <xdr:nvGraphicFramePr>
        <xdr:cNvPr id="160" name="Graphique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0.39525</cdr:x>
      <cdr:y>0.09744</cdr:y>
    </cdr:from>
    <cdr:to>
      <cdr:x>0.58699</cdr:x>
      <cdr:y>0.09744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2827366" y="477984"/>
          <a:ext cx="1371569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0.22382</cdr:x>
      <cdr:y>0.09866</cdr:y>
    </cdr:from>
    <cdr:to>
      <cdr:x>0.75864</cdr:x>
      <cdr:y>0.19398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601046" y="483957"/>
          <a:ext cx="3825715" cy="467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millions d'euros (M€) et en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0.35852</cdr:x>
      <cdr:y>0.48171</cdr:y>
    </cdr:from>
    <cdr:to>
      <cdr:x>0.63863</cdr:x>
      <cdr:y>0.68364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698623" y="2174865"/>
          <a:ext cx="1327132" cy="911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TOTAL 2019 </a:t>
          </a:r>
        </a:p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20</a:t>
          </a:r>
          <a:r>
            <a:rPr lang="fr-FR" sz="1300" b="1" baseline="0">
              <a:latin typeface="Arial" panose="020B0604020202020204" pitchFamily="34" charset="0"/>
              <a:cs typeface="Arial" panose="020B0604020202020204" pitchFamily="34" charset="0"/>
            </a:rPr>
            <a:t> 563 M€ </a:t>
          </a:r>
          <a:endParaRPr lang="fr-FR" sz="13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0.00285</cdr:x>
      <cdr:y>0.8903</cdr:y>
    </cdr:from>
    <cdr:to>
      <cdr:x>1</cdr:x>
      <cdr:y>0.99466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13496" y="4019552"/>
          <a:ext cx="4724399" cy="47119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 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1312332</xdr:colOff>
      <xdr:row>20</xdr:row>
      <xdr:rowOff>158748</xdr:rowOff>
    </xdr:from>
    <xdr:to>
      <xdr:col>12</xdr:col>
      <xdr:colOff>148166</xdr:colOff>
      <xdr:row>57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phique%20dans%20Microsoft%20Wor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levasse\Bureau\Calcul%20CC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omptes\Publications\BILAN_ENVIRONNEMENTAL\2021_DATALAB_Bilan_Environnemental\2_Synth&#232;se\PROJET_SYNTHESE_maquet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tions"/>
      <sheetName val="Sommaire "/>
      <sheetName val="E Quantités "/>
      <sheetName val="E évolutions Q"/>
      <sheetName val="E paramètres Q"/>
      <sheetName val="C Quantités OM mélanges"/>
      <sheetName val="C Collecte fraction séche"/>
      <sheetName val="C Encombrants "/>
      <sheetName val="C Déchèteries "/>
      <sheetName val="C Récap Q séparatif"/>
      <sheetName val="C Récapitulatif quantités DMA"/>
      <sheetName val="E coûts unitaires "/>
      <sheetName val="E  Evolutions des coûts"/>
      <sheetName val="C Evolution des coûts "/>
      <sheetName val="C Coûts moyens "/>
      <sheetName val="R Coût des services DMA (PQ)"/>
      <sheetName val="E Quantités val.  matière "/>
      <sheetName val="E Recettes unit val. matière "/>
      <sheetName val=" C recettes val. matière "/>
      <sheetName val="E Quantités val. énergie "/>
      <sheetName val="E Recettes val. énergie "/>
      <sheetName val="C recettes énergie "/>
      <sheetName val="R recettes tot valorisation "/>
      <sheetName val="R DMA coût net "/>
      <sheetName val="E TEOM  DGCP"/>
      <sheetName val="doc"/>
      <sheetName val="Essentiel_Chiffre"/>
      <sheetName val="PrésentationCompte"/>
      <sheetName val="SérieLongue"/>
      <sheetName val="Brique REE"/>
      <sheetName val="E  recettes TEOM &amp; redev "/>
      <sheetName val="C Séries TEOM REOM"/>
      <sheetName val="E Subventions "/>
      <sheetName val="E  population assujettie"/>
      <sheetName val="R DMA Dépense courante "/>
      <sheetName val="E DGCP 1999 données détaillées"/>
      <sheetName val="E DGCP 2000 détail"/>
      <sheetName val="E DGCP 2001 détail"/>
      <sheetName val="E DGCP 2002 détail"/>
      <sheetName val="E DGCP  1999 SECN"/>
      <sheetName val="E DGCP 2000 SECN"/>
      <sheetName val="E DGCP 2001 SECN"/>
      <sheetName val="E  DGCP 2002 SECN"/>
      <sheetName val="E  DGCP 2003 SECN"/>
      <sheetName val="E  DGCP 2004 SECN"/>
      <sheetName val="E  DGCP 2005 SECN"/>
      <sheetName val="E DGCP 2006 SECN"/>
      <sheetName val="E DGCP 2007 SECN"/>
      <sheetName val="E DGFiP 2009"/>
      <sheetName val="C SECN Recettes 1999 sq "/>
      <sheetName val="E DGFiP 2010"/>
      <sheetName val="C SECN Dépenses 1999 sq"/>
      <sheetName val="C Récap  SECN 1999 sq"/>
      <sheetName val="R Synthèse comptes colloc"/>
      <sheetName val="C taux délégation "/>
      <sheetName val="E Taux de tva "/>
      <sheetName val="E prestations de services 611"/>
      <sheetName val="C Partage régie délégation"/>
      <sheetName val="E Prod ent ancien calcul "/>
      <sheetName val="E évol prodent 2008 prov revEAP"/>
      <sheetName val="E évol prodent 2009 prov revEAP"/>
      <sheetName val="C calcul prod Ent"/>
      <sheetName val="C Rev calcul prod Ent EAP"/>
      <sheetName val="E Indices volume"/>
      <sheetName val="E Dépenses courantes Antipol"/>
      <sheetName val="E Résultats Antipol"/>
      <sheetName val="E Evolutions Sessi"/>
      <sheetName val="E Investissements industrie"/>
      <sheetName val="C Entreprises internes  PQ"/>
      <sheetName val=" E Investissements Antipol"/>
      <sheetName val="E Séries de prix "/>
      <sheetName val="C stock capital fixe"/>
      <sheetName val="C Dpse interne calculs anté "/>
      <sheetName val="dépense interne modif"/>
      <sheetName val="C Dépense interne"/>
      <sheetName val="E Arbitrage dépense interne"/>
      <sheetName val="E invests ent avt 2008"/>
      <sheetName val="E invests ent spécialisées"/>
      <sheetName val="C FBCF entreprises "/>
      <sheetName val="E Investissements DMA"/>
      <sheetName val="E Dépenses des ménages "/>
      <sheetName val="E  données div financement"/>
      <sheetName val="E Aides en capital "/>
      <sheetName val="CCF Nettoyage rues"/>
      <sheetName val="Nettoyage des rues"/>
      <sheetName val="Nettoyage des rues élmts analys"/>
      <sheetName val="C Financement complet anc calc"/>
      <sheetName val="R Tableaux rapport 2002"/>
      <sheetName val="R Tableaux  rapport 2003"/>
      <sheetName val="R Tableaux  rapport 2004"/>
      <sheetName val="R Tableaux rapport 2005"/>
      <sheetName val="R Tableaux rapport 2006"/>
      <sheetName val="C Financement complet (2)"/>
      <sheetName val="Données déchets"/>
      <sheetName val="OCDE-Eurostat racc provisoire"/>
      <sheetName val="C Financement complet"/>
      <sheetName val="graphique nettoyage"/>
      <sheetName val="R Tableaux rapport 2007"/>
      <sheetName val="R Tableau Seriee 2009"/>
      <sheetName val="R Tableau Seriee 2010"/>
      <sheetName val="Indice de prix production Insee"/>
      <sheetName val="eurostat"/>
      <sheetName val="R Tableau Seriee 2003"/>
      <sheetName val="R Tableau Seriee 2004"/>
      <sheetName val="R Tableau Seriee 2005"/>
      <sheetName val="graphique septembre 2009"/>
      <sheetName val="production propre des colloc"/>
      <sheetName val="Transferts "/>
      <sheetName val="décomposition des coûts de prod"/>
      <sheetName val="données Syctom "/>
      <sheetName val="capital fixe"/>
      <sheetName val="C Financement complet_graph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B3">
            <v>2000</v>
          </cell>
        </row>
      </sheetData>
      <sheetData sheetId="30">
        <row r="23">
          <cell r="C23">
            <v>2927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35">
          <cell r="L35">
            <v>152.13333333333333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14">
          <cell r="L14">
            <v>2181.2003999999997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thode"/>
      <sheetName val="Liste"/>
      <sheetName val="MIP"/>
      <sheetName val="CCF"/>
      <sheetName val="CI"/>
      <sheetName val="RS"/>
      <sheetName val="EBE"/>
      <sheetName val="VA"/>
      <sheetName val="ratio"/>
      <sheetName val="FBCF val"/>
      <sheetName val="FBCF vol"/>
      <sheetName val="IP FBCF"/>
      <sheetName val="E  recettes TEOM &amp; redev "/>
      <sheetName val="C taux délégation "/>
      <sheetName val="E DGCP 2001 dé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"/>
      <sheetName val="Graph 2"/>
      <sheetName val="Graph 3"/>
      <sheetName val="Graph 4"/>
      <sheetName val="Graph 5"/>
      <sheetName val="Graph 6"/>
      <sheetName val="Carte 1"/>
      <sheetName val="Tableau 1"/>
      <sheetName val="Graph 7"/>
      <sheetName val="Graph 8"/>
      <sheetName val="Graph 9 "/>
      <sheetName val="Graph 10"/>
      <sheetName val="Graph 11"/>
      <sheetName val="Graph 12"/>
      <sheetName val="Graph 13"/>
      <sheetName val="Graph 14"/>
      <sheetName val="Graph 15"/>
      <sheetName val="Graph 16"/>
      <sheetName val="Graph 17"/>
      <sheetName val="Graph 18"/>
      <sheetName val="Graph 19"/>
      <sheetName val="Graph 20"/>
    </sheetNames>
    <sheetDataSet>
      <sheetData sheetId="0">
        <row r="4">
          <cell r="A4" t="str">
            <v>Protection de l'air et du climat**</v>
          </cell>
        </row>
        <row r="5">
          <cell r="A5" t="str">
            <v>Gestion des eaux usées</v>
          </cell>
        </row>
        <row r="6">
          <cell r="A6" t="str">
            <v>Lutte contre le bruit et les vibrations</v>
          </cell>
        </row>
        <row r="7">
          <cell r="A7" t="str">
            <v>Protection de la biodiversité et des paysages</v>
          </cell>
        </row>
        <row r="8">
          <cell r="A8" t="str">
            <v>Gestion des déchets*</v>
          </cell>
        </row>
        <row r="9">
          <cell r="A9" t="str">
            <v>Gestion des déchets radioactifs</v>
          </cell>
        </row>
        <row r="10">
          <cell r="A10" t="str">
            <v>Recherche et développement pour l'environnement</v>
          </cell>
        </row>
        <row r="11">
          <cell r="A11" t="str">
            <v xml:space="preserve">Autres activités de protection de l'environnement </v>
          </cell>
        </row>
        <row r="12">
          <cell r="A12" t="str">
            <v>Protection et dépollution des sols et des eaux</v>
          </cell>
        </row>
      </sheetData>
      <sheetData sheetId="1"/>
      <sheetData sheetId="2">
        <row r="3">
          <cell r="B3" t="str">
            <v>Entreprises</v>
          </cell>
        </row>
      </sheetData>
      <sheetData sheetId="3">
        <row r="3">
          <cell r="B3" t="str">
            <v>Dépenses d'investissement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2000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zoomScaleNormal="100" workbookViewId="0">
      <selection activeCell="I21" sqref="I21"/>
    </sheetView>
  </sheetViews>
  <sheetFormatPr baseColWidth="10" defaultColWidth="11.44140625" defaultRowHeight="14.4" x14ac:dyDescent="0.3"/>
  <cols>
    <col min="1" max="1" width="57.44140625" style="2" customWidth="1"/>
    <col min="2" max="2" width="13.5546875" style="2" bestFit="1" customWidth="1"/>
    <col min="3" max="3" width="11.44140625" style="2" customWidth="1"/>
    <col min="4" max="16384" width="11.44140625" style="2"/>
  </cols>
  <sheetData>
    <row r="1" spans="1:6" x14ac:dyDescent="0.3">
      <c r="A1" s="1" t="s">
        <v>0</v>
      </c>
    </row>
    <row r="2" spans="1:6" x14ac:dyDescent="0.3">
      <c r="A2" s="47" t="s">
        <v>1</v>
      </c>
    </row>
    <row r="3" spans="1:6" s="43" customFormat="1" x14ac:dyDescent="0.3">
      <c r="B3" s="44">
        <v>2019</v>
      </c>
      <c r="C3" s="45"/>
      <c r="E3" s="2"/>
      <c r="F3" s="2"/>
    </row>
    <row r="4" spans="1:6" s="43" customFormat="1" ht="12.6" customHeight="1" x14ac:dyDescent="0.3">
      <c r="A4" s="46" t="s">
        <v>6</v>
      </c>
      <c r="B4" s="74">
        <v>20.562833966464861</v>
      </c>
      <c r="C4" s="45"/>
      <c r="E4" s="2"/>
      <c r="F4" s="2"/>
    </row>
    <row r="5" spans="1:6" s="43" customFormat="1" ht="12.6" customHeight="1" x14ac:dyDescent="0.3">
      <c r="A5" s="46" t="s">
        <v>3</v>
      </c>
      <c r="B5" s="74">
        <v>13.526</v>
      </c>
      <c r="C5" s="45"/>
      <c r="E5" s="2"/>
      <c r="F5" s="2"/>
    </row>
    <row r="6" spans="1:6" s="43" customFormat="1" ht="12.6" customHeight="1" x14ac:dyDescent="0.3">
      <c r="A6" s="46" t="s">
        <v>9</v>
      </c>
      <c r="B6" s="74">
        <v>4.5429980141244597</v>
      </c>
      <c r="C6" s="45"/>
      <c r="E6" s="2"/>
      <c r="F6" s="2"/>
    </row>
    <row r="7" spans="1:6" s="43" customFormat="1" ht="12.6" customHeight="1" x14ac:dyDescent="0.3">
      <c r="A7" s="46" t="s">
        <v>8</v>
      </c>
      <c r="B7" s="74">
        <v>4.2159151703361717</v>
      </c>
      <c r="C7" s="45"/>
      <c r="E7" s="2"/>
      <c r="F7" s="2"/>
    </row>
    <row r="8" spans="1:6" s="43" customFormat="1" ht="12.6" customHeight="1" x14ac:dyDescent="0.3">
      <c r="A8" s="46" t="s">
        <v>57</v>
      </c>
      <c r="B8" s="74">
        <v>3.629</v>
      </c>
      <c r="C8" s="45"/>
      <c r="E8" s="2"/>
      <c r="F8" s="2"/>
    </row>
    <row r="9" spans="1:6" s="43" customFormat="1" ht="12.6" customHeight="1" x14ac:dyDescent="0.3">
      <c r="A9" s="46" t="s">
        <v>10</v>
      </c>
      <c r="B9" s="74">
        <v>2.484027349566559</v>
      </c>
      <c r="C9" s="45"/>
      <c r="E9" s="2"/>
      <c r="F9" s="2"/>
    </row>
    <row r="10" spans="1:6" s="43" customFormat="1" ht="12.6" customHeight="1" x14ac:dyDescent="0.3">
      <c r="A10" s="46" t="s">
        <v>5</v>
      </c>
      <c r="B10" s="74">
        <v>2.4677116811497188</v>
      </c>
      <c r="C10" s="45"/>
      <c r="E10" s="2"/>
      <c r="F10" s="2"/>
    </row>
    <row r="11" spans="1:6" s="43" customFormat="1" ht="12.6" customHeight="1" x14ac:dyDescent="0.3">
      <c r="A11" s="46" t="s">
        <v>4</v>
      </c>
      <c r="B11" s="74">
        <v>2.15113899795382</v>
      </c>
      <c r="C11" s="45"/>
      <c r="E11" s="2"/>
      <c r="F11" s="2"/>
    </row>
    <row r="12" spans="1:6" s="43" customFormat="1" ht="12.6" customHeight="1" x14ac:dyDescent="0.3">
      <c r="A12" s="46" t="s">
        <v>7</v>
      </c>
      <c r="B12" s="74">
        <v>0.68337848300235193</v>
      </c>
      <c r="C12" s="45"/>
      <c r="E12" s="2"/>
      <c r="F12" s="2"/>
    </row>
    <row r="13" spans="1:6" s="43" customFormat="1" ht="12.6" customHeight="1" x14ac:dyDescent="0.3">
      <c r="A13" s="3" t="s">
        <v>11</v>
      </c>
      <c r="B13" s="75">
        <f>SUM(B4:B12)</f>
        <v>54.263003662597939</v>
      </c>
      <c r="C13" s="45"/>
      <c r="E13" s="2"/>
      <c r="F13" s="2"/>
    </row>
    <row r="14" spans="1:6" x14ac:dyDescent="0.3">
      <c r="A14" s="4" t="s">
        <v>58</v>
      </c>
    </row>
    <row r="15" spans="1:6" x14ac:dyDescent="0.3">
      <c r="A15" s="5" t="s">
        <v>12</v>
      </c>
    </row>
    <row r="16" spans="1:6" x14ac:dyDescent="0.3">
      <c r="A16" s="5" t="s">
        <v>13</v>
      </c>
      <c r="B16" s="49"/>
    </row>
  </sheetData>
  <sortState ref="A4:B12">
    <sortCondition descending="1" ref="B4"/>
  </sortState>
  <pageMargins left="0.7" right="0.7" top="0.75" bottom="0.75" header="0.3" footer="0.3"/>
  <pageSetup paperSize="9" orientation="portrait" r:id="rId1"/>
  <ignoredErrors>
    <ignoredError sqref="B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>
      <selection activeCell="A34" sqref="A34"/>
    </sheetView>
  </sheetViews>
  <sheetFormatPr baseColWidth="10" defaultColWidth="11.44140625" defaultRowHeight="13.8" x14ac:dyDescent="0.25"/>
  <cols>
    <col min="1" max="1" width="30.5546875" style="6" customWidth="1"/>
    <col min="2" max="2" width="16.88671875" style="6" customWidth="1"/>
    <col min="3" max="3" width="11.44140625" style="6"/>
    <col min="4" max="4" width="16.109375" style="6" customWidth="1"/>
    <col min="5" max="11" width="11.44140625" style="6"/>
    <col min="12" max="12" width="14.88671875" style="6" customWidth="1"/>
    <col min="13" max="16384" width="11.44140625" style="6"/>
  </cols>
  <sheetData>
    <row r="1" spans="1:2" x14ac:dyDescent="0.25">
      <c r="A1" s="1" t="s">
        <v>40</v>
      </c>
    </row>
    <row r="2" spans="1:2" x14ac:dyDescent="0.25">
      <c r="A2" s="7" t="s">
        <v>19</v>
      </c>
    </row>
    <row r="3" spans="1:2" s="40" customFormat="1" x14ac:dyDescent="0.25">
      <c r="B3" s="44">
        <v>2019</v>
      </c>
    </row>
    <row r="4" spans="1:2" s="40" customFormat="1" ht="13.2" x14ac:dyDescent="0.25">
      <c r="A4" s="41" t="s">
        <v>15</v>
      </c>
      <c r="B4" s="72">
        <v>18263.073164178735</v>
      </c>
    </row>
    <row r="5" spans="1:2" s="40" customFormat="1" ht="13.2" x14ac:dyDescent="0.25">
      <c r="A5" s="42" t="s">
        <v>14</v>
      </c>
      <c r="B5" s="72">
        <v>2299.7608022861327</v>
      </c>
    </row>
    <row r="6" spans="1:2" s="40" customFormat="1" ht="13.2" x14ac:dyDescent="0.25">
      <c r="A6" s="68" t="s">
        <v>16</v>
      </c>
      <c r="B6" s="73">
        <v>20562.833966464867</v>
      </c>
    </row>
    <row r="7" spans="1:2" s="40" customFormat="1" ht="13.2" x14ac:dyDescent="0.25">
      <c r="A7" s="7" t="s">
        <v>17</v>
      </c>
      <c r="B7" s="96"/>
    </row>
    <row r="8" spans="1:2" x14ac:dyDescent="0.25">
      <c r="A8" s="7" t="s">
        <v>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>
      <selection activeCell="A33" sqref="A33"/>
    </sheetView>
  </sheetViews>
  <sheetFormatPr baseColWidth="10" defaultRowHeight="14.4" x14ac:dyDescent="0.3"/>
  <cols>
    <col min="1" max="1" width="40.5546875" customWidth="1"/>
  </cols>
  <sheetData>
    <row r="1" spans="1:3" x14ac:dyDescent="0.3">
      <c r="A1" s="26" t="s">
        <v>41</v>
      </c>
      <c r="B1" s="28"/>
      <c r="C1" s="29"/>
    </row>
    <row r="2" spans="1:3" x14ac:dyDescent="0.3">
      <c r="A2" s="30" t="s">
        <v>19</v>
      </c>
      <c r="B2" s="28"/>
      <c r="C2" s="29"/>
    </row>
    <row r="3" spans="1:3" ht="15.6" x14ac:dyDescent="0.3">
      <c r="A3" s="31"/>
      <c r="B3" s="32">
        <v>2019</v>
      </c>
      <c r="C3" s="29"/>
    </row>
    <row r="4" spans="1:3" x14ac:dyDescent="0.3">
      <c r="A4" s="70" t="s">
        <v>51</v>
      </c>
      <c r="B4" s="76">
        <v>11538.50846420991</v>
      </c>
      <c r="C4" s="33"/>
    </row>
    <row r="5" spans="1:3" x14ac:dyDescent="0.3">
      <c r="A5" s="70" t="s">
        <v>48</v>
      </c>
      <c r="B5" s="76">
        <v>7442.9559366613494</v>
      </c>
      <c r="C5" s="33"/>
    </row>
    <row r="6" spans="1:3" x14ac:dyDescent="0.3">
      <c r="A6" s="70" t="s">
        <v>49</v>
      </c>
      <c r="B6" s="76">
        <v>1393.9705655936109</v>
      </c>
      <c r="C6" s="33"/>
    </row>
    <row r="7" spans="1:3" x14ac:dyDescent="0.3">
      <c r="A7" s="71" t="s">
        <v>50</v>
      </c>
      <c r="B7" s="76">
        <v>187.399</v>
      </c>
      <c r="C7" s="33"/>
    </row>
    <row r="8" spans="1:3" x14ac:dyDescent="0.3">
      <c r="A8" s="34" t="s">
        <v>16</v>
      </c>
      <c r="B8" s="34">
        <f>SUM(B4:B7)</f>
        <v>20562.833966464874</v>
      </c>
      <c r="C8" s="33"/>
    </row>
    <row r="9" spans="1:3" x14ac:dyDescent="0.3">
      <c r="A9" s="36" t="s">
        <v>32</v>
      </c>
      <c r="B9" s="35"/>
      <c r="C9" s="33"/>
    </row>
    <row r="10" spans="1:3" x14ac:dyDescent="0.3">
      <c r="A10" s="36" t="s">
        <v>33</v>
      </c>
      <c r="B10" s="37"/>
      <c r="C10" s="29"/>
    </row>
    <row r="11" spans="1:3" x14ac:dyDescent="0.3">
      <c r="B11" s="28"/>
      <c r="C11" s="29"/>
    </row>
    <row r="12" spans="1:3" x14ac:dyDescent="0.3">
      <c r="A12" s="27"/>
      <c r="B12" s="28"/>
      <c r="C12" s="29"/>
    </row>
    <row r="13" spans="1:3" x14ac:dyDescent="0.3">
      <c r="A13" s="1"/>
      <c r="B13" s="28"/>
      <c r="C13" s="29"/>
    </row>
  </sheetData>
  <sortState ref="A4:B8">
    <sortCondition descending="1" ref="B4"/>
  </sortState>
  <pageMargins left="0.7" right="0.7" top="0.75" bottom="0.75" header="0.3" footer="0.3"/>
  <ignoredErrors>
    <ignoredError sqref="B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topLeftCell="A4" workbookViewId="0">
      <selection activeCell="A38" sqref="A38"/>
    </sheetView>
  </sheetViews>
  <sheetFormatPr baseColWidth="10" defaultColWidth="10.88671875" defaultRowHeight="13.8" x14ac:dyDescent="0.25"/>
  <cols>
    <col min="1" max="1" width="3.33203125" style="51" customWidth="1"/>
    <col min="2" max="2" width="35.44140625" style="51" customWidth="1"/>
    <col min="3" max="5" width="13.5546875" style="51" customWidth="1"/>
    <col min="6" max="6" width="30.109375" style="51" customWidth="1"/>
    <col min="7" max="7" width="29.33203125" style="51" customWidth="1"/>
    <col min="8" max="8" width="36.6640625" style="51" customWidth="1"/>
    <col min="9" max="9" width="14" style="51" customWidth="1"/>
    <col min="10" max="10" width="27.88671875" style="51" customWidth="1"/>
    <col min="11" max="11" width="12.5546875" style="51" customWidth="1"/>
    <col min="12" max="12" width="38.5546875" style="51" bestFit="1" customWidth="1"/>
    <col min="13" max="13" width="24.109375" style="51" customWidth="1"/>
    <col min="14" max="14" width="20.109375" style="51" bestFit="1" customWidth="1"/>
    <col min="15" max="15" width="14.33203125" style="51" bestFit="1" customWidth="1"/>
    <col min="16" max="16" width="26.44140625" style="51" bestFit="1" customWidth="1"/>
    <col min="17" max="17" width="22.44140625" style="51" bestFit="1" customWidth="1"/>
    <col min="18" max="18" width="10" style="51" customWidth="1"/>
    <col min="19" max="19" width="41.5546875" style="51" bestFit="1" customWidth="1"/>
    <col min="20" max="20" width="15.88671875" style="51" bestFit="1" customWidth="1"/>
    <col min="21" max="21" width="19" style="51" bestFit="1" customWidth="1"/>
    <col min="22" max="22" width="29.6640625" style="51" bestFit="1" customWidth="1"/>
    <col min="23" max="23" width="32.88671875" style="51" bestFit="1" customWidth="1"/>
    <col min="24" max="24" width="12.5546875" style="51" bestFit="1" customWidth="1"/>
    <col min="25" max="16384" width="10.88671875" style="51"/>
  </cols>
  <sheetData>
    <row r="1" spans="1:15" x14ac:dyDescent="0.25">
      <c r="A1" s="26" t="s">
        <v>47</v>
      </c>
    </row>
    <row r="2" spans="1:15" s="52" customFormat="1" ht="13.2" x14ac:dyDescent="0.25">
      <c r="A2" s="30" t="s">
        <v>19</v>
      </c>
    </row>
    <row r="3" spans="1:15" s="52" customFormat="1" ht="13.2" x14ac:dyDescent="0.25">
      <c r="C3" s="102" t="s">
        <v>34</v>
      </c>
      <c r="D3" s="103"/>
      <c r="E3" s="103"/>
      <c r="F3" s="104"/>
      <c r="G3" s="53"/>
    </row>
    <row r="4" spans="1:15" s="52" customFormat="1" ht="26.4" x14ac:dyDescent="0.25">
      <c r="B4" s="54"/>
      <c r="C4" s="100" t="s">
        <v>54</v>
      </c>
      <c r="D4" s="100" t="s">
        <v>35</v>
      </c>
      <c r="E4" s="100" t="s">
        <v>37</v>
      </c>
      <c r="F4" s="55" t="s">
        <v>16</v>
      </c>
      <c r="G4" s="56"/>
    </row>
    <row r="5" spans="1:15" s="52" customFormat="1" ht="13.2" x14ac:dyDescent="0.25">
      <c r="A5" s="105" t="s">
        <v>36</v>
      </c>
      <c r="B5" s="98" t="s">
        <v>52</v>
      </c>
      <c r="C5" s="77">
        <v>160</v>
      </c>
      <c r="D5" s="77">
        <v>10.6</v>
      </c>
      <c r="E5" s="77"/>
      <c r="F5" s="95">
        <v>170.6</v>
      </c>
      <c r="G5" s="56"/>
      <c r="H5" s="63"/>
    </row>
    <row r="6" spans="1:15" s="52" customFormat="1" ht="13.2" x14ac:dyDescent="0.25">
      <c r="A6" s="106"/>
      <c r="B6" s="98" t="s">
        <v>53</v>
      </c>
      <c r="C6" s="77">
        <v>2790.2132769338173</v>
      </c>
      <c r="D6" s="77">
        <v>0</v>
      </c>
      <c r="E6" s="77"/>
      <c r="F6" s="95">
        <v>2790.2132769338173</v>
      </c>
      <c r="G6" s="56"/>
      <c r="H6" s="63"/>
    </row>
    <row r="7" spans="1:15" s="52" customFormat="1" ht="13.2" x14ac:dyDescent="0.25">
      <c r="A7" s="106"/>
      <c r="B7" s="99" t="s">
        <v>35</v>
      </c>
      <c r="C7" s="77">
        <v>785</v>
      </c>
      <c r="D7" s="77">
        <v>10612.245189531051</v>
      </c>
      <c r="E7" s="77"/>
      <c r="F7" s="95">
        <v>11397.245189531051</v>
      </c>
      <c r="G7" s="56"/>
      <c r="H7" s="63"/>
    </row>
    <row r="8" spans="1:15" s="52" customFormat="1" ht="13.2" x14ac:dyDescent="0.25">
      <c r="A8" s="106"/>
      <c r="B8" s="99" t="s">
        <v>37</v>
      </c>
      <c r="C8" s="77"/>
      <c r="D8" s="77"/>
      <c r="E8" s="77">
        <v>6204.7754999999997</v>
      </c>
      <c r="F8" s="95">
        <v>6204.7754999999997</v>
      </c>
      <c r="G8" s="56"/>
      <c r="H8" s="63"/>
    </row>
    <row r="9" spans="1:15" s="52" customFormat="1" ht="13.2" x14ac:dyDescent="0.25">
      <c r="A9" s="107"/>
      <c r="B9" s="66" t="s">
        <v>16</v>
      </c>
      <c r="C9" s="78">
        <v>3735.2132769338173</v>
      </c>
      <c r="D9" s="78">
        <v>10622.845189531052</v>
      </c>
      <c r="E9" s="78">
        <v>6204.7754999999997</v>
      </c>
      <c r="F9" s="95">
        <v>20562.833966464867</v>
      </c>
      <c r="G9" s="56"/>
      <c r="M9" s="57"/>
      <c r="N9" s="58"/>
      <c r="O9" s="59"/>
    </row>
    <row r="10" spans="1:15" s="52" customFormat="1" ht="13.2" x14ac:dyDescent="0.25">
      <c r="A10" s="65" t="s">
        <v>32</v>
      </c>
      <c r="B10" s="97"/>
      <c r="F10" s="57"/>
      <c r="G10" s="61"/>
      <c r="M10" s="57"/>
      <c r="N10" s="58"/>
      <c r="O10" s="62"/>
    </row>
    <row r="11" spans="1:15" s="52" customFormat="1" ht="13.2" x14ac:dyDescent="0.25">
      <c r="A11" s="65" t="s">
        <v>38</v>
      </c>
      <c r="C11" s="50"/>
      <c r="D11" s="57"/>
      <c r="E11" s="63"/>
      <c r="G11" s="64"/>
      <c r="M11" s="57"/>
      <c r="N11" s="58"/>
      <c r="O11" s="62"/>
    </row>
    <row r="12" spans="1:15" s="52" customFormat="1" ht="13.2" x14ac:dyDescent="0.25">
      <c r="C12" s="50"/>
      <c r="D12" s="57"/>
      <c r="E12" s="63"/>
      <c r="G12" s="64"/>
      <c r="M12" s="57"/>
      <c r="N12" s="58"/>
      <c r="O12" s="62"/>
    </row>
    <row r="13" spans="1:15" s="52" customFormat="1" ht="13.2" x14ac:dyDescent="0.25">
      <c r="A13" s="60"/>
      <c r="D13" s="57"/>
      <c r="G13" s="64"/>
      <c r="M13" s="57"/>
      <c r="N13" s="58"/>
      <c r="O13" s="62"/>
    </row>
    <row r="15" spans="1:15" ht="14.4" x14ac:dyDescent="0.3">
      <c r="F15"/>
      <c r="G15"/>
      <c r="H15"/>
      <c r="I15"/>
      <c r="J15"/>
      <c r="K15"/>
    </row>
    <row r="16" spans="1:15" ht="14.4" x14ac:dyDescent="0.3">
      <c r="F16"/>
      <c r="G16"/>
      <c r="H16"/>
      <c r="I16"/>
      <c r="J16"/>
      <c r="K16"/>
    </row>
    <row r="17" spans="6:24" ht="14.4" x14ac:dyDescent="0.3">
      <c r="F17"/>
      <c r="G17"/>
      <c r="H17"/>
      <c r="I17"/>
      <c r="J17"/>
      <c r="K17"/>
    </row>
    <row r="18" spans="6:24" ht="14.4" x14ac:dyDescent="0.3">
      <c r="F18"/>
      <c r="G18"/>
      <c r="H18"/>
      <c r="I18"/>
      <c r="J18"/>
      <c r="K18"/>
    </row>
    <row r="19" spans="6:24" ht="14.4" x14ac:dyDescent="0.3"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6:24" ht="14.4" x14ac:dyDescent="0.3"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6:24" ht="14.4" x14ac:dyDescent="0.3">
      <c r="F21" s="91"/>
      <c r="G21" s="92"/>
      <c r="H21" s="92"/>
      <c r="I21" s="92"/>
      <c r="J21" s="92"/>
      <c r="K21" s="92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6:24" ht="14.4" x14ac:dyDescent="0.3">
      <c r="F22" s="93"/>
      <c r="G22" s="92"/>
      <c r="H22" s="92"/>
      <c r="I22" s="92"/>
      <c r="J22" s="92"/>
      <c r="K22" s="9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6:24" ht="14.4" x14ac:dyDescent="0.3">
      <c r="F23" s="93"/>
      <c r="G23" s="92"/>
      <c r="H23" s="92"/>
      <c r="I23" s="92"/>
      <c r="J23" s="92"/>
      <c r="K23" s="92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6:24" ht="14.4" x14ac:dyDescent="0.3">
      <c r="F24" s="93"/>
      <c r="G24" s="92"/>
      <c r="H24" s="92"/>
      <c r="I24" s="92"/>
      <c r="J24" s="92"/>
      <c r="K24" s="92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6:24" ht="14.4" x14ac:dyDescent="0.3">
      <c r="F25" s="93"/>
      <c r="G25" s="92"/>
      <c r="H25" s="92"/>
      <c r="I25" s="92"/>
      <c r="J25" s="92"/>
      <c r="K25" s="92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6:24" ht="14.4" x14ac:dyDescent="0.3">
      <c r="F26" s="93"/>
      <c r="G26" s="92"/>
      <c r="H26" s="92"/>
      <c r="I26" s="92"/>
      <c r="J26" s="92"/>
      <c r="K26" s="92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6:24" ht="14.4" x14ac:dyDescent="0.3">
      <c r="F27" s="93"/>
      <c r="G27" s="92"/>
      <c r="H27" s="92"/>
      <c r="I27" s="92"/>
      <c r="J27" s="92"/>
      <c r="K27" s="92"/>
    </row>
    <row r="28" spans="6:24" ht="14.4" x14ac:dyDescent="0.3">
      <c r="F28" s="91"/>
      <c r="G28" s="92"/>
      <c r="H28" s="92"/>
      <c r="I28" s="92"/>
      <c r="J28" s="92"/>
      <c r="K28" s="92"/>
    </row>
    <row r="29" spans="6:24" ht="14.4" x14ac:dyDescent="0.3">
      <c r="F29" s="93"/>
      <c r="G29" s="92"/>
      <c r="H29" s="92"/>
      <c r="I29" s="92"/>
      <c r="J29" s="92"/>
      <c r="K29" s="92"/>
    </row>
    <row r="30" spans="6:24" ht="14.4" x14ac:dyDescent="0.3">
      <c r="F30" s="93"/>
      <c r="G30" s="92"/>
      <c r="H30" s="92"/>
      <c r="I30" s="92"/>
      <c r="J30" s="92"/>
      <c r="K30" s="92"/>
    </row>
    <row r="31" spans="6:24" ht="14.4" x14ac:dyDescent="0.3">
      <c r="F31" s="93"/>
      <c r="G31" s="92"/>
      <c r="H31" s="92"/>
      <c r="I31" s="92"/>
      <c r="J31" s="92"/>
      <c r="K31" s="92"/>
    </row>
    <row r="32" spans="6:24" ht="14.4" x14ac:dyDescent="0.3">
      <c r="F32" s="91"/>
      <c r="G32" s="92"/>
      <c r="H32" s="92"/>
      <c r="I32" s="92"/>
      <c r="J32" s="92"/>
      <c r="K32" s="92"/>
    </row>
    <row r="33" spans="6:11" ht="14.4" x14ac:dyDescent="0.3">
      <c r="F33" s="93"/>
      <c r="G33" s="92"/>
      <c r="H33" s="92"/>
      <c r="I33" s="92"/>
      <c r="J33" s="92"/>
      <c r="K33" s="92"/>
    </row>
    <row r="34" spans="6:11" ht="14.4" x14ac:dyDescent="0.3">
      <c r="F34" s="91"/>
      <c r="G34" s="92"/>
      <c r="H34" s="92"/>
      <c r="I34" s="92"/>
      <c r="J34" s="92"/>
      <c r="K34" s="92"/>
    </row>
    <row r="35" spans="6:11" ht="14.4" x14ac:dyDescent="0.3">
      <c r="F35" s="93"/>
      <c r="G35" s="92"/>
      <c r="H35" s="92"/>
      <c r="I35" s="92"/>
      <c r="J35" s="92"/>
      <c r="K35" s="92"/>
    </row>
    <row r="36" spans="6:11" ht="14.4" x14ac:dyDescent="0.3">
      <c r="F36" s="91"/>
      <c r="G36" s="92"/>
      <c r="H36" s="92"/>
      <c r="I36" s="92"/>
      <c r="J36" s="92"/>
      <c r="K36" s="92"/>
    </row>
    <row r="37" spans="6:11" ht="14.4" x14ac:dyDescent="0.3">
      <c r="F37"/>
      <c r="G37"/>
      <c r="H37"/>
      <c r="I37"/>
      <c r="J37"/>
      <c r="K37"/>
    </row>
    <row r="38" spans="6:11" ht="14.4" x14ac:dyDescent="0.3">
      <c r="F38"/>
      <c r="G38"/>
      <c r="H38"/>
      <c r="I38"/>
      <c r="J38"/>
      <c r="K38"/>
    </row>
    <row r="39" spans="6:11" ht="14.4" x14ac:dyDescent="0.3">
      <c r="F39"/>
      <c r="G39"/>
      <c r="H39"/>
      <c r="I39"/>
      <c r="J39"/>
      <c r="K39"/>
    </row>
    <row r="40" spans="6:11" ht="14.4" x14ac:dyDescent="0.3">
      <c r="F40"/>
      <c r="G40"/>
      <c r="H40"/>
      <c r="I40"/>
      <c r="J40"/>
      <c r="K40"/>
    </row>
  </sheetData>
  <mergeCells count="2">
    <mergeCell ref="C3:F3"/>
    <mergeCell ref="A5:A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showGridLines="0" topLeftCell="A10" zoomScale="90" zoomScaleNormal="90" workbookViewId="0">
      <selection activeCell="A52" sqref="A52"/>
    </sheetView>
  </sheetViews>
  <sheetFormatPr baseColWidth="10" defaultColWidth="9.109375" defaultRowHeight="13.2" x14ac:dyDescent="0.3"/>
  <cols>
    <col min="1" max="1" width="37.5546875" style="16" customWidth="1"/>
    <col min="2" max="2" width="11.6640625" style="16" customWidth="1"/>
    <col min="3" max="21" width="11.6640625" style="10" customWidth="1"/>
    <col min="22" max="22" width="12" style="10" customWidth="1"/>
    <col min="23" max="23" width="11" style="10" customWidth="1"/>
    <col min="24" max="28" width="12" style="10" customWidth="1"/>
    <col min="29" max="29" width="5" style="10" customWidth="1"/>
    <col min="30" max="41" width="12" style="10" customWidth="1"/>
    <col min="42" max="42" width="11" style="10" customWidth="1"/>
    <col min="43" max="43" width="12" style="10" customWidth="1"/>
    <col min="44" max="44" width="11" style="10" customWidth="1"/>
    <col min="45" max="45" width="12" style="10" customWidth="1"/>
    <col min="46" max="46" width="5" style="10" customWidth="1"/>
    <col min="47" max="49" width="12" style="10" customWidth="1"/>
    <col min="50" max="50" width="11" style="10" customWidth="1"/>
    <col min="51" max="51" width="12" style="10" customWidth="1"/>
    <col min="52" max="52" width="11" style="10" customWidth="1"/>
    <col min="53" max="65" width="12" style="10" customWidth="1"/>
    <col min="66" max="66" width="11" style="10" customWidth="1"/>
    <col min="67" max="70" width="12" style="10" customWidth="1"/>
    <col min="71" max="71" width="11" style="10" customWidth="1"/>
    <col min="72" max="72" width="9" style="10" customWidth="1"/>
    <col min="73" max="76" width="12" style="10" customWidth="1"/>
    <col min="77" max="77" width="6" style="10" customWidth="1"/>
    <col min="78" max="81" width="12" style="10" customWidth="1"/>
    <col min="82" max="82" width="6" style="10" customWidth="1"/>
    <col min="83" max="86" width="12" style="10" customWidth="1"/>
    <col min="87" max="87" width="6" style="10" customWidth="1"/>
    <col min="88" max="88" width="11" style="10" customWidth="1"/>
    <col min="89" max="91" width="12" style="10" customWidth="1"/>
    <col min="92" max="92" width="10" style="10" customWidth="1"/>
    <col min="93" max="96" width="12" style="10" customWidth="1"/>
    <col min="97" max="97" width="11" style="10" customWidth="1"/>
    <col min="98" max="98" width="7.33203125" style="10" customWidth="1"/>
    <col min="99" max="99" width="6" style="10" customWidth="1"/>
    <col min="100" max="100" width="13.109375" style="10" customWidth="1"/>
    <col min="101" max="101" width="22" style="10" customWidth="1"/>
    <col min="102" max="102" width="14" style="10" customWidth="1"/>
    <col min="103" max="103" width="22" style="10" customWidth="1"/>
    <col min="104" max="104" width="14" style="10" customWidth="1"/>
    <col min="105" max="105" width="22" style="10" customWidth="1"/>
    <col min="106" max="106" width="12" style="10" customWidth="1"/>
    <col min="107" max="107" width="14.6640625" style="10" customWidth="1"/>
    <col min="108" max="108" width="14" style="10" customWidth="1"/>
    <col min="109" max="109" width="22" style="10" customWidth="1"/>
    <col min="110" max="110" width="14" style="10" customWidth="1"/>
    <col min="111" max="111" width="22" style="10" customWidth="1"/>
    <col min="112" max="112" width="14" style="10" customWidth="1"/>
    <col min="113" max="113" width="22" style="10" customWidth="1"/>
    <col min="114" max="114" width="14" style="10" customWidth="1"/>
    <col min="115" max="115" width="22" style="10" customWidth="1"/>
    <col min="116" max="116" width="14" style="10" customWidth="1"/>
    <col min="117" max="117" width="22" style="10" customWidth="1"/>
    <col min="118" max="118" width="14" style="10" customWidth="1"/>
    <col min="119" max="119" width="22" style="10" customWidth="1"/>
    <col min="120" max="120" width="14" style="10" customWidth="1"/>
    <col min="121" max="121" width="22" style="10" customWidth="1"/>
    <col min="122" max="122" width="14" style="10" customWidth="1"/>
    <col min="123" max="123" width="22" style="10" customWidth="1"/>
    <col min="124" max="124" width="14" style="10" customWidth="1"/>
    <col min="125" max="125" width="20.88671875" style="10" customWidth="1"/>
    <col min="126" max="126" width="13" style="10" customWidth="1"/>
    <col min="127" max="127" width="20.88671875" style="10" customWidth="1"/>
    <col min="128" max="128" width="13" style="10" customWidth="1"/>
    <col min="129" max="129" width="15.6640625" style="10" customWidth="1"/>
    <col min="130" max="130" width="14" style="10" customWidth="1"/>
    <col min="131" max="131" width="22" style="10" customWidth="1"/>
    <col min="132" max="132" width="14" style="10" customWidth="1"/>
    <col min="133" max="133" width="22" style="10" customWidth="1"/>
    <col min="134" max="134" width="14" style="10" customWidth="1"/>
    <col min="135" max="135" width="22" style="10" customWidth="1"/>
    <col min="136" max="136" width="14" style="10" customWidth="1"/>
    <col min="137" max="137" width="20.88671875" style="10" customWidth="1"/>
    <col min="138" max="138" width="14" style="10" customWidth="1"/>
    <col min="139" max="139" width="22" style="10" customWidth="1"/>
    <col min="140" max="140" width="14" style="10" customWidth="1"/>
    <col min="141" max="141" width="22" style="10" customWidth="1"/>
    <col min="142" max="142" width="7" style="10" customWidth="1"/>
    <col min="143" max="143" width="9.6640625" style="10" customWidth="1"/>
    <col min="144" max="144" width="14" style="10" customWidth="1"/>
    <col min="145" max="145" width="22" style="10" customWidth="1"/>
    <col min="146" max="146" width="12" style="10" customWidth="1"/>
    <col min="147" max="147" width="14.6640625" style="10" customWidth="1"/>
    <col min="148" max="148" width="14" style="10" customWidth="1"/>
    <col min="149" max="149" width="22" style="10" customWidth="1"/>
    <col min="150" max="150" width="14" style="10" customWidth="1"/>
    <col min="151" max="151" width="20.88671875" style="10" customWidth="1"/>
    <col min="152" max="152" width="14" style="10" customWidth="1"/>
    <col min="153" max="153" width="22" style="10" customWidth="1"/>
    <col min="154" max="154" width="14" style="10" customWidth="1"/>
    <col min="155" max="155" width="22" style="10" customWidth="1"/>
    <col min="156" max="156" width="14" style="10" customWidth="1"/>
    <col min="157" max="157" width="22" style="10" customWidth="1"/>
    <col min="158" max="158" width="14" style="10" customWidth="1"/>
    <col min="159" max="159" width="19.88671875" style="10" customWidth="1"/>
    <col min="160" max="160" width="14" style="10" customWidth="1"/>
    <col min="161" max="161" width="22" style="10" customWidth="1"/>
    <col min="162" max="162" width="14" style="10" customWidth="1"/>
    <col min="163" max="163" width="22" style="10" customWidth="1"/>
    <col min="164" max="164" width="12" style="10" customWidth="1"/>
    <col min="165" max="165" width="14.6640625" style="10" customWidth="1"/>
    <col min="166" max="166" width="14" style="10" customWidth="1"/>
    <col min="167" max="167" width="22" style="10" customWidth="1"/>
    <col min="168" max="168" width="12" style="10" customWidth="1"/>
    <col min="169" max="169" width="14.6640625" style="10" customWidth="1"/>
    <col min="170" max="170" width="12" style="10" customWidth="1"/>
    <col min="171" max="171" width="22" style="10" customWidth="1"/>
    <col min="172" max="172" width="14" style="10" customWidth="1"/>
    <col min="173" max="173" width="22" style="10" customWidth="1"/>
    <col min="174" max="174" width="14" style="10" customWidth="1"/>
    <col min="175" max="175" width="22" style="10" customWidth="1"/>
    <col min="176" max="176" width="14" style="10" customWidth="1"/>
    <col min="177" max="177" width="22" style="10" customWidth="1"/>
    <col min="178" max="178" width="14" style="10" customWidth="1"/>
    <col min="179" max="179" width="22" style="10" customWidth="1"/>
    <col min="180" max="180" width="14" style="10" customWidth="1"/>
    <col min="181" max="181" width="22" style="10" customWidth="1"/>
    <col min="182" max="182" width="14" style="10" customWidth="1"/>
    <col min="183" max="183" width="22" style="10" customWidth="1"/>
    <col min="184" max="184" width="14" style="10" customWidth="1"/>
    <col min="185" max="185" width="22" style="10" customWidth="1"/>
    <col min="186" max="186" width="14" style="10" customWidth="1"/>
    <col min="187" max="187" width="20.88671875" style="10" customWidth="1"/>
    <col min="188" max="188" width="14" style="10" customWidth="1"/>
    <col min="189" max="189" width="20.88671875" style="10" customWidth="1"/>
    <col min="190" max="190" width="13" style="10" customWidth="1"/>
    <col min="191" max="191" width="15.6640625" style="10" customWidth="1"/>
    <col min="192" max="192" width="14" style="10" customWidth="1"/>
    <col min="193" max="193" width="22" style="10" customWidth="1"/>
    <col min="194" max="194" width="14" style="10" customWidth="1"/>
    <col min="195" max="195" width="20.88671875" style="10" customWidth="1"/>
    <col min="196" max="196" width="14" style="10" customWidth="1"/>
    <col min="197" max="197" width="16.88671875" style="10" customWidth="1"/>
    <col min="198" max="198" width="14" style="10" customWidth="1"/>
    <col min="199" max="199" width="22" style="10" customWidth="1"/>
    <col min="200" max="200" width="14" style="10" customWidth="1"/>
    <col min="201" max="201" width="16.88671875" style="10" customWidth="1"/>
    <col min="202" max="202" width="12" style="10" customWidth="1"/>
    <col min="203" max="203" width="22" style="10" customWidth="1"/>
    <col min="204" max="204" width="14" style="10" customWidth="1"/>
    <col min="205" max="205" width="22" style="10" customWidth="1"/>
    <col min="206" max="206" width="13" style="10" customWidth="1"/>
    <col min="207" max="207" width="15.6640625" style="10" customWidth="1"/>
    <col min="208" max="208" width="13" style="10" customWidth="1"/>
    <col min="209" max="209" width="22" style="10" customWidth="1"/>
    <col min="210" max="210" width="13" style="10" customWidth="1"/>
    <col min="211" max="211" width="19.88671875" style="10" customWidth="1"/>
    <col min="212" max="212" width="9" style="10" customWidth="1"/>
    <col min="213" max="213" width="11.6640625" style="10" customWidth="1"/>
    <col min="214" max="214" width="14" style="10" customWidth="1"/>
    <col min="215" max="215" width="22" style="10" customWidth="1"/>
    <col min="216" max="216" width="13" style="10" customWidth="1"/>
    <col min="217" max="217" width="22" style="10" customWidth="1"/>
    <col min="218" max="218" width="14" style="10" customWidth="1"/>
    <col min="219" max="219" width="22" style="10" customWidth="1"/>
    <col min="220" max="220" width="14" style="10" customWidth="1"/>
    <col min="221" max="221" width="22" style="10" customWidth="1"/>
    <col min="222" max="222" width="14" style="10" customWidth="1"/>
    <col min="223" max="223" width="20.88671875" style="10" customWidth="1"/>
    <col min="224" max="224" width="14" style="10" customWidth="1"/>
    <col min="225" max="225" width="22" style="10" customWidth="1"/>
    <col min="226" max="226" width="8" style="10" customWidth="1"/>
    <col min="227" max="227" width="10.6640625" style="10" customWidth="1"/>
    <col min="228" max="228" width="14" style="10" customWidth="1"/>
    <col min="229" max="229" width="22" style="10" customWidth="1"/>
    <col min="230" max="230" width="14" style="10" customWidth="1"/>
    <col min="231" max="231" width="22" style="10" customWidth="1"/>
    <col min="232" max="232" width="14" style="10" customWidth="1"/>
    <col min="233" max="233" width="22" style="10" customWidth="1"/>
    <col min="234" max="234" width="14" style="10" customWidth="1"/>
    <col min="235" max="235" width="22" style="10" customWidth="1"/>
    <col min="236" max="236" width="13" style="10" customWidth="1"/>
    <col min="237" max="237" width="22" style="10" customWidth="1"/>
    <col min="238" max="238" width="13" style="10" customWidth="1"/>
    <col min="239" max="239" width="15.6640625" style="10" customWidth="1"/>
    <col min="240" max="240" width="14" style="10" customWidth="1"/>
    <col min="241" max="241" width="22" style="10" customWidth="1"/>
    <col min="242" max="242" width="9" style="10" customWidth="1"/>
    <col min="243" max="243" width="11.6640625" style="10" customWidth="1"/>
    <col min="244" max="244" width="14" style="10" customWidth="1"/>
    <col min="245" max="245" width="22" style="10" customWidth="1"/>
    <col min="246" max="246" width="14" style="10" customWidth="1"/>
    <col min="247" max="247" width="22" style="10" customWidth="1"/>
    <col min="248" max="248" width="14" style="10" customWidth="1"/>
    <col min="249" max="249" width="20.88671875" style="10" customWidth="1"/>
    <col min="250" max="250" width="14" style="10" customWidth="1"/>
    <col min="251" max="251" width="22" style="10" customWidth="1"/>
    <col min="252" max="252" width="14" style="10" customWidth="1"/>
    <col min="253" max="253" width="22" style="10" customWidth="1"/>
    <col min="254" max="254" width="14" style="10" customWidth="1"/>
    <col min="255" max="255" width="22" style="10" customWidth="1"/>
    <col min="256" max="256" width="13" style="10" customWidth="1"/>
    <col min="257" max="257" width="15.6640625" style="10" customWidth="1"/>
    <col min="258" max="258" width="14" style="10" customWidth="1"/>
    <col min="259" max="259" width="16.88671875" style="10" customWidth="1"/>
    <col min="260" max="260" width="14" style="10" customWidth="1"/>
    <col min="261" max="261" width="22" style="10" customWidth="1"/>
    <col min="262" max="262" width="14" style="10" customWidth="1"/>
    <col min="263" max="263" width="22" style="10" customWidth="1"/>
    <col min="264" max="264" width="14" style="10" customWidth="1"/>
    <col min="265" max="265" width="22" style="10" customWidth="1"/>
    <col min="266" max="266" width="14" style="10" customWidth="1"/>
    <col min="267" max="267" width="22" style="10" customWidth="1"/>
    <col min="268" max="268" width="14" style="10" customWidth="1"/>
    <col min="269" max="269" width="22" style="10" customWidth="1"/>
    <col min="270" max="270" width="14" style="10" customWidth="1"/>
    <col min="271" max="271" width="22" style="10" customWidth="1"/>
    <col min="272" max="272" width="14" style="10" customWidth="1"/>
    <col min="273" max="273" width="22" style="10" customWidth="1"/>
    <col min="274" max="274" width="14" style="10" customWidth="1"/>
    <col min="275" max="275" width="22" style="10" customWidth="1"/>
    <col min="276" max="276" width="14" style="10" customWidth="1"/>
    <col min="277" max="277" width="22" style="10" customWidth="1"/>
    <col min="278" max="278" width="13" style="10" customWidth="1"/>
    <col min="279" max="279" width="15.6640625" style="10" customWidth="1"/>
    <col min="280" max="280" width="8" style="10" customWidth="1"/>
    <col min="281" max="281" width="11.109375" style="10" customWidth="1"/>
    <col min="282" max="282" width="13.109375" style="10" customWidth="1"/>
    <col min="283" max="1006" width="10.6640625" style="10" customWidth="1"/>
    <col min="1007" max="16384" width="9.109375" style="10"/>
  </cols>
  <sheetData>
    <row r="1" spans="1:22" ht="15" customHeight="1" x14ac:dyDescent="0.25">
      <c r="A1" s="8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ht="15" customHeigh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2" ht="15" customHeight="1" x14ac:dyDescent="0.3">
      <c r="A3" s="48" t="s">
        <v>19</v>
      </c>
      <c r="B3" s="12">
        <v>2000</v>
      </c>
      <c r="C3" s="12">
        <v>2001</v>
      </c>
      <c r="D3" s="13">
        <v>2002</v>
      </c>
      <c r="E3" s="13">
        <v>2003</v>
      </c>
      <c r="F3" s="13">
        <v>2004</v>
      </c>
      <c r="G3" s="13">
        <v>2005</v>
      </c>
      <c r="H3" s="13">
        <v>2006</v>
      </c>
      <c r="I3" s="13">
        <v>2007</v>
      </c>
      <c r="J3" s="13">
        <v>2008</v>
      </c>
      <c r="K3" s="13">
        <v>2009</v>
      </c>
      <c r="L3" s="13">
        <v>2010</v>
      </c>
      <c r="M3" s="13">
        <v>2011</v>
      </c>
      <c r="N3" s="13">
        <v>2012</v>
      </c>
      <c r="O3" s="13">
        <v>2013</v>
      </c>
      <c r="P3" s="13">
        <v>2014</v>
      </c>
      <c r="Q3" s="13">
        <v>2015</v>
      </c>
      <c r="R3" s="12">
        <v>2016</v>
      </c>
      <c r="S3" s="12">
        <v>2017</v>
      </c>
      <c r="T3" s="12" t="s">
        <v>20</v>
      </c>
      <c r="U3" s="12" t="s">
        <v>2</v>
      </c>
    </row>
    <row r="4" spans="1:22" ht="15" customHeight="1" x14ac:dyDescent="0.3">
      <c r="A4" s="14" t="s">
        <v>21</v>
      </c>
      <c r="B4" s="79">
        <v>8074.3630671511337</v>
      </c>
      <c r="C4" s="79">
        <v>8452.4664100593418</v>
      </c>
      <c r="D4" s="79">
        <v>9082.8332040704045</v>
      </c>
      <c r="E4" s="79">
        <v>9549.4911650432277</v>
      </c>
      <c r="F4" s="79">
        <v>9677.4930759484159</v>
      </c>
      <c r="G4" s="79">
        <v>10501.69142571926</v>
      </c>
      <c r="H4" s="79">
        <v>11379.917233170592</v>
      </c>
      <c r="I4" s="79">
        <v>12020.7590203376</v>
      </c>
      <c r="J4" s="79">
        <v>11937.361292191345</v>
      </c>
      <c r="K4" s="79">
        <v>12224.81011651657</v>
      </c>
      <c r="L4" s="79">
        <v>12997.284369628969</v>
      </c>
      <c r="M4" s="79">
        <v>13762.587503103397</v>
      </c>
      <c r="N4" s="79">
        <v>14439.018836617824</v>
      </c>
      <c r="O4" s="79">
        <v>14834.137782876256</v>
      </c>
      <c r="P4" s="79">
        <v>15228.143680694526</v>
      </c>
      <c r="Q4" s="79">
        <v>15391.750827035234</v>
      </c>
      <c r="R4" s="79">
        <v>15842.769943625521</v>
      </c>
      <c r="S4" s="79">
        <v>16428.120293798296</v>
      </c>
      <c r="T4" s="79">
        <v>17393.005029483636</v>
      </c>
      <c r="U4" s="79">
        <v>18263.073164178735</v>
      </c>
      <c r="V4" s="88"/>
    </row>
    <row r="5" spans="1:22" ht="15" customHeight="1" x14ac:dyDescent="0.3">
      <c r="A5" s="14" t="s">
        <v>22</v>
      </c>
      <c r="B5" s="79">
        <v>1280.02441169797</v>
      </c>
      <c r="C5" s="79">
        <v>1363.4721008097715</v>
      </c>
      <c r="D5" s="79">
        <v>1431.9788939408911</v>
      </c>
      <c r="E5" s="79">
        <v>1449.0128382855567</v>
      </c>
      <c r="F5" s="79">
        <v>1651.6796756716058</v>
      </c>
      <c r="G5" s="79">
        <v>1980.8164444785093</v>
      </c>
      <c r="H5" s="79">
        <v>2058.5742087428857</v>
      </c>
      <c r="I5" s="79">
        <v>1865.6067658884012</v>
      </c>
      <c r="J5" s="79">
        <v>1672.9874152635571</v>
      </c>
      <c r="K5" s="79">
        <v>1915.0122878137861</v>
      </c>
      <c r="L5" s="79">
        <v>1998.2272175001026</v>
      </c>
      <c r="M5" s="79">
        <v>2013.8836114550606</v>
      </c>
      <c r="N5" s="79">
        <v>1910.8918880457838</v>
      </c>
      <c r="O5" s="79">
        <v>1951.3606339655169</v>
      </c>
      <c r="P5" s="79">
        <v>1959.2021058955286</v>
      </c>
      <c r="Q5" s="79">
        <v>1801.9357724522288</v>
      </c>
      <c r="R5" s="79">
        <v>1804.9187566909993</v>
      </c>
      <c r="S5" s="79">
        <v>1814.8538088732355</v>
      </c>
      <c r="T5" s="79">
        <v>1881.5937839559438</v>
      </c>
      <c r="U5" s="79">
        <v>2299.7608022861327</v>
      </c>
      <c r="V5" s="88"/>
    </row>
    <row r="6" spans="1:22" ht="15" customHeight="1" x14ac:dyDescent="0.3">
      <c r="A6" s="15" t="s">
        <v>23</v>
      </c>
      <c r="B6" s="80">
        <f t="shared" ref="B6:U6" si="0">B4+B5</f>
        <v>9354.387478849103</v>
      </c>
      <c r="C6" s="80">
        <f t="shared" si="0"/>
        <v>9815.9385108691131</v>
      </c>
      <c r="D6" s="80">
        <f t="shared" si="0"/>
        <v>10514.812098011296</v>
      </c>
      <c r="E6" s="80">
        <f t="shared" si="0"/>
        <v>10998.504003328784</v>
      </c>
      <c r="F6" s="80">
        <f t="shared" si="0"/>
        <v>11329.172751620023</v>
      </c>
      <c r="G6" s="80">
        <f t="shared" si="0"/>
        <v>12482.507870197769</v>
      </c>
      <c r="H6" s="80">
        <f t="shared" si="0"/>
        <v>13438.491441913478</v>
      </c>
      <c r="I6" s="80">
        <f t="shared" si="0"/>
        <v>13886.365786226001</v>
      </c>
      <c r="J6" s="80">
        <f t="shared" si="0"/>
        <v>13610.348707454901</v>
      </c>
      <c r="K6" s="80">
        <f t="shared" si="0"/>
        <v>14139.822404330356</v>
      </c>
      <c r="L6" s="80">
        <f t="shared" si="0"/>
        <v>14995.511587129073</v>
      </c>
      <c r="M6" s="80">
        <f t="shared" si="0"/>
        <v>15776.471114558459</v>
      </c>
      <c r="N6" s="80">
        <f t="shared" si="0"/>
        <v>16349.910724663609</v>
      </c>
      <c r="O6" s="80">
        <f t="shared" si="0"/>
        <v>16785.498416841772</v>
      </c>
      <c r="P6" s="80">
        <f t="shared" si="0"/>
        <v>17187.345786590053</v>
      </c>
      <c r="Q6" s="80">
        <f t="shared" si="0"/>
        <v>17193.686599487461</v>
      </c>
      <c r="R6" s="80">
        <f t="shared" si="0"/>
        <v>17647.688700316521</v>
      </c>
      <c r="S6" s="80">
        <f t="shared" si="0"/>
        <v>18242.974102671531</v>
      </c>
      <c r="T6" s="80">
        <f t="shared" si="0"/>
        <v>19274.598813439581</v>
      </c>
      <c r="U6" s="80">
        <f t="shared" si="0"/>
        <v>20562.833966464867</v>
      </c>
      <c r="V6" s="88"/>
    </row>
    <row r="7" spans="1:22" ht="15" customHeight="1" x14ac:dyDescent="0.3"/>
    <row r="8" spans="1:22" ht="15" customHeight="1" x14ac:dyDescent="0.3">
      <c r="A8" s="38" t="s">
        <v>24</v>
      </c>
      <c r="B8" s="94">
        <v>1478585</v>
      </c>
      <c r="C8" s="94">
        <v>1538200</v>
      </c>
      <c r="D8" s="94">
        <v>1587829</v>
      </c>
      <c r="E8" s="94">
        <v>1630666</v>
      </c>
      <c r="F8" s="94">
        <v>1704019</v>
      </c>
      <c r="G8" s="94">
        <v>1765905</v>
      </c>
      <c r="H8" s="94">
        <v>1848151</v>
      </c>
      <c r="I8" s="94">
        <v>1941360</v>
      </c>
      <c r="J8" s="94">
        <v>1992380</v>
      </c>
      <c r="K8" s="94">
        <v>1936422</v>
      </c>
      <c r="L8" s="94">
        <v>1995289</v>
      </c>
      <c r="M8" s="94">
        <v>2058369</v>
      </c>
      <c r="N8" s="94">
        <v>2088804</v>
      </c>
      <c r="O8" s="94">
        <v>2117189</v>
      </c>
      <c r="P8" s="94">
        <v>2149765</v>
      </c>
      <c r="Q8" s="94">
        <v>2198432</v>
      </c>
      <c r="R8" s="94">
        <v>2234129</v>
      </c>
      <c r="S8" s="94">
        <v>2297242</v>
      </c>
      <c r="T8" s="94">
        <v>2363306</v>
      </c>
      <c r="U8" s="94">
        <v>2425708</v>
      </c>
    </row>
    <row r="9" spans="1:22" ht="15" customHeight="1" x14ac:dyDescent="0.25">
      <c r="A9" s="39" t="s">
        <v>25</v>
      </c>
      <c r="B9" s="94">
        <v>1823744</v>
      </c>
      <c r="C9" s="94">
        <v>1859922</v>
      </c>
      <c r="D9" s="94">
        <v>1881042</v>
      </c>
      <c r="E9" s="94">
        <v>1896526</v>
      </c>
      <c r="F9" s="94">
        <v>1950193</v>
      </c>
      <c r="G9" s="94">
        <v>1982629</v>
      </c>
      <c r="H9" s="94">
        <v>2031190</v>
      </c>
      <c r="I9" s="94">
        <v>2080441</v>
      </c>
      <c r="J9" s="94">
        <v>2085745</v>
      </c>
      <c r="K9" s="94">
        <v>2025815</v>
      </c>
      <c r="L9" s="94">
        <v>2065307</v>
      </c>
      <c r="M9" s="94">
        <v>2110593</v>
      </c>
      <c r="N9" s="94">
        <v>2117202</v>
      </c>
      <c r="O9" s="94">
        <v>2129404</v>
      </c>
      <c r="P9" s="94">
        <v>2149765</v>
      </c>
      <c r="Q9" s="94">
        <v>2173690</v>
      </c>
      <c r="R9" s="94">
        <v>2197502</v>
      </c>
      <c r="S9" s="94">
        <v>2247856</v>
      </c>
      <c r="T9" s="94">
        <v>2289780</v>
      </c>
      <c r="U9" s="94">
        <v>2322676</v>
      </c>
    </row>
    <row r="10" spans="1:22" ht="15" customHeight="1" x14ac:dyDescent="0.25">
      <c r="A10" s="39" t="s">
        <v>26</v>
      </c>
      <c r="B10" s="81">
        <v>0.81074152951291412</v>
      </c>
      <c r="C10" s="81">
        <v>0.82702392896046173</v>
      </c>
      <c r="D10" s="81">
        <v>0.84412203448939471</v>
      </c>
      <c r="E10" s="81">
        <v>0.85981737134107306</v>
      </c>
      <c r="F10" s="81">
        <v>0.87376941666799135</v>
      </c>
      <c r="G10" s="81">
        <v>0.89068857562357862</v>
      </c>
      <c r="H10" s="81">
        <v>0.9098858304737617</v>
      </c>
      <c r="I10" s="81">
        <v>0.93314830845960062</v>
      </c>
      <c r="J10" s="81">
        <v>0.95523661809089799</v>
      </c>
      <c r="K10" s="81">
        <v>0.95587306837001407</v>
      </c>
      <c r="L10" s="81">
        <v>0.96609801835756137</v>
      </c>
      <c r="M10" s="81">
        <v>0.97525624315062165</v>
      </c>
      <c r="N10" s="81">
        <v>0.98658701437085361</v>
      </c>
      <c r="O10" s="81">
        <v>0.99426365311608322</v>
      </c>
      <c r="P10" s="81">
        <v>1</v>
      </c>
      <c r="Q10" s="81">
        <v>1.0113824878432527</v>
      </c>
      <c r="R10" s="81">
        <v>1.016667561622242</v>
      </c>
      <c r="S10" s="81">
        <v>1.0219702685581282</v>
      </c>
      <c r="T10" s="81">
        <v>1.0321105084331246</v>
      </c>
      <c r="U10" s="81">
        <v>1.0443591788092701</v>
      </c>
    </row>
    <row r="11" spans="1:22" ht="15" customHeight="1" x14ac:dyDescent="0.3">
      <c r="A11" s="17" t="s">
        <v>27</v>
      </c>
      <c r="B11" s="17">
        <f t="shared" ref="B11:U11" si="1">B6</f>
        <v>9354.387478849103</v>
      </c>
      <c r="C11" s="17">
        <f t="shared" si="1"/>
        <v>9815.9385108691131</v>
      </c>
      <c r="D11" s="17">
        <f t="shared" si="1"/>
        <v>10514.812098011296</v>
      </c>
      <c r="E11" s="17">
        <f t="shared" si="1"/>
        <v>10998.504003328784</v>
      </c>
      <c r="F11" s="17">
        <f t="shared" si="1"/>
        <v>11329.172751620023</v>
      </c>
      <c r="G11" s="17">
        <f t="shared" si="1"/>
        <v>12482.507870197769</v>
      </c>
      <c r="H11" s="17">
        <f t="shared" si="1"/>
        <v>13438.491441913478</v>
      </c>
      <c r="I11" s="17">
        <f t="shared" si="1"/>
        <v>13886.365786226001</v>
      </c>
      <c r="J11" s="17">
        <f t="shared" si="1"/>
        <v>13610.348707454901</v>
      </c>
      <c r="K11" s="17">
        <f t="shared" si="1"/>
        <v>14139.822404330356</v>
      </c>
      <c r="L11" s="17">
        <f t="shared" si="1"/>
        <v>14995.511587129073</v>
      </c>
      <c r="M11" s="17">
        <f t="shared" si="1"/>
        <v>15776.471114558459</v>
      </c>
      <c r="N11" s="17">
        <f t="shared" si="1"/>
        <v>16349.910724663609</v>
      </c>
      <c r="O11" s="17">
        <f t="shared" si="1"/>
        <v>16785.498416841772</v>
      </c>
      <c r="P11" s="17">
        <f t="shared" si="1"/>
        <v>17187.345786590053</v>
      </c>
      <c r="Q11" s="17">
        <f t="shared" si="1"/>
        <v>17193.686599487461</v>
      </c>
      <c r="R11" s="17">
        <f t="shared" si="1"/>
        <v>17647.688700316521</v>
      </c>
      <c r="S11" s="17">
        <f t="shared" si="1"/>
        <v>18242.974102671531</v>
      </c>
      <c r="T11" s="17">
        <f t="shared" si="1"/>
        <v>19274.598813439581</v>
      </c>
      <c r="U11" s="17">
        <f t="shared" si="1"/>
        <v>20562.833966464867</v>
      </c>
    </row>
    <row r="12" spans="1:22" ht="15" customHeight="1" x14ac:dyDescent="0.3">
      <c r="A12" s="17" t="s">
        <v>28</v>
      </c>
      <c r="B12" s="17">
        <f>B11/B10</f>
        <v>11538.063782755931</v>
      </c>
      <c r="C12" s="17">
        <f t="shared" ref="C12:U12" si="2">C11/C10</f>
        <v>11868.989719810625</v>
      </c>
      <c r="D12" s="17">
        <f t="shared" si="2"/>
        <v>12456.507078827357</v>
      </c>
      <c r="E12" s="17">
        <f t="shared" si="2"/>
        <v>12791.674569419567</v>
      </c>
      <c r="F12" s="17">
        <f t="shared" si="2"/>
        <v>12965.860941691441</v>
      </c>
      <c r="G12" s="17">
        <f t="shared" si="2"/>
        <v>14014.447037741176</v>
      </c>
      <c r="H12" s="17">
        <f t="shared" si="2"/>
        <v>14769.42600031071</v>
      </c>
      <c r="I12" s="17">
        <f t="shared" si="2"/>
        <v>14881.199119515086</v>
      </c>
      <c r="J12" s="17">
        <f t="shared" si="2"/>
        <v>14248.143810332629</v>
      </c>
      <c r="K12" s="17">
        <f t="shared" si="2"/>
        <v>14792.573273815573</v>
      </c>
      <c r="L12" s="17">
        <f t="shared" si="2"/>
        <v>15521.728957298308</v>
      </c>
      <c r="M12" s="17">
        <f t="shared" si="2"/>
        <v>16176.744548275494</v>
      </c>
      <c r="N12" s="17">
        <f t="shared" si="2"/>
        <v>16572.193315447137</v>
      </c>
      <c r="O12" s="17">
        <f t="shared" si="2"/>
        <v>16882.341383228675</v>
      </c>
      <c r="P12" s="17">
        <f t="shared" si="2"/>
        <v>17187.345786590053</v>
      </c>
      <c r="Q12" s="17">
        <f t="shared" si="2"/>
        <v>17000.18223189978</v>
      </c>
      <c r="R12" s="17">
        <f t="shared" si="2"/>
        <v>17358.367047884411</v>
      </c>
      <c r="S12" s="17">
        <f t="shared" si="2"/>
        <v>17850.787507165034</v>
      </c>
      <c r="T12" s="17">
        <f t="shared" si="2"/>
        <v>18674.937088569015</v>
      </c>
      <c r="U12" s="17">
        <f t="shared" si="2"/>
        <v>19689.427146999038</v>
      </c>
    </row>
    <row r="13" spans="1:22" ht="15" customHeight="1" x14ac:dyDescent="0.3">
      <c r="A13" s="1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18"/>
      <c r="U13" s="18"/>
    </row>
    <row r="14" spans="1:22" ht="15" customHeight="1" x14ac:dyDescent="0.3">
      <c r="A14" s="19" t="s">
        <v>29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2" ht="15" customHeight="1" x14ac:dyDescent="0.3">
      <c r="A15" s="17" t="s">
        <v>30</v>
      </c>
      <c r="B15" s="17">
        <v>100</v>
      </c>
      <c r="C15" s="17">
        <f>C11/$B11*$B15</f>
        <v>104.93405937121601</v>
      </c>
      <c r="D15" s="17">
        <f t="shared" ref="D15:U16" si="3">D11/$B11*$B15</f>
        <v>112.40513739446854</v>
      </c>
      <c r="E15" s="17">
        <f t="shared" si="3"/>
        <v>117.57588648318385</v>
      </c>
      <c r="F15" s="17">
        <f t="shared" si="3"/>
        <v>121.11079188494213</v>
      </c>
      <c r="G15" s="17">
        <f t="shared" si="3"/>
        <v>133.44014130718401</v>
      </c>
      <c r="H15" s="17">
        <f t="shared" si="3"/>
        <v>143.65976898325846</v>
      </c>
      <c r="I15" s="17">
        <f t="shared" si="3"/>
        <v>148.4476222267252</v>
      </c>
      <c r="J15" s="17">
        <f t="shared" si="3"/>
        <v>145.49695250735348</v>
      </c>
      <c r="K15" s="17">
        <f t="shared" si="3"/>
        <v>151.15711676794919</v>
      </c>
      <c r="L15" s="17">
        <f t="shared" si="3"/>
        <v>160.30458029491433</v>
      </c>
      <c r="M15" s="17">
        <f t="shared" si="3"/>
        <v>168.65317104118381</v>
      </c>
      <c r="N15" s="17">
        <f t="shared" si="3"/>
        <v>174.783338424155</v>
      </c>
      <c r="O15" s="17">
        <f t="shared" si="3"/>
        <v>179.43984525758538</v>
      </c>
      <c r="P15" s="17">
        <f t="shared" si="3"/>
        <v>183.73566228095419</v>
      </c>
      <c r="Q15" s="17">
        <f t="shared" si="3"/>
        <v>183.80344665392084</v>
      </c>
      <c r="R15" s="17">
        <f t="shared" si="3"/>
        <v>188.6568066612499</v>
      </c>
      <c r="S15" s="17">
        <f t="shared" si="3"/>
        <v>195.02050929491767</v>
      </c>
      <c r="T15" s="17">
        <f t="shared" si="3"/>
        <v>206.0487536679525</v>
      </c>
      <c r="U15" s="17">
        <f t="shared" si="3"/>
        <v>219.8202075011198</v>
      </c>
    </row>
    <row r="16" spans="1:22" ht="15" customHeight="1" x14ac:dyDescent="0.3">
      <c r="A16" s="17" t="s">
        <v>28</v>
      </c>
      <c r="B16" s="17">
        <v>100</v>
      </c>
      <c r="C16" s="17">
        <f>C12/$B12*$B16</f>
        <v>102.8681236582283</v>
      </c>
      <c r="D16" s="17">
        <f t="shared" si="3"/>
        <v>107.96011630169764</v>
      </c>
      <c r="E16" s="17">
        <f t="shared" si="3"/>
        <v>110.86500135782924</v>
      </c>
      <c r="F16" s="17">
        <f t="shared" si="3"/>
        <v>112.37466862567882</v>
      </c>
      <c r="G16" s="17">
        <f t="shared" si="3"/>
        <v>121.46272807649314</v>
      </c>
      <c r="H16" s="17">
        <f t="shared" si="3"/>
        <v>128.00610464976083</v>
      </c>
      <c r="I16" s="17">
        <f t="shared" si="3"/>
        <v>128.97483841054506</v>
      </c>
      <c r="J16" s="17">
        <f t="shared" si="3"/>
        <v>123.48816992697695</v>
      </c>
      <c r="K16" s="17">
        <f t="shared" si="3"/>
        <v>128.20672126915807</v>
      </c>
      <c r="L16" s="17">
        <f t="shared" si="3"/>
        <v>134.52628837514413</v>
      </c>
      <c r="M16" s="17">
        <f t="shared" si="3"/>
        <v>140.20328586198531</v>
      </c>
      <c r="N16" s="17">
        <f t="shared" si="3"/>
        <v>143.6306266586505</v>
      </c>
      <c r="O16" s="17">
        <f t="shared" si="3"/>
        <v>146.31866924206093</v>
      </c>
      <c r="P16" s="17">
        <f t="shared" si="3"/>
        <v>148.96213186372904</v>
      </c>
      <c r="Q16" s="17">
        <f t="shared" si="3"/>
        <v>147.33999180440648</v>
      </c>
      <c r="R16" s="17">
        <f t="shared" si="3"/>
        <v>150.44436722413636</v>
      </c>
      <c r="S16" s="17">
        <f t="shared" si="3"/>
        <v>154.71215832455101</v>
      </c>
      <c r="T16" s="17">
        <f t="shared" si="3"/>
        <v>161.85503426042251</v>
      </c>
      <c r="U16" s="17">
        <f t="shared" si="3"/>
        <v>170.64758453169262</v>
      </c>
    </row>
    <row r="17" spans="1:21" ht="15" customHeight="1" x14ac:dyDescent="0.3">
      <c r="A17" s="21" t="s">
        <v>56</v>
      </c>
      <c r="B17" s="1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5" customHeight="1" x14ac:dyDescent="0.3">
      <c r="A18" s="21" t="s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15" customHeight="1" x14ac:dyDescent="0.2">
      <c r="A19" s="24" t="s">
        <v>31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</sheetData>
  <pageMargins left="0.7" right="0.7" top="0.75" bottom="0.75" header="0.51180555555555496" footer="0.51180555555555496"/>
  <pageSetup paperSize="8" scale="54" firstPageNumber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topLeftCell="A19" workbookViewId="0">
      <selection activeCell="C24" sqref="C24"/>
    </sheetView>
  </sheetViews>
  <sheetFormatPr baseColWidth="10" defaultColWidth="11.44140625" defaultRowHeight="13.8" x14ac:dyDescent="0.25"/>
  <cols>
    <col min="1" max="1" width="30.33203125" style="6" customWidth="1"/>
    <col min="2" max="21" width="10.44140625" style="6" customWidth="1"/>
    <col min="22" max="16384" width="11.44140625" style="6"/>
  </cols>
  <sheetData>
    <row r="1" spans="1:22" x14ac:dyDescent="0.25">
      <c r="A1" s="1" t="s">
        <v>46</v>
      </c>
    </row>
    <row r="2" spans="1:22" s="40" customFormat="1" ht="13.2" x14ac:dyDescent="0.25">
      <c r="A2" s="47" t="s">
        <v>19</v>
      </c>
    </row>
    <row r="3" spans="1:22" s="40" customFormat="1" ht="13.2" x14ac:dyDescent="0.25">
      <c r="B3" s="67">
        <v>2000</v>
      </c>
      <c r="C3" s="67">
        <v>2001</v>
      </c>
      <c r="D3" s="67">
        <v>2002</v>
      </c>
      <c r="E3" s="67">
        <v>2003</v>
      </c>
      <c r="F3" s="67">
        <v>2004</v>
      </c>
      <c r="G3" s="67">
        <v>2005</v>
      </c>
      <c r="H3" s="67">
        <v>2006</v>
      </c>
      <c r="I3" s="67">
        <v>2007</v>
      </c>
      <c r="J3" s="67">
        <v>2008</v>
      </c>
      <c r="K3" s="67">
        <v>2009</v>
      </c>
      <c r="L3" s="67">
        <v>2010</v>
      </c>
      <c r="M3" s="67">
        <v>2011</v>
      </c>
      <c r="N3" s="67">
        <v>2012</v>
      </c>
      <c r="O3" s="67">
        <v>2013</v>
      </c>
      <c r="P3" s="67">
        <v>2014</v>
      </c>
      <c r="Q3" s="67">
        <v>2015</v>
      </c>
      <c r="R3" s="67">
        <v>2016</v>
      </c>
      <c r="S3" s="67">
        <v>2017</v>
      </c>
      <c r="T3" s="67">
        <v>2018</v>
      </c>
      <c r="U3" s="67">
        <v>2019</v>
      </c>
    </row>
    <row r="4" spans="1:22" s="40" customFormat="1" ht="13.2" x14ac:dyDescent="0.25">
      <c r="A4" s="41" t="s">
        <v>43</v>
      </c>
      <c r="B4" s="82">
        <v>185.63333333333333</v>
      </c>
      <c r="C4" s="82">
        <v>129.86666666666667</v>
      </c>
      <c r="D4" s="82">
        <v>131.13333333333333</v>
      </c>
      <c r="E4" s="82">
        <v>119.56666666666666</v>
      </c>
      <c r="F4" s="82">
        <v>90.433333333333337</v>
      </c>
      <c r="G4" s="82">
        <v>47.066666666666663</v>
      </c>
      <c r="H4" s="82">
        <v>40.056666666666665</v>
      </c>
      <c r="I4" s="82">
        <v>35.283333333333331</v>
      </c>
      <c r="J4" s="82">
        <v>31.146666666666668</v>
      </c>
      <c r="K4" s="82">
        <v>49.312333333333328</v>
      </c>
      <c r="L4" s="82">
        <v>91.128</v>
      </c>
      <c r="M4" s="82">
        <v>164.55633333333333</v>
      </c>
      <c r="N4" s="82">
        <v>202.50299999999999</v>
      </c>
      <c r="O4" s="82">
        <v>222.03333333333336</v>
      </c>
      <c r="P4" s="82">
        <v>235.1</v>
      </c>
      <c r="Q4" s="82">
        <v>220.8</v>
      </c>
      <c r="R4" s="82">
        <v>234.98333333333332</v>
      </c>
      <c r="S4" s="82">
        <v>221.48000000000002</v>
      </c>
      <c r="T4" s="82">
        <v>205.1</v>
      </c>
      <c r="U4" s="82">
        <v>170.6</v>
      </c>
    </row>
    <row r="5" spans="1:22" s="40" customFormat="1" ht="13.2" x14ac:dyDescent="0.25">
      <c r="A5" s="41" t="s">
        <v>44</v>
      </c>
      <c r="B5" s="82">
        <v>1585.5849867008571</v>
      </c>
      <c r="C5" s="82">
        <v>1724.0222097055257</v>
      </c>
      <c r="D5" s="82">
        <v>1812.2422585343143</v>
      </c>
      <c r="E5" s="82">
        <v>1895.8679155702484</v>
      </c>
      <c r="F5" s="82">
        <v>2176.1139065766333</v>
      </c>
      <c r="G5" s="82">
        <v>2542.1769054774113</v>
      </c>
      <c r="H5" s="82">
        <v>2641.2681268332958</v>
      </c>
      <c r="I5" s="82">
        <v>2491.2514679372307</v>
      </c>
      <c r="J5" s="82">
        <v>2417.2165161264893</v>
      </c>
      <c r="K5" s="82">
        <v>2368.1898686539539</v>
      </c>
      <c r="L5" s="82">
        <v>2640.8240932163053</v>
      </c>
      <c r="M5" s="82">
        <v>2737.584040010131</v>
      </c>
      <c r="N5" s="82">
        <v>2733.5929135491187</v>
      </c>
      <c r="O5" s="82">
        <v>2803.3231767009011</v>
      </c>
      <c r="P5" s="82">
        <v>2829.2601698375233</v>
      </c>
      <c r="Q5" s="82">
        <v>2595.0722740105407</v>
      </c>
      <c r="R5" s="82">
        <v>2431.6494290250052</v>
      </c>
      <c r="S5" s="82">
        <v>2483.6090138215945</v>
      </c>
      <c r="T5" s="82">
        <v>2508.2644671695602</v>
      </c>
      <c r="U5" s="82">
        <v>2790.2132769338177</v>
      </c>
    </row>
    <row r="6" spans="1:22" s="40" customFormat="1" ht="13.2" x14ac:dyDescent="0.25">
      <c r="A6" s="41" t="s">
        <v>35</v>
      </c>
      <c r="B6" s="83">
        <v>4406.0067824004818</v>
      </c>
      <c r="C6" s="83">
        <v>4552.243272645961</v>
      </c>
      <c r="D6" s="83">
        <v>4919.0993816020946</v>
      </c>
      <c r="E6" s="83">
        <v>5077.0567359556899</v>
      </c>
      <c r="F6" s="83">
        <v>5041.8575522666069</v>
      </c>
      <c r="G6" s="83">
        <v>5411.417726821368</v>
      </c>
      <c r="H6" s="83">
        <v>6029.9151776902854</v>
      </c>
      <c r="I6" s="83">
        <v>6372.6855894508171</v>
      </c>
      <c r="J6" s="83">
        <v>6009.2957778261589</v>
      </c>
      <c r="K6" s="83">
        <v>6310.8386289280579</v>
      </c>
      <c r="L6" s="83">
        <v>6623.6036668329443</v>
      </c>
      <c r="M6" s="83">
        <v>6970.639764588821</v>
      </c>
      <c r="N6" s="83">
        <v>7370.9037193874301</v>
      </c>
      <c r="O6" s="83">
        <v>7588.9019792664649</v>
      </c>
      <c r="P6" s="83">
        <v>7818.6372941010159</v>
      </c>
      <c r="Q6" s="83">
        <v>7934.8758198668911</v>
      </c>
      <c r="R6" s="83">
        <v>8390.6672985137175</v>
      </c>
      <c r="S6" s="83">
        <v>8812.4931440534019</v>
      </c>
      <c r="T6" s="83">
        <v>9708.052111454499</v>
      </c>
      <c r="U6" s="83">
        <v>10581.496655250192</v>
      </c>
    </row>
    <row r="7" spans="1:22" s="40" customFormat="1" ht="13.2" x14ac:dyDescent="0.25">
      <c r="A7" s="41" t="s">
        <v>45</v>
      </c>
      <c r="B7" s="83">
        <v>445.63408080808051</v>
      </c>
      <c r="C7" s="83">
        <v>503.3911616161613</v>
      </c>
      <c r="D7" s="83">
        <v>508.69327272727242</v>
      </c>
      <c r="E7" s="83">
        <v>496.27702020201986</v>
      </c>
      <c r="F7" s="83">
        <v>494.23188888888853</v>
      </c>
      <c r="G7" s="83">
        <v>599.91132323232296</v>
      </c>
      <c r="H7" s="83">
        <v>603.40923232323189</v>
      </c>
      <c r="I7" s="83">
        <v>655.65712121212073</v>
      </c>
      <c r="J7" s="83">
        <v>625.52487416658369</v>
      </c>
      <c r="K7" s="83">
        <v>619.70875392411676</v>
      </c>
      <c r="L7" s="83">
        <v>651.95061427982091</v>
      </c>
      <c r="M7" s="83">
        <v>666.35947662617355</v>
      </c>
      <c r="N7" s="83">
        <v>654.51156572705918</v>
      </c>
      <c r="O7" s="83">
        <v>658.6256595410764</v>
      </c>
      <c r="P7" s="83">
        <v>653.75632265151648</v>
      </c>
      <c r="Q7" s="83">
        <v>622.85350561002929</v>
      </c>
      <c r="R7" s="83">
        <v>630.40113944446512</v>
      </c>
      <c r="S7" s="83">
        <v>635.9951947965335</v>
      </c>
      <c r="T7" s="83">
        <v>673.83848481552172</v>
      </c>
      <c r="U7" s="83">
        <v>815.74853428085657</v>
      </c>
    </row>
    <row r="8" spans="1:22" s="40" customFormat="1" ht="13.2" x14ac:dyDescent="0.25">
      <c r="A8" s="41" t="s">
        <v>37</v>
      </c>
      <c r="B8" s="83">
        <v>2731.5282956063497</v>
      </c>
      <c r="C8" s="83">
        <v>2906.4152002348001</v>
      </c>
      <c r="D8" s="83">
        <v>3143.6438518142795</v>
      </c>
      <c r="E8" s="83">
        <v>3409.73566493416</v>
      </c>
      <c r="F8" s="83">
        <v>3526.5360705545595</v>
      </c>
      <c r="G8" s="83">
        <v>3881.9352479999998</v>
      </c>
      <c r="H8" s="83">
        <v>4123.8422383999996</v>
      </c>
      <c r="I8" s="83">
        <v>4331.4882742924992</v>
      </c>
      <c r="J8" s="83">
        <v>4527.1648726690028</v>
      </c>
      <c r="K8" s="83">
        <v>4791.7728194908923</v>
      </c>
      <c r="L8" s="83">
        <v>4988.0052127999998</v>
      </c>
      <c r="M8" s="83">
        <v>5237.3315000000002</v>
      </c>
      <c r="N8" s="83">
        <v>5388.3995260000002</v>
      </c>
      <c r="O8" s="83">
        <v>5512.6142680000003</v>
      </c>
      <c r="P8" s="83">
        <v>5650.5919999999996</v>
      </c>
      <c r="Q8" s="83">
        <v>5820.0849999999991</v>
      </c>
      <c r="R8" s="83">
        <v>5959.9874999999993</v>
      </c>
      <c r="S8" s="83">
        <v>6089.3967499999999</v>
      </c>
      <c r="T8" s="83">
        <v>6179.3437499999991</v>
      </c>
      <c r="U8" s="83">
        <v>6204.7754999999997</v>
      </c>
    </row>
    <row r="9" spans="1:22" s="40" customFormat="1" ht="13.2" x14ac:dyDescent="0.25">
      <c r="A9" s="41" t="s">
        <v>39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</row>
    <row r="10" spans="1:22" s="69" customFormat="1" ht="13.2" x14ac:dyDescent="0.25">
      <c r="A10" s="68" t="s">
        <v>16</v>
      </c>
      <c r="B10" s="85">
        <f>SUM(B4:B9)</f>
        <v>9354.387478849103</v>
      </c>
      <c r="C10" s="85">
        <f>SUM(C4:C9)</f>
        <v>9815.9385108691149</v>
      </c>
      <c r="D10" s="85">
        <f>SUM(D4:D9)</f>
        <v>10514.812098011294</v>
      </c>
      <c r="E10" s="85">
        <f>SUM(E4:E9)</f>
        <v>10998.504003328784</v>
      </c>
      <c r="F10" s="85">
        <f>SUM(F4:F9)</f>
        <v>11329.172751620023</v>
      </c>
      <c r="G10" s="85">
        <f t="shared" ref="G10:U10" si="0">SUM(G4:G9)</f>
        <v>12482.507870197769</v>
      </c>
      <c r="H10" s="85">
        <f t="shared" si="0"/>
        <v>13438.49144191348</v>
      </c>
      <c r="I10" s="85">
        <f t="shared" si="0"/>
        <v>13886.365786226001</v>
      </c>
      <c r="J10" s="85">
        <f t="shared" si="0"/>
        <v>13610.348707454901</v>
      </c>
      <c r="K10" s="85">
        <f t="shared" si="0"/>
        <v>14139.822404330354</v>
      </c>
      <c r="L10" s="85">
        <f t="shared" si="0"/>
        <v>14995.511587129069</v>
      </c>
      <c r="M10" s="85">
        <f t="shared" si="0"/>
        <v>15776.471114558459</v>
      </c>
      <c r="N10" s="85">
        <f t="shared" si="0"/>
        <v>16349.910724663609</v>
      </c>
      <c r="O10" s="85">
        <f t="shared" si="0"/>
        <v>16785.498416841776</v>
      </c>
      <c r="P10" s="85">
        <f t="shared" si="0"/>
        <v>17187.345786590056</v>
      </c>
      <c r="Q10" s="85">
        <f t="shared" si="0"/>
        <v>17193.686599487461</v>
      </c>
      <c r="R10" s="85">
        <f t="shared" si="0"/>
        <v>17647.688700316521</v>
      </c>
      <c r="S10" s="85">
        <f t="shared" si="0"/>
        <v>18242.974102671527</v>
      </c>
      <c r="T10" s="85">
        <f t="shared" si="0"/>
        <v>19274.598813439581</v>
      </c>
      <c r="U10" s="85">
        <f t="shared" si="0"/>
        <v>20562.833966464867</v>
      </c>
    </row>
    <row r="12" spans="1:22" x14ac:dyDescent="0.25">
      <c r="A12" s="19" t="s">
        <v>55</v>
      </c>
    </row>
    <row r="13" spans="1:22" x14ac:dyDescent="0.25">
      <c r="A13" s="41" t="s">
        <v>43</v>
      </c>
      <c r="B13" s="86">
        <f t="shared" ref="B13:U13" si="1">B4/B$10</f>
        <v>1.9844520419221755E-2</v>
      </c>
      <c r="C13" s="86">
        <f t="shared" si="1"/>
        <v>1.3230183392333427E-2</v>
      </c>
      <c r="D13" s="86">
        <f t="shared" si="1"/>
        <v>1.2471295931016691E-2</v>
      </c>
      <c r="E13" s="86">
        <f t="shared" si="1"/>
        <v>1.0871175446267861E-2</v>
      </c>
      <c r="F13" s="86">
        <f t="shared" si="1"/>
        <v>7.9823421635442683E-3</v>
      </c>
      <c r="G13" s="86">
        <f t="shared" si="1"/>
        <v>3.7706098130359882E-3</v>
      </c>
      <c r="H13" s="86">
        <f t="shared" si="1"/>
        <v>2.9807413160775936E-3</v>
      </c>
      <c r="I13" s="86">
        <f t="shared" si="1"/>
        <v>2.5408615815328125E-3</v>
      </c>
      <c r="J13" s="86">
        <f t="shared" si="1"/>
        <v>2.288454714581006E-3</v>
      </c>
      <c r="K13" s="86">
        <f t="shared" si="1"/>
        <v>3.48747897415114E-3</v>
      </c>
      <c r="L13" s="86">
        <f t="shared" si="1"/>
        <v>6.0770184111769076E-3</v>
      </c>
      <c r="M13" s="86">
        <f t="shared" si="1"/>
        <v>1.043049057919432E-2</v>
      </c>
      <c r="N13" s="86">
        <f t="shared" si="1"/>
        <v>1.2385572215665195E-2</v>
      </c>
      <c r="O13" s="86">
        <f t="shared" si="1"/>
        <v>1.322768784217665E-2</v>
      </c>
      <c r="P13" s="86">
        <f t="shared" si="1"/>
        <v>1.3678668185254652E-2</v>
      </c>
      <c r="Q13" s="86">
        <f t="shared" si="1"/>
        <v>1.2841923035085565E-2</v>
      </c>
      <c r="R13" s="86">
        <f t="shared" si="1"/>
        <v>1.3315246960873621E-2</v>
      </c>
      <c r="S13" s="86">
        <f t="shared" si="1"/>
        <v>1.2140564293602005E-2</v>
      </c>
      <c r="T13" s="86">
        <f t="shared" si="1"/>
        <v>1.0640947808313921E-2</v>
      </c>
      <c r="U13" s="86">
        <f t="shared" si="1"/>
        <v>8.2965217867452014E-3</v>
      </c>
      <c r="V13" s="90"/>
    </row>
    <row r="14" spans="1:22" x14ac:dyDescent="0.25">
      <c r="A14" s="41" t="s">
        <v>44</v>
      </c>
      <c r="B14" s="86">
        <f t="shared" ref="B14:U14" si="2">B5/B$10</f>
        <v>0.16950174346379931</v>
      </c>
      <c r="C14" s="86">
        <f t="shared" si="2"/>
        <v>0.1756349846524129</v>
      </c>
      <c r="D14" s="86">
        <f t="shared" si="2"/>
        <v>0.1723513688729702</v>
      </c>
      <c r="E14" s="86">
        <f t="shared" si="2"/>
        <v>0.17237507164578464</v>
      </c>
      <c r="F14" s="86">
        <f t="shared" si="2"/>
        <v>0.1920805653056582</v>
      </c>
      <c r="G14" s="86">
        <f t="shared" si="2"/>
        <v>0.20365914701699553</v>
      </c>
      <c r="H14" s="86">
        <f t="shared" si="2"/>
        <v>0.1965449870805745</v>
      </c>
      <c r="I14" s="86">
        <f t="shared" si="2"/>
        <v>0.17940269659382899</v>
      </c>
      <c r="J14" s="86">
        <f t="shared" si="2"/>
        <v>0.17760136555520351</v>
      </c>
      <c r="K14" s="86">
        <f t="shared" si="2"/>
        <v>0.16748370672100452</v>
      </c>
      <c r="L14" s="86">
        <f t="shared" si="2"/>
        <v>0.17610763579969985</v>
      </c>
      <c r="M14" s="86">
        <f t="shared" si="2"/>
        <v>0.17352321822361785</v>
      </c>
      <c r="N14" s="86">
        <f t="shared" si="2"/>
        <v>0.16719314004727454</v>
      </c>
      <c r="O14" s="86">
        <f t="shared" si="2"/>
        <v>0.16700863489928777</v>
      </c>
      <c r="P14" s="86">
        <f t="shared" si="2"/>
        <v>0.16461297776675757</v>
      </c>
      <c r="Q14" s="86">
        <f t="shared" si="2"/>
        <v>0.15093169571253551</v>
      </c>
      <c r="R14" s="86">
        <f t="shared" si="2"/>
        <v>0.13778854955557962</v>
      </c>
      <c r="S14" s="86">
        <f t="shared" si="2"/>
        <v>0.13614057663206852</v>
      </c>
      <c r="T14" s="86">
        <f t="shared" si="2"/>
        <v>0.13013316082203616</v>
      </c>
      <c r="U14" s="86">
        <f t="shared" si="2"/>
        <v>0.13569205886135485</v>
      </c>
      <c r="V14" s="90"/>
    </row>
    <row r="15" spans="1:22" x14ac:dyDescent="0.25">
      <c r="A15" s="41" t="s">
        <v>35</v>
      </c>
      <c r="B15" s="86">
        <f t="shared" ref="B15:U15" si="3">B6/B$10</f>
        <v>0.47100965107151682</v>
      </c>
      <c r="C15" s="86">
        <f t="shared" si="3"/>
        <v>0.46376036968908235</v>
      </c>
      <c r="D15" s="86">
        <f t="shared" si="3"/>
        <v>0.46782570489609243</v>
      </c>
      <c r="E15" s="86">
        <f t="shared" si="3"/>
        <v>0.46161339164117943</v>
      </c>
      <c r="F15" s="86">
        <f t="shared" si="3"/>
        <v>0.44503316021424805</v>
      </c>
      <c r="G15" s="86">
        <f t="shared" si="3"/>
        <v>0.43352007329722847</v>
      </c>
      <c r="H15" s="86">
        <f t="shared" si="3"/>
        <v>0.44870476747736038</v>
      </c>
      <c r="I15" s="86">
        <f t="shared" si="3"/>
        <v>0.45891673081029855</v>
      </c>
      <c r="J15" s="86">
        <f t="shared" si="3"/>
        <v>0.44152401286637433</v>
      </c>
      <c r="K15" s="86">
        <f t="shared" si="3"/>
        <v>0.44631668266182384</v>
      </c>
      <c r="L15" s="86">
        <f t="shared" si="3"/>
        <v>0.44170574830658721</v>
      </c>
      <c r="M15" s="86">
        <f t="shared" si="3"/>
        <v>0.44183770337311651</v>
      </c>
      <c r="N15" s="86">
        <f t="shared" si="3"/>
        <v>0.45082226096002631</v>
      </c>
      <c r="O15" s="86">
        <f t="shared" si="3"/>
        <v>0.45211061303083616</v>
      </c>
      <c r="P15" s="86">
        <f t="shared" si="3"/>
        <v>0.45490661508662311</v>
      </c>
      <c r="Q15" s="86">
        <f t="shared" si="3"/>
        <v>0.46149938664715617</v>
      </c>
      <c r="R15" s="86">
        <f t="shared" si="3"/>
        <v>0.47545417652132693</v>
      </c>
      <c r="S15" s="86">
        <f t="shared" si="3"/>
        <v>0.48306230631346936</v>
      </c>
      <c r="T15" s="86">
        <f t="shared" si="3"/>
        <v>0.50367077444358399</v>
      </c>
      <c r="U15" s="86">
        <f t="shared" si="3"/>
        <v>0.51459330326292319</v>
      </c>
      <c r="V15" s="90"/>
    </row>
    <row r="16" spans="1:22" x14ac:dyDescent="0.25">
      <c r="A16" s="41" t="s">
        <v>45</v>
      </c>
      <c r="B16" s="101">
        <f t="shared" ref="B16:U16" si="4">B7/B$10</f>
        <v>4.7639044439380884E-2</v>
      </c>
      <c r="C16" s="101">
        <f t="shared" si="4"/>
        <v>5.1283039421931999E-2</v>
      </c>
      <c r="D16" s="101">
        <f t="shared" si="4"/>
        <v>4.8378731639292294E-2</v>
      </c>
      <c r="E16" s="101">
        <f t="shared" si="4"/>
        <v>4.5122229355175729E-2</v>
      </c>
      <c r="F16" s="101">
        <f t="shared" si="4"/>
        <v>4.3624711152737562E-2</v>
      </c>
      <c r="G16" s="101">
        <f t="shared" si="4"/>
        <v>4.8060159822900891E-2</v>
      </c>
      <c r="H16" s="101">
        <f t="shared" si="4"/>
        <v>4.490156018861248E-2</v>
      </c>
      <c r="I16" s="101">
        <f t="shared" si="4"/>
        <v>4.7215890126016437E-2</v>
      </c>
      <c r="J16" s="101">
        <f t="shared" si="4"/>
        <v>4.5959503875456192E-2</v>
      </c>
      <c r="K16" s="101">
        <f t="shared" si="4"/>
        <v>4.382719501019542E-2</v>
      </c>
      <c r="L16" s="101">
        <f t="shared" si="4"/>
        <v>4.3476383615974959E-2</v>
      </c>
      <c r="M16" s="101">
        <f t="shared" si="4"/>
        <v>4.223754930918993E-2</v>
      </c>
      <c r="N16" s="101">
        <f t="shared" si="4"/>
        <v>4.0031507006318863E-2</v>
      </c>
      <c r="O16" s="101">
        <f t="shared" si="4"/>
        <v>3.9237777942908302E-2</v>
      </c>
      <c r="P16" s="101">
        <f t="shared" si="4"/>
        <v>3.8037072784187047E-2</v>
      </c>
      <c r="Q16" s="101">
        <f t="shared" si="4"/>
        <v>3.6225710059679485E-2</v>
      </c>
      <c r="R16" s="101">
        <f t="shared" si="4"/>
        <v>3.5721456228608485E-2</v>
      </c>
      <c r="S16" s="101">
        <f t="shared" si="4"/>
        <v>3.4862473148136383E-2</v>
      </c>
      <c r="T16" s="101">
        <f t="shared" si="4"/>
        <v>3.4959922711629933E-2</v>
      </c>
      <c r="U16" s="101">
        <f t="shared" si="4"/>
        <v>3.9671016923602524E-2</v>
      </c>
      <c r="V16" s="90"/>
    </row>
    <row r="17" spans="1:22" x14ac:dyDescent="0.25">
      <c r="A17" s="41" t="s">
        <v>35</v>
      </c>
      <c r="B17" s="101">
        <f t="shared" ref="B17:U17" si="5">(B6+B7)/B$10</f>
        <v>0.51864869551089765</v>
      </c>
      <c r="C17" s="101">
        <f t="shared" si="5"/>
        <v>0.51504340911101432</v>
      </c>
      <c r="D17" s="101">
        <f t="shared" si="5"/>
        <v>0.51620443653538473</v>
      </c>
      <c r="E17" s="101">
        <f t="shared" si="5"/>
        <v>0.50673562099635516</v>
      </c>
      <c r="F17" s="101">
        <f t="shared" si="5"/>
        <v>0.48865787136698563</v>
      </c>
      <c r="G17" s="101">
        <f t="shared" si="5"/>
        <v>0.48158023312012938</v>
      </c>
      <c r="H17" s="101">
        <f t="shared" si="5"/>
        <v>0.49360632766597284</v>
      </c>
      <c r="I17" s="101">
        <f t="shared" si="5"/>
        <v>0.50613262093631495</v>
      </c>
      <c r="J17" s="101">
        <f t="shared" si="5"/>
        <v>0.48748351674183049</v>
      </c>
      <c r="K17" s="101">
        <f t="shared" si="5"/>
        <v>0.49014387767201928</v>
      </c>
      <c r="L17" s="101">
        <f t="shared" si="5"/>
        <v>0.48518213192256215</v>
      </c>
      <c r="M17" s="101">
        <f t="shared" si="5"/>
        <v>0.48407525268230644</v>
      </c>
      <c r="N17" s="101">
        <f t="shared" si="5"/>
        <v>0.49085376796634517</v>
      </c>
      <c r="O17" s="101">
        <f t="shared" si="5"/>
        <v>0.49134839097374444</v>
      </c>
      <c r="P17" s="101">
        <f t="shared" si="5"/>
        <v>0.49294368787081011</v>
      </c>
      <c r="Q17" s="101">
        <f t="shared" si="5"/>
        <v>0.49772509670683568</v>
      </c>
      <c r="R17" s="101">
        <f t="shared" si="5"/>
        <v>0.51117563274993549</v>
      </c>
      <c r="S17" s="101">
        <f t="shared" si="5"/>
        <v>0.51792477946160564</v>
      </c>
      <c r="T17" s="101">
        <f t="shared" si="5"/>
        <v>0.53863069715521394</v>
      </c>
      <c r="U17" s="101">
        <f t="shared" si="5"/>
        <v>0.55426432018652561</v>
      </c>
      <c r="V17" s="90"/>
    </row>
    <row r="18" spans="1:22" x14ac:dyDescent="0.25">
      <c r="A18" s="41" t="s">
        <v>37</v>
      </c>
      <c r="B18" s="101">
        <f t="shared" ref="B18:U18" si="6">B8/B$10</f>
        <v>0.29200504060608118</v>
      </c>
      <c r="C18" s="101">
        <f t="shared" si="6"/>
        <v>0.29609142284423934</v>
      </c>
      <c r="D18" s="101">
        <f t="shared" si="6"/>
        <v>0.29897289866062832</v>
      </c>
      <c r="E18" s="101">
        <f t="shared" si="6"/>
        <v>0.31001813191159239</v>
      </c>
      <c r="F18" s="101">
        <f t="shared" si="6"/>
        <v>0.31127922116381179</v>
      </c>
      <c r="G18" s="101">
        <f t="shared" si="6"/>
        <v>0.31099001004983912</v>
      </c>
      <c r="H18" s="101">
        <f t="shared" si="6"/>
        <v>0.30686794393737499</v>
      </c>
      <c r="I18" s="101">
        <f t="shared" si="6"/>
        <v>0.31192382088832327</v>
      </c>
      <c r="J18" s="101">
        <f t="shared" si="6"/>
        <v>0.332626662988385</v>
      </c>
      <c r="K18" s="101">
        <f t="shared" si="6"/>
        <v>0.33888493663282504</v>
      </c>
      <c r="L18" s="101">
        <f t="shared" si="6"/>
        <v>0.33263321386656119</v>
      </c>
      <c r="M18" s="101">
        <f t="shared" si="6"/>
        <v>0.33197103851488141</v>
      </c>
      <c r="N18" s="101">
        <f t="shared" si="6"/>
        <v>0.32956751977071508</v>
      </c>
      <c r="O18" s="101">
        <f t="shared" si="6"/>
        <v>0.32841528628479116</v>
      </c>
      <c r="P18" s="101">
        <f t="shared" si="6"/>
        <v>0.32876466617717759</v>
      </c>
      <c r="Q18" s="101">
        <f t="shared" si="6"/>
        <v>0.33850128454554329</v>
      </c>
      <c r="R18" s="101">
        <f t="shared" si="6"/>
        <v>0.33772057073361134</v>
      </c>
      <c r="S18" s="101">
        <f t="shared" si="6"/>
        <v>0.33379407961272389</v>
      </c>
      <c r="T18" s="101">
        <f t="shared" si="6"/>
        <v>0.32059519421443594</v>
      </c>
      <c r="U18" s="101">
        <f t="shared" si="6"/>
        <v>0.30174709916537423</v>
      </c>
      <c r="V18" s="90"/>
    </row>
    <row r="19" spans="1:22" x14ac:dyDescent="0.25">
      <c r="A19" s="41" t="s">
        <v>39</v>
      </c>
      <c r="B19" s="101">
        <f t="shared" ref="B19:U19" si="7">B9/B$10</f>
        <v>0</v>
      </c>
      <c r="C19" s="101">
        <f t="shared" si="7"/>
        <v>0</v>
      </c>
      <c r="D19" s="101">
        <f t="shared" si="7"/>
        <v>0</v>
      </c>
      <c r="E19" s="101">
        <f t="shared" si="7"/>
        <v>0</v>
      </c>
      <c r="F19" s="101">
        <f t="shared" si="7"/>
        <v>0</v>
      </c>
      <c r="G19" s="101">
        <f t="shared" si="7"/>
        <v>0</v>
      </c>
      <c r="H19" s="101">
        <f t="shared" si="7"/>
        <v>0</v>
      </c>
      <c r="I19" s="101">
        <f t="shared" si="7"/>
        <v>0</v>
      </c>
      <c r="J19" s="101">
        <f t="shared" si="7"/>
        <v>0</v>
      </c>
      <c r="K19" s="101">
        <f t="shared" si="7"/>
        <v>0</v>
      </c>
      <c r="L19" s="101">
        <f t="shared" si="7"/>
        <v>0</v>
      </c>
      <c r="M19" s="101">
        <f t="shared" si="7"/>
        <v>0</v>
      </c>
      <c r="N19" s="101">
        <f t="shared" si="7"/>
        <v>0</v>
      </c>
      <c r="O19" s="101">
        <f t="shared" si="7"/>
        <v>0</v>
      </c>
      <c r="P19" s="101">
        <f t="shared" si="7"/>
        <v>0</v>
      </c>
      <c r="Q19" s="101">
        <f t="shared" si="7"/>
        <v>0</v>
      </c>
      <c r="R19" s="101">
        <f t="shared" si="7"/>
        <v>0</v>
      </c>
      <c r="S19" s="101">
        <f t="shared" si="7"/>
        <v>0</v>
      </c>
      <c r="T19" s="101">
        <f t="shared" si="7"/>
        <v>0</v>
      </c>
      <c r="U19" s="101">
        <f t="shared" si="7"/>
        <v>0</v>
      </c>
    </row>
    <row r="20" spans="1:22" x14ac:dyDescent="0.25">
      <c r="A20" s="68" t="s">
        <v>16</v>
      </c>
      <c r="B20" s="87">
        <f>SUM(B13:B14)+SUM(B17:B19)</f>
        <v>0.99999999999999978</v>
      </c>
      <c r="C20" s="87">
        <f t="shared" ref="C20:U20" si="8">SUM(C13:C14)+SUM(C17:C19)</f>
        <v>0.99999999999999989</v>
      </c>
      <c r="D20" s="87">
        <f t="shared" si="8"/>
        <v>0.99999999999999989</v>
      </c>
      <c r="E20" s="87">
        <f t="shared" si="8"/>
        <v>1</v>
      </c>
      <c r="F20" s="87">
        <f t="shared" si="8"/>
        <v>0.99999999999999978</v>
      </c>
      <c r="G20" s="87">
        <f t="shared" si="8"/>
        <v>1</v>
      </c>
      <c r="H20" s="87">
        <f t="shared" si="8"/>
        <v>0.99999999999999989</v>
      </c>
      <c r="I20" s="87">
        <f t="shared" si="8"/>
        <v>1</v>
      </c>
      <c r="J20" s="87">
        <f t="shared" si="8"/>
        <v>1</v>
      </c>
      <c r="K20" s="87">
        <f t="shared" si="8"/>
        <v>1</v>
      </c>
      <c r="L20" s="87">
        <f t="shared" si="8"/>
        <v>1</v>
      </c>
      <c r="M20" s="87">
        <f t="shared" si="8"/>
        <v>1</v>
      </c>
      <c r="N20" s="87">
        <f t="shared" si="8"/>
        <v>1</v>
      </c>
      <c r="O20" s="87">
        <f t="shared" si="8"/>
        <v>1</v>
      </c>
      <c r="P20" s="87">
        <f t="shared" si="8"/>
        <v>0.99999999999999989</v>
      </c>
      <c r="Q20" s="87">
        <f t="shared" si="8"/>
        <v>1</v>
      </c>
      <c r="R20" s="87">
        <f t="shared" si="8"/>
        <v>1</v>
      </c>
      <c r="S20" s="87">
        <f t="shared" si="8"/>
        <v>1</v>
      </c>
      <c r="T20" s="87">
        <f t="shared" si="8"/>
        <v>1</v>
      </c>
      <c r="U20" s="87">
        <f t="shared" si="8"/>
        <v>0.99999999999999989</v>
      </c>
      <c r="V20" s="90"/>
    </row>
    <row r="21" spans="1:22" x14ac:dyDescent="0.25">
      <c r="A21" s="7" t="s">
        <v>12</v>
      </c>
    </row>
    <row r="22" spans="1:22" x14ac:dyDescent="0.25">
      <c r="A22" s="7" t="s">
        <v>18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Graph_1</vt:lpstr>
      <vt:lpstr>Graph_2</vt:lpstr>
      <vt:lpstr>Graph_3</vt:lpstr>
      <vt:lpstr>Graph_4</vt:lpstr>
      <vt:lpstr>Graph_5</vt:lpstr>
      <vt:lpstr>Graph_6</vt:lpstr>
      <vt:lpstr>POWER_USER_EXCEL_CHART_0063051D_D8EC_4EDB_8144_4E4E9EA79367</vt:lpstr>
      <vt:lpstr>POWER_USER_EXCEL_CHART_D8B63A80_3269_4368_ACC4_C66E7E16E7E1</vt:lpstr>
    </vt:vector>
  </TitlesOfParts>
  <Company>MTES\MCTRCT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dépense intérieure de gestion des déchets en 2019</dc:title>
  <dc:subject>Dépenses de protection</dc:subject>
  <dc:creator>SDES</dc:creator>
  <cp:keywords>dépense, déchet, environnement, acteur public, économie verte</cp:keywords>
  <cp:lastModifiedBy>DUMAS Morgane</cp:lastModifiedBy>
  <dcterms:created xsi:type="dcterms:W3CDTF">2022-02-28T12:01:56Z</dcterms:created>
  <dcterms:modified xsi:type="dcterms:W3CDTF">2022-11-29T09:26:38Z</dcterms:modified>
</cp:coreProperties>
</file>