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articles_web_sdes_depense_protection_environnement\"/>
    </mc:Choice>
  </mc:AlternateContent>
  <bookViews>
    <workbookView xWindow="0" yWindow="0" windowWidth="28800" windowHeight="12300"/>
  </bookViews>
  <sheets>
    <sheet name="Graph_1" sheetId="1" r:id="rId1"/>
    <sheet name="Graph_2" sheetId="2" r:id="rId2"/>
    <sheet name="Graph_3" sheetId="3" r:id="rId3"/>
    <sheet name="Graph_4" sheetId="5" r:id="rId4"/>
    <sheet name="Graph_5" sheetId="4" r:id="rId5"/>
    <sheet name="Graph_6" sheetId="6" r:id="rId6"/>
  </sheets>
  <externalReferences>
    <externalReference r:id="rId7"/>
    <externalReference r:id="rId8"/>
    <externalReference r:id="rId9"/>
  </externalReferences>
  <definedNames>
    <definedName name="____xlfn_IFERROR">#N/A</definedName>
    <definedName name="___xlfn_IFERROR">#N/A</definedName>
    <definedName name="__xlfn_IFERROR">#N/A</definedName>
    <definedName name="_016" localSheetId="4">#REF!</definedName>
    <definedName name="_016">#REF!</definedName>
    <definedName name="_017">'[1]E  recettes TEOM &amp; redev '!#REF!</definedName>
    <definedName name="_018" localSheetId="4">#REF!</definedName>
    <definedName name="_018">#REF!</definedName>
    <definedName name="_05">#REF!</definedName>
    <definedName name="_1">#REF!</definedName>
    <definedName name="_10">#REF!</definedName>
    <definedName name="_2">#REF!</definedName>
    <definedName name="_3">#REF!</definedName>
    <definedName name="_4">#REF!</definedName>
    <definedName name="_5">#REF!</definedName>
    <definedName name="_9">#REF!</definedName>
    <definedName name="_G2">#REF!</definedName>
    <definedName name="_G9">#REF!</definedName>
    <definedName name="aa">#REF!</definedName>
    <definedName name="aaa">#REF!</definedName>
    <definedName name="autres2002">'[2]E  recettes TEOM &amp; redev '!$E$91</definedName>
    <definedName name="autres2002jointage" localSheetId="4">'[1]E  recettes TEOM &amp; redev '!#REF!</definedName>
    <definedName name="autres2002jointage">'[1]E  recettes TEOM &amp; redev '!#REF!</definedName>
    <definedName name="ee">#REF!</definedName>
    <definedName name="estimation_2020_table1_juin2021">#REF!</definedName>
    <definedName name="Fbcf1999">'[2]C taux délégation '!$B$18</definedName>
    <definedName name="Fbcf2000">'[2]C taux délégation '!$C$18</definedName>
    <definedName name="Fbcf2001">'[2]C taux délégation '!$D$18</definedName>
    <definedName name="Fbcf2002">'[2]C taux délégation '!$E$18</definedName>
    <definedName name="Fbcf2003">'[2]C taux délégation '!$F$18</definedName>
    <definedName name="Fbcf2004">'[2]C taux délégation '!$G$18</definedName>
    <definedName name="Fbcf2005">'[2]C taux délégation '!$H$18</definedName>
    <definedName name="fff">#REF!</definedName>
    <definedName name="fffff">#REF!</definedName>
    <definedName name="frise">#REF!</definedName>
    <definedName name="fzdad">#REF!</definedName>
    <definedName name="Graph">#REF!</definedName>
    <definedName name="POWER_USER_EXCEL_CHART_0063051D_D8EC_4EDB_8144_4E4E9EA79367">Graph_1!$C$4:$C$12</definedName>
    <definedName name="POWER_USER_EXCEL_CHART_038DA1B2_DB30_40A7_8325_7448C5F7DC42">#REF!</definedName>
    <definedName name="POWER_USER_EXCEL_CHART_11259404_1610_4855_BA3F_6A1535E7AF1E">#REF!</definedName>
    <definedName name="POWER_USER_EXCEL_CHART_14B25A57_3718_4E86_BE59_82880A532F72">#REF!</definedName>
    <definedName name="POWER_USER_EXCEL_CHART_2AF6F6B5_F9D1_421E_9903_68F3D3728B36">#REF!</definedName>
    <definedName name="POWER_USER_EXCEL_CHART_2EEBCB1F_7011_44BC_BF82_D5830A732320">#REF!</definedName>
    <definedName name="POWER_USER_EXCEL_CHART_33079EDF_CABA_4DE5_AEA6_321EC4E136F9">#REF!</definedName>
    <definedName name="POWER_USER_EXCEL_CHART_449A8F83_A113_4796_B75F_883626237898">#REF!</definedName>
    <definedName name="POWER_USER_EXCEL_CHART_4F217BED_85B6_4EB3_AB94_3EB5E8E22391">#REF!</definedName>
    <definedName name="POWER_USER_EXCEL_CHART_51B6AE88_1B87_4E8C_ADA1_94D2CBF2C2E5">#REF!</definedName>
    <definedName name="POWER_USER_EXCEL_CHART_5AF0DC4C_F876_42B0_8EA6_58DC4AB79AC5">#REF!</definedName>
    <definedName name="POWER_USER_EXCEL_CHART_6AE74893_AB42_40BE_A818_9FB92E748F45">#REF!</definedName>
    <definedName name="POWER_USER_EXCEL_CHART_B5A8BCF7_DD4A_4F36_AB4C_D905244CCF23">#REF!</definedName>
    <definedName name="POWER_USER_EXCEL_CHART_BD545F1B_278E_4897_ABE8_6448623ADD85">#REF!</definedName>
    <definedName name="POWER_USER_EXCEL_CHART_C0BD352F_BA07_4D79_8E12_744B446E5099">#REF!</definedName>
    <definedName name="POWER_USER_EXCEL_CHART_C599E209_E886_405C_88DE_3BA41191EEA3">#REF!</definedName>
    <definedName name="POWER_USER_EXCEL_CHART_C78594B7_0C6D_4479_8934_E688A5004BBC">#REF!</definedName>
    <definedName name="POWER_USER_EXCEL_CHART_D1439727_3A7F_490D_9D91_8D215242566F">#REF!</definedName>
    <definedName name="POWER_USER_EXCEL_CHART_D60A2EA9_F658_472E_8362_587B5281687B">#REF!</definedName>
    <definedName name="POWER_USER_EXCEL_CHART_D8B63A80_3269_4368_ACC4_C66E7E16E7E1" localSheetId="4">'[3]Graph 1'!$A$4:$A$12,'[3]Graph 1'!$C$4:$C$12</definedName>
    <definedName name="POWER_USER_EXCEL_CHART_D8B63A80_3269_4368_ACC4_C66E7E16E7E1">Graph_1!$A$4:$A$12,Graph_1!$C$4:$C$12</definedName>
    <definedName name="POWER_USER_EXCEL_CHART_E5F8DB06_6FFB_42BD_9C2E_185C90F624C3">#REF!</definedName>
    <definedName name="POWER_USER_EXCEL_CHART_F0A52704_372B_4DF2_B66F_B9C636A00481">#REF!</definedName>
    <definedName name="POWER_USER_EXCEL_MAP_92F0287F_AAA0_4A3D_A547_FD9C6E56F708">#REF!</definedName>
    <definedName name="qqq">#REF!</definedName>
    <definedName name="ratio1999">'[2]C taux délégation '!$B$30</definedName>
    <definedName name="ratio2000">'[2]C taux délégation '!$C$30</definedName>
    <definedName name="ratio2001">'[2]C taux délégation '!$D$30</definedName>
    <definedName name="ratio2002">'[2]C taux délégation '!$E$30</definedName>
    <definedName name="ratio2003">'[2]C taux délégation '!$F$30</definedName>
    <definedName name="ratio2004">'[2]C taux délégation '!$G$30</definedName>
    <definedName name="ratio2005">'[2]C taux délégation '!$H$30</definedName>
    <definedName name="Rectificatif">#REF!</definedName>
    <definedName name="Rectificatof">#REF!</definedName>
    <definedName name="reom2001">'[2]E DGCP 2001 détail'!$K$17</definedName>
    <definedName name="reom2002">'[2]E  recettes TEOM &amp; redev '!$E$64</definedName>
    <definedName name="reomm42001">'[2]E DGCP 2001 détail'!$K$18</definedName>
    <definedName name="rggre">#REF!</definedName>
    <definedName name="Teom2002">'[2]E  recettes TEOM &amp; redev '!$E$25</definedName>
    <definedName name="yjke">#REF!</definedName>
    <definedName name="zef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E4" i="3"/>
  <c r="E7" i="3" s="1"/>
  <c r="D7" i="3"/>
  <c r="C7" i="3"/>
  <c r="B7" i="3"/>
  <c r="V6" i="4" l="1"/>
  <c r="F9" i="5" l="1"/>
  <c r="G9" i="5"/>
  <c r="G6" i="5"/>
  <c r="G7" i="5"/>
  <c r="G8" i="5"/>
  <c r="G5" i="5"/>
  <c r="D9" i="5" l="1"/>
  <c r="E9" i="5"/>
  <c r="C9" i="5"/>
  <c r="B6" i="2" l="1"/>
  <c r="U8" i="6" l="1"/>
  <c r="U14" i="6" s="1"/>
  <c r="T8" i="6"/>
  <c r="T14" i="6" s="1"/>
  <c r="S8" i="6"/>
  <c r="S14" i="6" s="1"/>
  <c r="R8" i="6"/>
  <c r="R14" i="6" s="1"/>
  <c r="Q8" i="6"/>
  <c r="P8" i="6"/>
  <c r="O8" i="6"/>
  <c r="O12" i="6" s="1"/>
  <c r="N8" i="6"/>
  <c r="M8" i="6"/>
  <c r="M14" i="6" s="1"/>
  <c r="L8" i="6"/>
  <c r="L14" i="6" s="1"/>
  <c r="K8" i="6"/>
  <c r="K14" i="6" s="1"/>
  <c r="J8" i="6"/>
  <c r="J14" i="6" s="1"/>
  <c r="I8" i="6"/>
  <c r="H8" i="6"/>
  <c r="G8" i="6"/>
  <c r="F8" i="6"/>
  <c r="E8" i="6"/>
  <c r="E14" i="6" s="1"/>
  <c r="D8" i="6"/>
  <c r="D14" i="6" s="1"/>
  <c r="C8" i="6"/>
  <c r="C14" i="6" s="1"/>
  <c r="B8" i="6"/>
  <c r="N11" i="4"/>
  <c r="N12" i="4" s="1"/>
  <c r="F11" i="4"/>
  <c r="F12" i="4" s="1"/>
  <c r="U6" i="4"/>
  <c r="U11" i="4" s="1"/>
  <c r="U12" i="4" s="1"/>
  <c r="T6" i="4"/>
  <c r="T11" i="4" s="1"/>
  <c r="T15" i="4" s="1"/>
  <c r="S6" i="4"/>
  <c r="S11" i="4" s="1"/>
  <c r="R6" i="4"/>
  <c r="R11" i="4" s="1"/>
  <c r="Q6" i="4"/>
  <c r="Q11" i="4" s="1"/>
  <c r="P6" i="4"/>
  <c r="P11" i="4" s="1"/>
  <c r="O6" i="4"/>
  <c r="O11" i="4" s="1"/>
  <c r="O12" i="4" s="1"/>
  <c r="N6" i="4"/>
  <c r="M6" i="4"/>
  <c r="M11" i="4" s="1"/>
  <c r="M12" i="4" s="1"/>
  <c r="L6" i="4"/>
  <c r="L11" i="4" s="1"/>
  <c r="K6" i="4"/>
  <c r="K11" i="4" s="1"/>
  <c r="J6" i="4"/>
  <c r="J11" i="4" s="1"/>
  <c r="I6" i="4"/>
  <c r="I11" i="4" s="1"/>
  <c r="H6" i="4"/>
  <c r="H11" i="4" s="1"/>
  <c r="G6" i="4"/>
  <c r="G11" i="4" s="1"/>
  <c r="G12" i="4" s="1"/>
  <c r="F6" i="4"/>
  <c r="E6" i="4"/>
  <c r="E11" i="4" s="1"/>
  <c r="E12" i="4" s="1"/>
  <c r="D6" i="4"/>
  <c r="D11" i="4" s="1"/>
  <c r="D15" i="4" s="1"/>
  <c r="C6" i="4"/>
  <c r="C11" i="4" s="1"/>
  <c r="B6" i="4"/>
  <c r="B11" i="4" s="1"/>
  <c r="B12" i="4" s="1"/>
  <c r="B13" i="1"/>
  <c r="B14" i="6" l="1"/>
  <c r="B13" i="6"/>
  <c r="B11" i="6"/>
  <c r="C11" i="6"/>
  <c r="I11" i="6"/>
  <c r="J11" i="6"/>
  <c r="R11" i="6"/>
  <c r="C13" i="6"/>
  <c r="I13" i="6"/>
  <c r="K13" i="6"/>
  <c r="Q13" i="6"/>
  <c r="K11" i="6"/>
  <c r="S13" i="6"/>
  <c r="Q11" i="6"/>
  <c r="S11" i="6"/>
  <c r="H12" i="4"/>
  <c r="H16" i="4" s="1"/>
  <c r="H15" i="4"/>
  <c r="P15" i="4"/>
  <c r="P12" i="4"/>
  <c r="P16" i="4" s="1"/>
  <c r="F16" i="4"/>
  <c r="O16" i="4"/>
  <c r="Q12" i="4"/>
  <c r="Q15" i="4"/>
  <c r="N16" i="4"/>
  <c r="I12" i="4"/>
  <c r="I15" i="4"/>
  <c r="G16" i="4"/>
  <c r="O15" i="4"/>
  <c r="U15" i="4"/>
  <c r="G15" i="4"/>
  <c r="E16" i="4"/>
  <c r="N15" i="4"/>
  <c r="F15" i="4"/>
  <c r="M15" i="4"/>
  <c r="J12" i="4"/>
  <c r="J16" i="4" s="1"/>
  <c r="J15" i="4"/>
  <c r="R15" i="4"/>
  <c r="R12" i="4"/>
  <c r="L15" i="4"/>
  <c r="C15" i="4"/>
  <c r="C12" i="4"/>
  <c r="K15" i="4"/>
  <c r="K12" i="4"/>
  <c r="K16" i="4" s="1"/>
  <c r="S15" i="4"/>
  <c r="S12" i="4"/>
  <c r="S16" i="4" s="1"/>
  <c r="D12" i="4"/>
  <c r="D16" i="4" s="1"/>
  <c r="L12" i="4"/>
  <c r="L16" i="4" s="1"/>
  <c r="T12" i="4"/>
  <c r="E15" i="4"/>
  <c r="F12" i="6"/>
  <c r="N12" i="6"/>
  <c r="J13" i="6"/>
  <c r="R13" i="6"/>
  <c r="F14" i="6"/>
  <c r="N14" i="6"/>
  <c r="G14" i="6"/>
  <c r="D11" i="6"/>
  <c r="L11" i="6"/>
  <c r="T11" i="6"/>
  <c r="H12" i="6"/>
  <c r="P12" i="6"/>
  <c r="D13" i="6"/>
  <c r="L13" i="6"/>
  <c r="T13" i="6"/>
  <c r="H14" i="6"/>
  <c r="P14" i="6"/>
  <c r="G12" i="6"/>
  <c r="O14" i="6"/>
  <c r="E11" i="6"/>
  <c r="M11" i="6"/>
  <c r="U11" i="6"/>
  <c r="I12" i="6"/>
  <c r="I15" i="6" s="1"/>
  <c r="Q12" i="6"/>
  <c r="E13" i="6"/>
  <c r="M13" i="6"/>
  <c r="U13" i="6"/>
  <c r="I14" i="6"/>
  <c r="Q14" i="6"/>
  <c r="F11" i="6"/>
  <c r="N11" i="6"/>
  <c r="B12" i="6"/>
  <c r="J12" i="6"/>
  <c r="R12" i="6"/>
  <c r="F13" i="6"/>
  <c r="N13" i="6"/>
  <c r="G11" i="6"/>
  <c r="O11" i="6"/>
  <c r="C12" i="6"/>
  <c r="C15" i="6" s="1"/>
  <c r="K12" i="6"/>
  <c r="S12" i="6"/>
  <c r="G13" i="6"/>
  <c r="O13" i="6"/>
  <c r="H11" i="6"/>
  <c r="P11" i="6"/>
  <c r="D12" i="6"/>
  <c r="L12" i="6"/>
  <c r="T12" i="6"/>
  <c r="H13" i="6"/>
  <c r="P13" i="6"/>
  <c r="E12" i="6"/>
  <c r="M12" i="6"/>
  <c r="U12" i="6"/>
  <c r="J15" i="6" l="1"/>
  <c r="S15" i="6"/>
  <c r="B15" i="6"/>
  <c r="Q15" i="6"/>
  <c r="H15" i="6"/>
  <c r="K15" i="6"/>
  <c r="P15" i="6"/>
  <c r="F15" i="6"/>
  <c r="O15" i="6"/>
  <c r="G15" i="6"/>
  <c r="U15" i="6"/>
  <c r="R15" i="6"/>
  <c r="T16" i="4"/>
  <c r="C16" i="4"/>
  <c r="I16" i="4"/>
  <c r="U16" i="4"/>
  <c r="M16" i="4"/>
  <c r="R16" i="4"/>
  <c r="Q16" i="4"/>
  <c r="T15" i="6"/>
  <c r="M15" i="6"/>
  <c r="D15" i="6"/>
  <c r="E15" i="6"/>
  <c r="L15" i="6"/>
  <c r="N15" i="6"/>
</calcChain>
</file>

<file path=xl/sharedStrings.xml><?xml version="1.0" encoding="utf-8"?>
<sst xmlns="http://schemas.openxmlformats.org/spreadsheetml/2006/main" count="83" uniqueCount="52">
  <si>
    <t>Graphique 1 : répartition de la dépense de protection de l'environnement par domaine en 2019</t>
  </si>
  <si>
    <t>En milliards d'euros courants</t>
  </si>
  <si>
    <t>2019p</t>
  </si>
  <si>
    <t>Gestion des eaux usées</t>
  </si>
  <si>
    <t>Lutte contre le bruit et les vibrations</t>
  </si>
  <si>
    <t>Protection de la biodiversité et des paysages</t>
  </si>
  <si>
    <t>Gestion des déchets*</t>
  </si>
  <si>
    <t>Gestion des déchets radioactifs</t>
  </si>
  <si>
    <t>Recherche et développement pour l'environnement</t>
  </si>
  <si>
    <t xml:space="preserve">Autres activités de protection de l'environnement </t>
  </si>
  <si>
    <t>Protection et dépollution des sols et des eaux</t>
  </si>
  <si>
    <t>Dépense en faveur de l'environnement</t>
  </si>
  <si>
    <t>Champ : France</t>
  </si>
  <si>
    <r>
      <rPr>
        <b/>
        <i/>
        <sz val="10"/>
        <rFont val="Arial"/>
        <family val="2"/>
      </rPr>
      <t>Source</t>
    </r>
    <r>
      <rPr>
        <i/>
        <sz val="10"/>
        <rFont val="Arial"/>
        <family val="2"/>
      </rPr>
      <t xml:space="preserve"> : SDES, compte satellite de l'environnement, 2021</t>
    </r>
  </si>
  <si>
    <t>Dépenses d'investissement</t>
  </si>
  <si>
    <t>Dépenses courantes</t>
  </si>
  <si>
    <t>Total</t>
  </si>
  <si>
    <r>
      <rPr>
        <b/>
        <i/>
        <sz val="10"/>
        <color theme="1"/>
        <rFont val="Arial"/>
        <family val="2"/>
      </rPr>
      <t>Source</t>
    </r>
    <r>
      <rPr>
        <i/>
        <sz val="10"/>
        <color theme="1"/>
        <rFont val="Arial"/>
        <family val="2"/>
      </rPr>
      <t xml:space="preserve"> : SDES, compte satellite de l'environnement, 2021</t>
    </r>
  </si>
  <si>
    <t>En millions d'euros courants</t>
  </si>
  <si>
    <t>2018sd</t>
  </si>
  <si>
    <t>Dépense courante</t>
  </si>
  <si>
    <t>Dépense en capital</t>
  </si>
  <si>
    <t>Dépense totale</t>
  </si>
  <si>
    <t>PIB en prix courants</t>
  </si>
  <si>
    <t>PIB en volume</t>
  </si>
  <si>
    <t>Ratio PIB courant/PIB volume</t>
  </si>
  <si>
    <t>Dépense totale (prix courants)</t>
  </si>
  <si>
    <t>Dépense totale (volume base PIB)</t>
  </si>
  <si>
    <t>En indice base 100 en 2000</t>
  </si>
  <si>
    <t xml:space="preserve">Dépense totale (prix courants) </t>
  </si>
  <si>
    <t>Note : sd = données semi-définitives, p = données provisoires. Échelle de gauche en indice base 100 en 2000 ; échelle de droite en millions d'euros courants</t>
  </si>
  <si>
    <r>
      <t>Sources</t>
    </r>
    <r>
      <rPr>
        <i/>
        <sz val="9"/>
        <color theme="1"/>
        <rFont val="Arial"/>
        <family val="2"/>
      </rPr>
      <t xml:space="preserve"> : SDES, compte satellite de l'environnement, 2021 ; Insee, comptes nationaux, 2021</t>
    </r>
  </si>
  <si>
    <t>Porteurs de projets</t>
  </si>
  <si>
    <t>Entreprises</t>
  </si>
  <si>
    <t>Financement</t>
  </si>
  <si>
    <t>Administrations publiques centrales</t>
  </si>
  <si>
    <t>Administrations publiques locales</t>
  </si>
  <si>
    <t>En %</t>
  </si>
  <si>
    <t>Graphique 2 : dépenses d'investissement et dépenses courantes de lutte contre le bruit et les vibrations en 2019</t>
  </si>
  <si>
    <t>Graphique 3 : répartition de la dépense de lutte contre le bruit et les vibrations par domaine en 2019</t>
  </si>
  <si>
    <t>Modifications préventives à la source</t>
  </si>
  <si>
    <t>Construction de dispositifs de protection</t>
  </si>
  <si>
    <t>Graphique 4 : financement de la lutte contre le bruit et les vibrations en 2019</t>
  </si>
  <si>
    <t>Ménages</t>
  </si>
  <si>
    <t>Graphique 5 : évolution des dépenses de lutte contre le bruit et les vibrations</t>
  </si>
  <si>
    <t>Graphique 6 : évolution du financement de la dépense de lutte contre le bruit et les vibrations</t>
  </si>
  <si>
    <t xml:space="preserve">Mesure, contrôle, analyses, etc. </t>
  </si>
  <si>
    <t>Dépenses liées aux transport</t>
  </si>
  <si>
    <t>Dépenses acoustiques dans le bâtiment</t>
  </si>
  <si>
    <t>Dépenses industrielles</t>
  </si>
  <si>
    <t>Protection de l'air extérieur</t>
  </si>
  <si>
    <t>Note : *hors activités de récupération et transformation des déchets en matières premières de recyclage.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</si>
</sst>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i/>
      <sz val="11"/>
      <color rgb="FF808080"/>
      <name val="Calibri"/>
      <family val="2"/>
      <charset val="1"/>
    </font>
    <font>
      <i/>
      <sz val="9"/>
      <color theme="1"/>
      <name val="Arial"/>
      <family val="2"/>
    </font>
    <font>
      <b/>
      <sz val="12"/>
      <color rgb="FFFF0000"/>
      <name val="Arial"/>
      <family val="2"/>
      <charset val="1"/>
    </font>
    <font>
      <i/>
      <sz val="8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5F1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3" fillId="0" borderId="0" applyBorder="0" applyProtection="0"/>
    <xf numFmtId="0" fontId="15" fillId="0" borderId="7">
      <alignment horizontal="center"/>
      <protection hidden="1"/>
    </xf>
  </cellStyleXfs>
  <cellXfs count="99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2" xfId="3" applyNumberFormat="1" applyFont="1" applyFill="1" applyBorder="1" applyAlignment="1" applyProtection="1">
      <alignment wrapText="1"/>
    </xf>
    <xf numFmtId="0" fontId="7" fillId="2" borderId="3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2" fillId="0" borderId="0" xfId="0" applyFont="1"/>
    <xf numFmtId="49" fontId="4" fillId="0" borderId="0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NumberFormat="1" applyFont="1" applyAlignment="1">
      <alignment vertical="center"/>
    </xf>
    <xf numFmtId="1" fontId="6" fillId="0" borderId="1" xfId="4" applyNumberFormat="1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 vertical="center"/>
    </xf>
    <xf numFmtId="0" fontId="4" fillId="3" borderId="1" xfId="5" applyFont="1" applyFill="1" applyBorder="1" applyAlignment="1" applyProtection="1">
      <alignment vertical="center"/>
    </xf>
    <xf numFmtId="0" fontId="6" fillId="3" borderId="1" xfId="5" applyFont="1" applyFill="1" applyBorder="1" applyAlignment="1" applyProtection="1">
      <alignment vertical="center"/>
    </xf>
    <xf numFmtId="3" fontId="4" fillId="0" borderId="0" xfId="4" applyNumberFormat="1" applyFont="1" applyAlignment="1">
      <alignment vertical="center"/>
    </xf>
    <xf numFmtId="3" fontId="4" fillId="0" borderId="1" xfId="4" applyNumberFormat="1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0" fontId="7" fillId="0" borderId="6" xfId="4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5" xfId="4" applyFont="1" applyBorder="1" applyAlignment="1">
      <alignment vertical="center"/>
    </xf>
    <xf numFmtId="0" fontId="16" fillId="0" borderId="0" xfId="6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6" fillId="0" borderId="0" xfId="6" applyNumberFormat="1" applyFont="1" applyFill="1" applyBorder="1" applyAlignment="1" applyProtection="1"/>
    <xf numFmtId="3" fontId="12" fillId="0" borderId="0" xfId="4" applyNumberFormat="1" applyFont="1" applyAlignment="1">
      <alignment vertical="center"/>
    </xf>
    <xf numFmtId="0" fontId="4" fillId="0" borderId="0" xfId="4" applyAlignment="1">
      <alignment vertical="center"/>
    </xf>
    <xf numFmtId="3" fontId="7" fillId="0" borderId="0" xfId="4" applyNumberFormat="1" applyFont="1" applyAlignment="1">
      <alignment vertical="center"/>
    </xf>
    <xf numFmtId="3" fontId="18" fillId="0" borderId="0" xfId="4" applyNumberFormat="1" applyFont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3" fontId="4" fillId="0" borderId="1" xfId="4" applyNumberFormat="1" applyBorder="1" applyAlignment="1">
      <alignment vertical="center"/>
    </xf>
    <xf numFmtId="3" fontId="6" fillId="0" borderId="1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3" fontId="4" fillId="0" borderId="0" xfId="4" applyNumberFormat="1" applyBorder="1" applyAlignment="1">
      <alignment vertical="center"/>
    </xf>
    <xf numFmtId="0" fontId="4" fillId="2" borderId="1" xfId="4" applyFont="1" applyFill="1" applyBorder="1" applyAlignment="1">
      <alignment vertical="center"/>
    </xf>
    <xf numFmtId="0" fontId="4" fillId="2" borderId="1" xfId="0" applyFont="1" applyFill="1" applyBorder="1"/>
    <xf numFmtId="0" fontId="19" fillId="2" borderId="0" xfId="0" applyFont="1" applyFill="1"/>
    <xf numFmtId="0" fontId="19" fillId="2" borderId="1" xfId="0" applyFont="1" applyFill="1" applyBorder="1"/>
    <xf numFmtId="0" fontId="19" fillId="2" borderId="4" xfId="0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4" fillId="2" borderId="1" xfId="4" applyFont="1" applyFill="1" applyBorder="1" applyAlignment="1">
      <alignment vertical="center" wrapText="1"/>
    </xf>
    <xf numFmtId="9" fontId="20" fillId="2" borderId="0" xfId="2" applyFont="1" applyFill="1"/>
    <xf numFmtId="0" fontId="7" fillId="2" borderId="0" xfId="0" applyFont="1" applyFill="1"/>
    <xf numFmtId="0" fontId="7" fillId="0" borderId="0" xfId="4" applyFont="1" applyAlignment="1">
      <alignment vertical="center"/>
    </xf>
    <xf numFmtId="0" fontId="0" fillId="2" borderId="0" xfId="0" applyFill="1" applyBorder="1"/>
    <xf numFmtId="0" fontId="19" fillId="0" borderId="0" xfId="0" applyFont="1" applyAlignment="1">
      <alignment horizontal="justify" vertical="center"/>
    </xf>
    <xf numFmtId="0" fontId="9" fillId="0" borderId="0" xfId="0" applyFont="1"/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2" fontId="19" fillId="0" borderId="0" xfId="0" applyNumberFormat="1" applyFont="1"/>
    <xf numFmtId="166" fontId="21" fillId="0" borderId="1" xfId="2" applyNumberFormat="1" applyFont="1" applyBorder="1" applyAlignment="1">
      <alignment horizontal="right" vertical="center" wrapText="1" indent="1"/>
    </xf>
    <xf numFmtId="0" fontId="19" fillId="2" borderId="4" xfId="0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0" xfId="0" applyFont="1" applyFill="1"/>
    <xf numFmtId="164" fontId="4" fillId="2" borderId="1" xfId="4" applyNumberFormat="1" applyFont="1" applyFill="1" applyBorder="1" applyAlignment="1">
      <alignment horizontal="right" vertical="center"/>
    </xf>
    <xf numFmtId="164" fontId="6" fillId="2" borderId="1" xfId="4" applyNumberFormat="1" applyFont="1" applyFill="1" applyBorder="1" applyAlignment="1">
      <alignment horizontal="right" vertical="center"/>
    </xf>
    <xf numFmtId="3" fontId="4" fillId="2" borderId="1" xfId="4" applyNumberFormat="1" applyFont="1" applyFill="1" applyBorder="1" applyAlignment="1">
      <alignment horizontal="right" vertical="center"/>
    </xf>
    <xf numFmtId="3" fontId="6" fillId="2" borderId="1" xfId="4" applyNumberFormat="1" applyFont="1" applyFill="1" applyBorder="1" applyAlignment="1">
      <alignment horizontal="right" vertical="center"/>
    </xf>
    <xf numFmtId="3" fontId="4" fillId="3" borderId="1" xfId="5" applyNumberFormat="1" applyFont="1" applyFill="1" applyBorder="1" applyAlignment="1" applyProtection="1">
      <alignment horizontal="righ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3" fontId="4" fillId="0" borderId="0" xfId="4" applyNumberFormat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4" fontId="4" fillId="0" borderId="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" fontId="4" fillId="0" borderId="5" xfId="4" applyNumberFormat="1" applyFont="1" applyBorder="1" applyAlignment="1">
      <alignment horizontal="right" vertical="center"/>
    </xf>
    <xf numFmtId="3" fontId="4" fillId="0" borderId="6" xfId="4" applyNumberFormat="1" applyFont="1" applyBorder="1" applyAlignment="1">
      <alignment horizontal="right" vertical="center"/>
    </xf>
    <xf numFmtId="164" fontId="19" fillId="2" borderId="1" xfId="0" applyNumberFormat="1" applyFont="1" applyFill="1" applyBorder="1" applyAlignment="1">
      <alignment horizontal="right" vertical="center"/>
    </xf>
    <xf numFmtId="164" fontId="21" fillId="2" borderId="1" xfId="0" applyNumberFormat="1" applyFont="1" applyFill="1" applyBorder="1" applyAlignment="1">
      <alignment horizontal="right" vertical="center"/>
    </xf>
    <xf numFmtId="9" fontId="19" fillId="2" borderId="1" xfId="2" applyFont="1" applyFill="1" applyBorder="1" applyAlignment="1">
      <alignment horizontal="right" vertical="center"/>
    </xf>
    <xf numFmtId="9" fontId="21" fillId="2" borderId="1" xfId="2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3" fontId="19" fillId="0" borderId="1" xfId="0" applyNumberFormat="1" applyFont="1" applyBorder="1" applyAlignment="1">
      <alignment vertical="center"/>
    </xf>
    <xf numFmtId="3" fontId="19" fillId="0" borderId="1" xfId="2" applyNumberFormat="1" applyFont="1" applyBorder="1" applyAlignment="1">
      <alignment vertical="center"/>
    </xf>
    <xf numFmtId="3" fontId="21" fillId="0" borderId="1" xfId="2" applyNumberFormat="1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166" fontId="4" fillId="0" borderId="0" xfId="2" applyNumberFormat="1" applyFont="1" applyAlignment="1">
      <alignment horizontal="right" vertical="center"/>
    </xf>
    <xf numFmtId="10" fontId="20" fillId="2" borderId="0" xfId="2" applyNumberFormat="1" applyFont="1" applyFill="1"/>
    <xf numFmtId="2" fontId="16" fillId="0" borderId="0" xfId="2" applyNumberFormat="1" applyFont="1" applyFill="1" applyBorder="1" applyAlignment="1" applyProtection="1"/>
    <xf numFmtId="166" fontId="4" fillId="0" borderId="0" xfId="2" applyNumberFormat="1" applyFont="1" applyAlignment="1">
      <alignment vertical="center"/>
    </xf>
    <xf numFmtId="3" fontId="4" fillId="0" borderId="1" xfId="4" applyNumberFormat="1" applyBorder="1" applyAlignment="1">
      <alignment horizontal="right" vertical="center"/>
    </xf>
    <xf numFmtId="3" fontId="6" fillId="0" borderId="1" xfId="4" applyNumberFormat="1" applyFont="1" applyBorder="1" applyAlignment="1">
      <alignment horizontal="right" vertical="center"/>
    </xf>
    <xf numFmtId="166" fontId="20" fillId="2" borderId="0" xfId="2" applyNumberFormat="1" applyFont="1" applyFill="1"/>
    <xf numFmtId="0" fontId="21" fillId="2" borderId="1" xfId="0" applyFont="1" applyFill="1" applyBorder="1" applyAlignment="1">
      <alignment horizontal="center" vertical="center"/>
    </xf>
    <xf numFmtId="3" fontId="6" fillId="2" borderId="0" xfId="4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4" fillId="0" borderId="1" xfId="6" applyNumberFormat="1" applyFont="1" applyFill="1" applyBorder="1" applyAlignment="1" applyProtection="1">
      <alignment horizontal="center" vertical="center" wrapText="1"/>
    </xf>
    <xf numFmtId="9" fontId="9" fillId="2" borderId="0" xfId="0" applyNumberFormat="1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</cellXfs>
  <cellStyles count="7">
    <cellStyle name="Milliers" xfId="1" builtinId="3"/>
    <cellStyle name="Normal" xfId="0" builtinId="0"/>
    <cellStyle name="Normal 2" xfId="4"/>
    <cellStyle name="Pourcentage" xfId="2" builtinId="5"/>
    <cellStyle name="Texte explicatif" xfId="3" builtinId="53"/>
    <cellStyle name="Texte explicatif 2" xfId="6"/>
    <cellStyle name="Texte explicatif 2 2" xfId="5"/>
  </cellStyles>
  <dxfs count="0"/>
  <tableStyles count="0" defaultTableStyle="TableStyleMedium2" defaultPivotStyle="PivotStyleLight16"/>
  <colors>
    <mruColors>
      <color rgb="FF395DA9"/>
      <color rgb="FFA1BD0B"/>
      <color rgb="FFED6A47"/>
      <color rgb="FFA3B2C8"/>
      <color rgb="FF926B77"/>
      <color rgb="FF595959"/>
      <color rgb="FF009D43"/>
      <color rgb="FF545983"/>
      <color rgb="FF80053D"/>
      <color rgb="FF877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 de la dÉpense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protection de l'environnement par domaine en 2019</a:t>
            </a:r>
            <a:endParaRPr lang="fr-FR" sz="1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137130268770862"/>
          <c:y val="0.30602916395274488"/>
          <c:w val="0.35649800585079905"/>
          <c:h val="0.548959125088061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6A4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84-48A9-921C-24A75D2E8B71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84-48A9-921C-24A75D2E8B71}"/>
              </c:ext>
            </c:extLst>
          </c:dPt>
          <c:dPt>
            <c:idx val="2"/>
            <c:bubble3D val="0"/>
            <c:spPr>
              <a:solidFill>
                <a:srgbClr val="926B7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F84-48A9-921C-24A75D2E8B71}"/>
              </c:ext>
            </c:extLst>
          </c:dPt>
          <c:dPt>
            <c:idx val="3"/>
            <c:bubble3D val="0"/>
            <c:spPr>
              <a:solidFill>
                <a:srgbClr val="877E5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84-48A9-921C-24A75D2E8B71}"/>
              </c:ext>
            </c:extLst>
          </c:dPt>
          <c:dPt>
            <c:idx val="4"/>
            <c:bubble3D val="0"/>
            <c:spPr>
              <a:solidFill>
                <a:srgbClr val="54598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F84-48A9-921C-24A75D2E8B71}"/>
              </c:ext>
            </c:extLst>
          </c:dPt>
          <c:dPt>
            <c:idx val="5"/>
            <c:bubble3D val="0"/>
            <c:spPr>
              <a:solidFill>
                <a:srgbClr val="A1BD0B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84-48A9-921C-24A75D2E8B71}"/>
              </c:ext>
            </c:extLst>
          </c:dPt>
          <c:dPt>
            <c:idx val="6"/>
            <c:bubble3D val="0"/>
            <c:spPr>
              <a:solidFill>
                <a:srgbClr val="009D4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F84-48A9-921C-24A75D2E8B71}"/>
              </c:ext>
            </c:extLst>
          </c:dPt>
          <c:dPt>
            <c:idx val="7"/>
            <c:bubble3D val="0"/>
            <c:explosion val="24"/>
            <c:spPr>
              <a:solidFill>
                <a:srgbClr val="80053D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84-48A9-921C-24A75D2E8B71}"/>
              </c:ext>
            </c:extLst>
          </c:dPt>
          <c:dPt>
            <c:idx val="8"/>
            <c:bubble3D val="0"/>
            <c:spPr>
              <a:solidFill>
                <a:srgbClr val="A3B2C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84-48A9-921C-24A75D2E8B71}"/>
              </c:ext>
            </c:extLst>
          </c:dPt>
          <c:dLbls>
            <c:dLbl>
              <c:idx val="0"/>
              <c:layout>
                <c:manualLayout>
                  <c:x val="0.1112321651152586"/>
                  <c:y val="2.5209594435514229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B1B0B0A-A372-4D47-8532-F93037A9F86A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BB4D0AD0-B58E-4270-8C28-4332ED22555F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F84-48A9-921C-24A75D2E8B71}"/>
                </c:ext>
              </c:extLst>
            </c:dLbl>
            <c:dLbl>
              <c:idx val="1"/>
              <c:layout>
                <c:manualLayout>
                  <c:x val="2.6111132243735232E-2"/>
                  <c:y val="0.10479531730105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238A54A-299C-4DCB-B03E-41890BCC61CC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1BDCED46-3C7E-48F5-AF30-5D8ECAF7F272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84-48A9-921C-24A75D2E8B71}"/>
                </c:ext>
              </c:extLst>
            </c:dLbl>
            <c:dLbl>
              <c:idx val="2"/>
              <c:layout>
                <c:manualLayout>
                  <c:x val="-0.15702013093773906"/>
                  <c:y val="7.06025313639796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511F13B-B00D-4150-A616-4040ED2510F2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EB596250-6B07-4EF3-8240-0BE8CE1D5E8B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F84-48A9-921C-24A75D2E8B71}"/>
                </c:ext>
              </c:extLst>
            </c:dLbl>
            <c:dLbl>
              <c:idx val="3"/>
              <c:layout>
                <c:manualLayout>
                  <c:x val="-0.1029471557601194"/>
                  <c:y val="2.4345770786891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726218D-2B68-4662-9C75-FDB6452D4FE3}" type="VALUE">
                      <a:rPr lang="en-US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974486CC-C3E4-46DD-BB77-C16A6338C696}" type="PERCENTAGE">
                      <a:rPr lang="en-US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84-48A9-921C-24A75D2E8B71}"/>
                </c:ext>
              </c:extLst>
            </c:dLbl>
            <c:dLbl>
              <c:idx val="4"/>
              <c:layout>
                <c:manualLayout>
                  <c:x val="-0.18809523205734549"/>
                  <c:y val="1.36625064303689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F843268-9E46-4EC5-AC0E-1FD790209E2F}" type="VALU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6E0DA39D-5520-44AE-B46F-1BBD6BF6BF67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F84-48A9-921C-24A75D2E8B71}"/>
                </c:ext>
              </c:extLst>
            </c:dLbl>
            <c:dLbl>
              <c:idx val="5"/>
              <c:layout>
                <c:manualLayout>
                  <c:x val="-0.2990311959797296"/>
                  <c:y val="-4.93729984752495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0E5B1E6-B825-4CBE-952B-1F850BB38C6E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BD7FB01C-8686-4845-AAD5-32C67CBB6385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84-48A9-921C-24A75D2E8B71}"/>
                </c:ext>
              </c:extLst>
            </c:dLbl>
            <c:dLbl>
              <c:idx val="6"/>
              <c:layout>
                <c:manualLayout>
                  <c:x val="-0.33033993939163403"/>
                  <c:y val="-0.163498862230214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7F94881-389B-4295-B6E3-2AF91AF1BAC7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2F082DCC-EBC3-499E-8A7C-4A378D78ED29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F84-48A9-921C-24A75D2E8B71}"/>
                </c:ext>
              </c:extLst>
            </c:dLbl>
            <c:dLbl>
              <c:idx val="7"/>
              <c:layout>
                <c:manualLayout>
                  <c:x val="0.11521625014264521"/>
                  <c:y val="-0.110919901933976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EA8718-EA07-4356-86B6-883554609C01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55B56E23-B3BB-435B-B310-CDB929ED5D4B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84-48A9-921C-24A75D2E8B71}"/>
                </c:ext>
              </c:extLst>
            </c:dLbl>
            <c:dLbl>
              <c:idx val="8"/>
              <c:layout>
                <c:manualLayout>
                  <c:x val="0.20496684291275169"/>
                  <c:y val="-3.6581592692320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F2CD0D10-88A2-4340-9705-AF90EABC19E6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BD82BAB7-F18E-48DE-A8BE-6FEB16CACFCB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F84-48A9-921C-24A75D2E8B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- </c:separator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Graph_1!$A$4:$A$12</c:f>
              <c:strCache>
                <c:ptCount val="9"/>
                <c:pt idx="0">
                  <c:v>Gestion des déchets*</c:v>
                </c:pt>
                <c:pt idx="1">
                  <c:v>Gestion des eaux usées</c:v>
                </c:pt>
                <c:pt idx="2">
                  <c:v>Autres activités de protection de l'environnement </c:v>
                </c:pt>
                <c:pt idx="3">
                  <c:v>Recherche et développement pour l'environnement</c:v>
                </c:pt>
                <c:pt idx="4">
                  <c:v>Protection de l'air extérieur</c:v>
                </c:pt>
                <c:pt idx="5">
                  <c:v>Protection et dépollution des sols et des eaux</c:v>
                </c:pt>
                <c:pt idx="6">
                  <c:v>Protection de la biodiversité et des paysages</c:v>
                </c:pt>
                <c:pt idx="7">
                  <c:v>Lutte contre le bruit et les vibrations</c:v>
                </c:pt>
                <c:pt idx="8">
                  <c:v>Gestion des déchets radioactifs</c:v>
                </c:pt>
              </c:strCache>
            </c:strRef>
          </c:cat>
          <c:val>
            <c:numRef>
              <c:f>Graph_1!$B$4:$B$12</c:f>
              <c:numCache>
                <c:formatCode>#\ ##0.0</c:formatCode>
                <c:ptCount val="9"/>
                <c:pt idx="0">
                  <c:v>20.562833966464861</c:v>
                </c:pt>
                <c:pt idx="1">
                  <c:v>13.526</c:v>
                </c:pt>
                <c:pt idx="2">
                  <c:v>4.5429980141244597</c:v>
                </c:pt>
                <c:pt idx="3">
                  <c:v>4.2159151703361717</c:v>
                </c:pt>
                <c:pt idx="4">
                  <c:v>3.629</c:v>
                </c:pt>
                <c:pt idx="5">
                  <c:v>2.484027349566559</c:v>
                </c:pt>
                <c:pt idx="6">
                  <c:v>2.4677116811497188</c:v>
                </c:pt>
                <c:pt idx="7">
                  <c:v>2.15113899795382</c:v>
                </c:pt>
                <c:pt idx="8">
                  <c:v>0.68337848300235193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4-48A9-921C-24A75D2E8B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3B2C8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 LUTTE CONTRE LE BRUIT ET LES VIBRATIONS PAR NATURE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2549452340851926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3-4F42-BF80-633ED1E5B394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3-4F42-BF80-633ED1E5B394}"/>
              </c:ext>
            </c:extLst>
          </c:dPt>
          <c:dLbls>
            <c:dLbl>
              <c:idx val="0"/>
              <c:layout>
                <c:manualLayout>
                  <c:x val="0.15144911400527028"/>
                  <c:y val="-2.25035062057405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3B1A64-5F69-4845-967E-A160A116EBB5}" type="CATEGORYNAME">
                      <a:rPr lang="en-US"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00" b="1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D28606C-5C72-47B5-A0F7-272850182BD9}" type="VALU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9EADC3FA-0D4B-493D-BBF6-F7E56A530BF4}" type="PERCENTAG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971756444581401"/>
                      <c:h val="0.140270600232299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153-4F42-BF80-633ED1E5B394}"/>
                </c:ext>
              </c:extLst>
            </c:dLbl>
            <c:dLbl>
              <c:idx val="1"/>
              <c:layout>
                <c:manualLayout>
                  <c:x val="-0.21846199630848726"/>
                  <c:y val="-2.8129382757175886E-3"/>
                </c:manualLayout>
              </c:layout>
              <c:tx>
                <c:rich>
                  <a:bodyPr/>
                  <a:lstStyle/>
                  <a:p>
                    <a:fld id="{C79190FB-F14A-453E-A96C-003B21402E60}" type="CATEGORYNAME">
                      <a:rPr lang="en-US" sz="1000" b="1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[NOM DE CATÉGORIE]</a:t>
                    </a:fld>
                    <a:endParaRPr lang="en-US" sz="1000" b="1" baseline="0">
                      <a:solidFill>
                        <a:srgbClr val="395DA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fld id="{F54D95DB-021F-4CBB-8B62-F3A28E323908}" type="VALU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[VALEUR]</a:t>
                    </a:fld>
                    <a:endParaRPr lang="en-US" sz="1000" b="1" baseline="0">
                      <a:solidFill>
                        <a:srgbClr val="395DA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BC2813D5-F960-4CA5-98EB-8A107B6D49C8}" type="PERCENTAG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[POURCENTAGE]</a:t>
                    </a:fld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0516189151504"/>
                      <c:h val="0.20287885405767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53-4F42-BF80-633ED1E5B3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Graph_2!$A$4:$A$5</c:f>
              <c:strCache>
                <c:ptCount val="2"/>
                <c:pt idx="0">
                  <c:v>Dépenses courantes</c:v>
                </c:pt>
                <c:pt idx="1">
                  <c:v>Dépenses d'investissement</c:v>
                </c:pt>
              </c:strCache>
            </c:strRef>
          </c:cat>
          <c:val>
            <c:numRef>
              <c:f>Graph_2!$B$4:$B$5</c:f>
              <c:numCache>
                <c:formatCode>#,##0</c:formatCode>
                <c:ptCount val="2"/>
                <c:pt idx="0">
                  <c:v>1029.1731321795035</c:v>
                </c:pt>
                <c:pt idx="1">
                  <c:v>1121.9658657743166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BD2-41CD-AC79-898B4044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3B2C8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</a:t>
            </a:r>
            <a:r>
              <a:rPr lang="fr-FR" sz="11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 LUTTE CONTRE LE BRUIT ET LES VIBRATIONS 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DOMAINE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123800759620042"/>
          <c:y val="2.2503506205740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642652485966871"/>
          <c:y val="0.34214632063243711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1-423D-BC5D-6B625B742A12}"/>
              </c:ext>
            </c:extLst>
          </c:dPt>
          <c:dPt>
            <c:idx val="1"/>
            <c:bubble3D val="0"/>
            <c:spPr>
              <a:solidFill>
                <a:srgbClr val="A1BD0B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1-423D-BC5D-6B625B742A12}"/>
              </c:ext>
            </c:extLst>
          </c:dPt>
          <c:dPt>
            <c:idx val="2"/>
            <c:bubble3D val="0"/>
            <c:spPr>
              <a:solidFill>
                <a:srgbClr val="877E59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01-423D-BC5D-6B625B742A12}"/>
              </c:ext>
            </c:extLst>
          </c:dPt>
          <c:dLbls>
            <c:dLbl>
              <c:idx val="0"/>
              <c:layout>
                <c:manualLayout>
                  <c:x val="0.16010137257432977"/>
                  <c:y val="-0.1097045927529850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3B1A64-5F69-4845-967E-A160A116EBB5}" type="CATEGORYNAME">
                      <a:rPr lang="en-US"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algn="ctr"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00" b="1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algn="ctr"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D28606C-5C72-47B5-A0F7-272850182BD9}" type="VALU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algn="ctr"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9EADC3FA-0D4B-493D-BBF6-F7E56A530BF4}" type="PERCENTAG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algn="ctr"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436246288886025"/>
                      <c:h val="0.2371741089187419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801-423D-BC5D-6B625B742A12}"/>
                </c:ext>
              </c:extLst>
            </c:dLbl>
            <c:dLbl>
              <c:idx val="1"/>
              <c:layout>
                <c:manualLayout>
                  <c:x val="0.39009190654446885"/>
                  <c:y val="-1.3482833988799736E-2"/>
                </c:manualLayout>
              </c:layout>
              <c:tx>
                <c:rich>
                  <a:bodyPr/>
                  <a:lstStyle/>
                  <a:p>
                    <a:fld id="{C79190FB-F14A-453E-A96C-003B21402E60}" type="CATEGORYNAME">
                      <a:rPr lang="en-US" sz="1000" b="1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[NOM DE CATÉGORIE]</a:t>
                    </a:fld>
                    <a:endParaRPr lang="en-US" sz="1000" b="1" baseline="0">
                      <a:solidFill>
                        <a:srgbClr val="A1BD0B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fld id="{F54D95DB-021F-4CBB-8B62-F3A28E323908}" type="VALUE"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[VALEUR]</a:t>
                    </a:fld>
                    <a:r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BC2813D5-F960-4CA5-98EB-8A107B6D49C8}" type="PERCENTAGE"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[POURCENTAGE]</a:t>
                    </a:fld>
                    <a:r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7000129082225"/>
                      <c:h val="0.152245965094758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801-423D-BC5D-6B625B742A12}"/>
                </c:ext>
              </c:extLst>
            </c:dLbl>
            <c:dLbl>
              <c:idx val="2"/>
              <c:layout>
                <c:manualLayout>
                  <c:x val="-0.180250935846134"/>
                  <c:y val="-8.0168630112349204E-2"/>
                </c:manualLayout>
              </c:layout>
              <c:tx>
                <c:rich>
                  <a:bodyPr/>
                  <a:lstStyle/>
                  <a:p>
                    <a:fld id="{CBACCD58-7EA8-4EAB-90ED-E13482C877A2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fld id="{4917E49C-2F8F-4A91-9EC8-DA7088EE643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(</a:t>
                    </a:r>
                    <a:fld id="{FA665689-5BA4-45E3-9EA7-E46A051D1B4D}" type="PERCENTAGE">
                      <a:rPr lang="en-US" baseline="0"/>
                      <a:pPr/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90698189807924"/>
                      <c:h val="0.181374051685415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801-423D-BC5D-6B625B742A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0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Graph_3!$A$4:$A$6</c:f>
              <c:strCache>
                <c:ptCount val="3"/>
                <c:pt idx="0">
                  <c:v>Modifications préventives à la source</c:v>
                </c:pt>
                <c:pt idx="1">
                  <c:v>Construction de dispositifs de protection</c:v>
                </c:pt>
                <c:pt idx="2">
                  <c:v>Mesure, contrôle, analyses, etc. </c:v>
                </c:pt>
              </c:strCache>
            </c:strRef>
          </c:cat>
          <c:val>
            <c:numRef>
              <c:f>Graph_3!$E$4:$E$6</c:f>
              <c:numCache>
                <c:formatCode>#,##0</c:formatCode>
                <c:ptCount val="3"/>
                <c:pt idx="0">
                  <c:v>255.83534045381717</c:v>
                </c:pt>
                <c:pt idx="1">
                  <c:v>1877.9136970245786</c:v>
                </c:pt>
                <c:pt idx="2">
                  <c:v>17.389960475424019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1-423D-BC5D-6B625B74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3B2C8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 </a:t>
            </a:r>
            <a:r>
              <a:rPr lang="fr-FR" sz="11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LUTTE CONTRE LE BRUIT ET LES VIBRATIONS 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PORTEURS DE PROJET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214082907438955"/>
          <c:y val="3.3402922755741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10057765920784"/>
          <c:y val="0.30678940706524421"/>
          <c:w val="0.50424484258993685"/>
          <c:h val="0.57372303409881709"/>
        </c:manualLayout>
      </c:layout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A3B2C8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4E-4F64-A215-9049F110FAE9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4E-4F64-A215-9049F110FAE9}"/>
              </c:ext>
            </c:extLst>
          </c:dPt>
          <c:dPt>
            <c:idx val="2"/>
            <c:bubble3D val="0"/>
            <c:spPr>
              <a:solidFill>
                <a:srgbClr val="ED6A47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4E-4F64-A215-9049F110FAE9}"/>
              </c:ext>
            </c:extLst>
          </c:dPt>
          <c:dPt>
            <c:idx val="3"/>
            <c:bubble3D val="0"/>
            <c:spPr>
              <a:solidFill>
                <a:srgbClr val="A1BD0B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1AB-454A-BC99-38E3C61E95F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E-4F64-A215-9049F110FAE9}"/>
                </c:ext>
              </c:extLst>
            </c:dLbl>
            <c:dLbl>
              <c:idx val="1"/>
              <c:layout>
                <c:manualLayout>
                  <c:x val="9.1221231016643076E-2"/>
                  <c:y val="-9.001397267930237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6B74494-E359-4341-9AFD-B388D4948A9E}" type="CATEGORYNAME">
                      <a:rPr lang="en-US"/>
                      <a:pPr>
                        <a:defRPr b="1">
                          <a:solidFill>
                            <a:srgbClr val="395DA9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baseline="0"/>
                      <a:t> </a:t>
                    </a:r>
                  </a:p>
                  <a:p>
                    <a:pPr>
                      <a:defRPr b="1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70CE2E25-948D-41F9-96A6-3F32DD750897}" type="VALUE">
                      <a:rPr lang="en-US" baseline="0"/>
                      <a:pPr>
                        <a:defRPr b="1">
                          <a:solidFill>
                            <a:srgbClr val="395DA9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EFA96344-8683-4049-9D67-45FAD47CFDE7}" type="PERCENTAGE">
                      <a:rPr lang="en-US" baseline="0"/>
                      <a:pPr>
                        <a:defRPr b="1">
                          <a:solidFill>
                            <a:srgbClr val="395DA9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95DA9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141649666673023"/>
                      <c:h val="0.155441418677732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4E-4F64-A215-9049F110FAE9}"/>
                </c:ext>
              </c:extLst>
            </c:dLbl>
            <c:dLbl>
              <c:idx val="2"/>
              <c:layout>
                <c:manualLayout>
                  <c:x val="0.12161121478312321"/>
                  <c:y val="-2.493471197102444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6933672-86B6-4ADC-8B09-19849DA70508}" type="CATEGORYNAME">
                      <a:rPr lang="en-US">
                        <a:solidFill>
                          <a:srgbClr val="ED6A47"/>
                        </a:solidFill>
                      </a:rPr>
                      <a:pPr>
                        <a:defRPr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rgbClr val="ED6A47"/>
                        </a:solidFill>
                      </a:rPr>
                      <a:t> </a:t>
                    </a:r>
                  </a:p>
                  <a:p>
                    <a:pPr>
                      <a:defRPr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367733B-0BAB-4081-B43D-A5821A411DDE}" type="VALUE">
                      <a:rPr lang="en-US" baseline="0">
                        <a:solidFill>
                          <a:srgbClr val="ED6A47"/>
                        </a:solidFill>
                      </a:rPr>
                      <a:pPr>
                        <a:defRPr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baseline="0">
                        <a:solidFill>
                          <a:srgbClr val="ED6A47"/>
                        </a:solidFill>
                      </a:rPr>
                      <a:t> (</a:t>
                    </a:r>
                    <a:fld id="{591D8666-D2D3-42FA-9C7B-DFF737E2D921}" type="PERCENTAGE">
                      <a:rPr lang="en-US" baseline="0">
                        <a:solidFill>
                          <a:srgbClr val="ED6A47"/>
                        </a:solidFill>
                      </a:rPr>
                      <a:pPr>
                        <a:defRPr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rgbClr val="ED6A47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A4E-4F64-A215-9049F110FAE9}"/>
                </c:ext>
              </c:extLst>
            </c:dLbl>
            <c:dLbl>
              <c:idx val="3"/>
              <c:layout>
                <c:manualLayout>
                  <c:x val="-0.17750436658888646"/>
                  <c:y val="-0.1461377870563674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C8C054E-90B4-4585-966B-D13E2DDF7966}" type="CATEGORYNAME">
                      <a:rPr lang="en-US">
                        <a:solidFill>
                          <a:srgbClr val="A1BD0B"/>
                        </a:solidFill>
                      </a:rPr>
                      <a:pPr>
                        <a:defRPr b="1">
                          <a:solidFill>
                            <a:srgbClr val="A1BD0B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rgbClr val="A1BD0B"/>
                        </a:solidFill>
                      </a:rPr>
                      <a:t> </a:t>
                    </a:r>
                    <a:fld id="{E17AF410-483C-4822-A796-75FE19A3D88E}" type="VALUE">
                      <a:rPr lang="en-US" baseline="0">
                        <a:solidFill>
                          <a:srgbClr val="A1BD0B"/>
                        </a:solidFill>
                      </a:rPr>
                      <a:pPr>
                        <a:defRPr b="1">
                          <a:solidFill>
                            <a:srgbClr val="A1BD0B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baseline="0">
                        <a:solidFill>
                          <a:srgbClr val="A1BD0B"/>
                        </a:solidFill>
                      </a:rPr>
                      <a:t> (</a:t>
                    </a:r>
                    <a:fld id="{CA9A2F8D-7F75-4D53-AA9B-062EBEF83FC4}" type="PERCENTAGE">
                      <a:rPr lang="en-US" baseline="0">
                        <a:solidFill>
                          <a:srgbClr val="A1BD0B"/>
                        </a:solidFill>
                      </a:rPr>
                      <a:pPr>
                        <a:defRPr b="1">
                          <a:solidFill>
                            <a:srgbClr val="A1BD0B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>
                        <a:solidFill>
                          <a:srgbClr val="A1BD0B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A1BD0B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840002249994847"/>
                      <c:h val="0.101531953599745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1AB-454A-BC99-38E3C61E95F2}"/>
                </c:ext>
              </c:extLst>
            </c:dLbl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Graph_4!$C$4:$F$4</c:f>
              <c:strCache>
                <c:ptCount val="4"/>
                <c:pt idx="0">
                  <c:v>Administrations publiques centrales</c:v>
                </c:pt>
                <c:pt idx="1">
                  <c:v>Administrations publiques locales</c:v>
                </c:pt>
                <c:pt idx="2">
                  <c:v>Entreprises</c:v>
                </c:pt>
                <c:pt idx="3">
                  <c:v>Ménages</c:v>
                </c:pt>
              </c:strCache>
            </c:strRef>
          </c:cat>
          <c:val>
            <c:numRef>
              <c:f>Graph_4!$C$9:$F$9</c:f>
              <c:numCache>
                <c:formatCode>#,##0</c:formatCode>
                <c:ptCount val="4"/>
                <c:pt idx="0">
                  <c:v>0</c:v>
                </c:pt>
                <c:pt idx="1">
                  <c:v>109.8765476722767</c:v>
                </c:pt>
                <c:pt idx="2">
                  <c:v>481.77031548412526</c:v>
                </c:pt>
                <c:pt idx="3">
                  <c:v>1559.4921347974177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4E-4F64-A215-9049F110F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3B2C8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DES DÉPENSES DE LUTTE CONTRE LE BRUIT ET LES VIBRATIONS</a:t>
            </a:r>
            <a:endParaRPr lang="fr-FR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651185169755049E-2"/>
          <c:y val="0.15469508569151469"/>
          <c:w val="0.82561840929824137"/>
          <c:h val="0.598181924621045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Graph_5!$A$4</c:f>
              <c:strCache>
                <c:ptCount val="1"/>
                <c:pt idx="0">
                  <c:v>Dépense courante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Graph_5!$B$4:$U$4</c:f>
              <c:numCache>
                <c:formatCode>#,##0</c:formatCode>
                <c:ptCount val="20"/>
                <c:pt idx="0">
                  <c:v>746.93810877055034</c:v>
                </c:pt>
                <c:pt idx="1">
                  <c:v>747.54917960823525</c:v>
                </c:pt>
                <c:pt idx="2">
                  <c:v>732.94608993967074</c:v>
                </c:pt>
                <c:pt idx="3">
                  <c:v>721.32858278947344</c:v>
                </c:pt>
                <c:pt idx="4">
                  <c:v>747.69947866957671</c:v>
                </c:pt>
                <c:pt idx="5">
                  <c:v>773.19266237721126</c:v>
                </c:pt>
                <c:pt idx="6">
                  <c:v>805.86505654667462</c:v>
                </c:pt>
                <c:pt idx="7">
                  <c:v>843.4397761838743</c:v>
                </c:pt>
                <c:pt idx="8">
                  <c:v>878.80486221405965</c:v>
                </c:pt>
                <c:pt idx="9">
                  <c:v>868.00635226505494</c:v>
                </c:pt>
                <c:pt idx="10">
                  <c:v>863.57265811952254</c:v>
                </c:pt>
                <c:pt idx="11">
                  <c:v>889.52855366207575</c:v>
                </c:pt>
                <c:pt idx="12">
                  <c:v>909.22103033817962</c:v>
                </c:pt>
                <c:pt idx="13">
                  <c:v>918.60052468946299</c:v>
                </c:pt>
                <c:pt idx="14">
                  <c:v>920.53934730195226</c:v>
                </c:pt>
                <c:pt idx="15">
                  <c:v>913.91167695568629</c:v>
                </c:pt>
                <c:pt idx="16">
                  <c:v>922.60995150736403</c:v>
                </c:pt>
                <c:pt idx="17">
                  <c:v>953.12703018860157</c:v>
                </c:pt>
                <c:pt idx="18">
                  <c:v>985.16623890259154</c:v>
                </c:pt>
                <c:pt idx="19">
                  <c:v>1029.1731321795035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8-49E2-9C12-A139696DBB19}"/>
            </c:ext>
          </c:extLst>
        </c:ser>
        <c:ser>
          <c:idx val="1"/>
          <c:order val="1"/>
          <c:tx>
            <c:strRef>
              <c:f>Graph_5!$A$5</c:f>
              <c:strCache>
                <c:ptCount val="1"/>
                <c:pt idx="0">
                  <c:v>Dépense en capital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Graph_5!$B$5:$U$5</c:f>
              <c:numCache>
                <c:formatCode>#,##0</c:formatCode>
                <c:ptCount val="20"/>
                <c:pt idx="0">
                  <c:v>803.15478099217535</c:v>
                </c:pt>
                <c:pt idx="1">
                  <c:v>952.89241725394925</c:v>
                </c:pt>
                <c:pt idx="2">
                  <c:v>896.07937698904743</c:v>
                </c:pt>
                <c:pt idx="3">
                  <c:v>901.50319058220305</c:v>
                </c:pt>
                <c:pt idx="4">
                  <c:v>839.1010416978545</c:v>
                </c:pt>
                <c:pt idx="5">
                  <c:v>1108.1308614796956</c:v>
                </c:pt>
                <c:pt idx="6">
                  <c:v>983.78277197382238</c:v>
                </c:pt>
                <c:pt idx="7">
                  <c:v>1133.0004840242348</c:v>
                </c:pt>
                <c:pt idx="8">
                  <c:v>1288.0678714608391</c:v>
                </c:pt>
                <c:pt idx="9">
                  <c:v>1144.5630459595845</c:v>
                </c:pt>
                <c:pt idx="10">
                  <c:v>1070.2235410062162</c:v>
                </c:pt>
                <c:pt idx="11">
                  <c:v>1045.3216913992951</c:v>
                </c:pt>
                <c:pt idx="12">
                  <c:v>1126.5748126138951</c:v>
                </c:pt>
                <c:pt idx="13">
                  <c:v>1085.7969651383407</c:v>
                </c:pt>
                <c:pt idx="14">
                  <c:v>995.16501598750642</c:v>
                </c:pt>
                <c:pt idx="15">
                  <c:v>976.98156451589591</c:v>
                </c:pt>
                <c:pt idx="16">
                  <c:v>1015.1178737265227</c:v>
                </c:pt>
                <c:pt idx="17">
                  <c:v>1072.9277743378204</c:v>
                </c:pt>
                <c:pt idx="18">
                  <c:v>1086.8568002215095</c:v>
                </c:pt>
                <c:pt idx="19">
                  <c:v>1121.9658657743166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7671727"/>
        <c:axId val="2019013391"/>
      </c:barChart>
      <c:lineChart>
        <c:grouping val="standard"/>
        <c:varyColors val="0"/>
        <c:ser>
          <c:idx val="2"/>
          <c:order val="2"/>
          <c:tx>
            <c:strRef>
              <c:f>Graph_5!$A$15</c:f>
              <c:strCache>
                <c:ptCount val="1"/>
                <c:pt idx="0">
                  <c:v>Dépense totale (prix courants) 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Graph_5!$B$15:$U$15</c:f>
              <c:numCache>
                <c:formatCode>#,##0</c:formatCode>
                <c:ptCount val="20"/>
                <c:pt idx="0">
                  <c:v>100</c:v>
                </c:pt>
                <c:pt idx="1">
                  <c:v>109.69933531676755</c:v>
                </c:pt>
                <c:pt idx="2">
                  <c:v>105.09211916829544</c:v>
                </c:pt>
                <c:pt idx="3">
                  <c:v>104.6925499813166</c:v>
                </c:pt>
                <c:pt idx="4">
                  <c:v>102.36809231544339</c:v>
                </c:pt>
                <c:pt idx="5">
                  <c:v>121.36843774213317</c:v>
                </c:pt>
                <c:pt idx="6">
                  <c:v>115.45423118445761</c:v>
                </c:pt>
                <c:pt idx="7">
                  <c:v>127.50463364235189</c:v>
                </c:pt>
                <c:pt idx="8">
                  <c:v>139.78986343241561</c:v>
                </c:pt>
                <c:pt idx="9">
                  <c:v>129.83540609187011</c:v>
                </c:pt>
                <c:pt idx="10">
                  <c:v>124.75356876333696</c:v>
                </c:pt>
                <c:pt idx="11">
                  <c:v>124.82156765182894</c:v>
                </c:pt>
                <c:pt idx="12">
                  <c:v>131.33379660000222</c:v>
                </c:pt>
                <c:pt idx="13">
                  <c:v>129.30821778910416</c:v>
                </c:pt>
                <c:pt idx="14">
                  <c:v>123.58642349380091</c:v>
                </c:pt>
                <c:pt idx="15">
                  <c:v>121.985801880623</c:v>
                </c:pt>
                <c:pt idx="16">
                  <c:v>125.00720686038996</c:v>
                </c:pt>
                <c:pt idx="17">
                  <c:v>130.70538016831702</c:v>
                </c:pt>
                <c:pt idx="18">
                  <c:v>133.67089500302578</c:v>
                </c:pt>
                <c:pt idx="19">
                  <c:v>138.77484453741974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8-49E2-9C12-A139696DBB19}"/>
            </c:ext>
          </c:extLst>
        </c:ser>
        <c:ser>
          <c:idx val="3"/>
          <c:order val="3"/>
          <c:tx>
            <c:strRef>
              <c:f>Graph_5!$A$16</c:f>
              <c:strCache>
                <c:ptCount val="1"/>
                <c:pt idx="0">
                  <c:v>Dépense totale (volume base PIB)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Graph_5!$B$16:$U$16</c:f>
              <c:numCache>
                <c:formatCode>#,##0</c:formatCode>
                <c:ptCount val="20"/>
                <c:pt idx="0">
                  <c:v>100</c:v>
                </c:pt>
                <c:pt idx="1">
                  <c:v>107.53958112561226</c:v>
                </c:pt>
                <c:pt idx="2">
                  <c:v>100.93628877463897</c:v>
                </c:pt>
                <c:pt idx="3">
                  <c:v>98.717007738600486</c:v>
                </c:pt>
                <c:pt idx="4">
                  <c:v>94.98394216363063</c:v>
                </c:pt>
                <c:pt idx="5">
                  <c:v>110.4745648957722</c:v>
                </c:pt>
                <c:pt idx="6">
                  <c:v>102.87393961337659</c:v>
                </c:pt>
                <c:pt idx="7">
                  <c:v>110.77906990993549</c:v>
                </c:pt>
                <c:pt idx="8">
                  <c:v>118.64437097910067</c:v>
                </c:pt>
                <c:pt idx="9">
                  <c:v>110.12231561179031</c:v>
                </c:pt>
                <c:pt idx="10">
                  <c:v>104.69217121812629</c:v>
                </c:pt>
                <c:pt idx="11">
                  <c:v>103.76557892858742</c:v>
                </c:pt>
                <c:pt idx="12">
                  <c:v>107.9253644952185</c:v>
                </c:pt>
                <c:pt idx="13">
                  <c:v>105.44038489224295</c:v>
                </c:pt>
                <c:pt idx="14">
                  <c:v>100.19664601039491</c:v>
                </c:pt>
                <c:pt idx="15">
                  <c:v>97.785908678778</c:v>
                </c:pt>
                <c:pt idx="16">
                  <c:v>99.686994958719225</c:v>
                </c:pt>
                <c:pt idx="17">
                  <c:v>103.69017875905158</c:v>
                </c:pt>
                <c:pt idx="18">
                  <c:v>105.00091315864677</c:v>
                </c:pt>
                <c:pt idx="19">
                  <c:v>107.73164252404412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649391"/>
        <c:axId val="1875653551"/>
      </c:lineChart>
      <c:valAx>
        <c:axId val="2019013391"/>
        <c:scaling>
          <c:orientation val="minMax"/>
          <c:max val="25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67671727"/>
        <c:crosses val="max"/>
        <c:crossBetween val="between"/>
      </c:valAx>
      <c:catAx>
        <c:axId val="9676717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valAx>
        <c:axId val="1875653551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75649391"/>
        <c:crosses val="autoZero"/>
        <c:crossBetween val="between"/>
      </c:valAx>
      <c:catAx>
        <c:axId val="1875649391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875653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26604378633731E-2"/>
          <c:y val="0.84986259847223611"/>
          <c:w val="0.82350382719928661"/>
          <c:h val="3.467287412773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3B2C8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DE LA RÉPARTITION DU FINANCEMENT DE LA DÉPENSE DE LUTTE CONTRE LE BRUIT ET LES VIBRATIONS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2563747034288805E-2"/>
          <c:y val="0.18432209763701618"/>
          <c:w val="0.92348865676742387"/>
          <c:h val="0.59821791033356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Graph_6!$A$11</c:f>
              <c:strCache>
                <c:ptCount val="1"/>
                <c:pt idx="0">
                  <c:v>Administrations publiques centrales</c:v>
                </c:pt>
              </c:strCache>
            </c:strRef>
          </c:tx>
          <c:spPr>
            <a:solidFill>
              <a:srgbClr val="A3B2C8"/>
            </a:solidFill>
            <a:ln w="28575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Graph_6!$B$11:$U$11</c:f>
              <c:numCache>
                <c:formatCode>0%</c:formatCode>
                <c:ptCount val="20"/>
                <c:pt idx="0">
                  <c:v>2.4931329215774886E-2</c:v>
                </c:pt>
                <c:pt idx="1">
                  <c:v>4.1236804146703651E-2</c:v>
                </c:pt>
                <c:pt idx="2">
                  <c:v>3.9637141125082279E-2</c:v>
                </c:pt>
                <c:pt idx="3">
                  <c:v>3.9810893246955921E-2</c:v>
                </c:pt>
                <c:pt idx="4">
                  <c:v>4.204747016828831E-2</c:v>
                </c:pt>
                <c:pt idx="5">
                  <c:v>9.0729538393290399E-2</c:v>
                </c:pt>
                <c:pt idx="6">
                  <c:v>8.9004610164581735E-2</c:v>
                </c:pt>
                <c:pt idx="7">
                  <c:v>8.0493343882890422E-2</c:v>
                </c:pt>
                <c:pt idx="8">
                  <c:v>8.3038466827806912E-2</c:v>
                </c:pt>
                <c:pt idx="9">
                  <c:v>8.8992060858018696E-2</c:v>
                </c:pt>
                <c:pt idx="10">
                  <c:v>6.2305396728698927E-2</c:v>
                </c:pt>
                <c:pt idx="11">
                  <c:v>6.104778341767967E-2</c:v>
                </c:pt>
                <c:pt idx="12">
                  <c:v>6.3297757459237894E-2</c:v>
                </c:pt>
                <c:pt idx="13">
                  <c:v>8.0411942186756805E-2</c:v>
                </c:pt>
                <c:pt idx="14">
                  <c:v>5.6285549988237232E-2</c:v>
                </c:pt>
                <c:pt idx="15">
                  <c:v>8.0709903332215185E-2</c:v>
                </c:pt>
                <c:pt idx="16">
                  <c:v>8.2380281839999528E-2</c:v>
                </c:pt>
                <c:pt idx="17">
                  <c:v>8.1127642255653762E-2</c:v>
                </c:pt>
                <c:pt idx="18">
                  <c:v>7.8065857039617201E-2</c:v>
                </c:pt>
                <c:pt idx="19">
                  <c:v>7.5636009604914914E-2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1-41FB-9193-E5E422BFF310}"/>
            </c:ext>
          </c:extLst>
        </c:ser>
        <c:ser>
          <c:idx val="1"/>
          <c:order val="1"/>
          <c:tx>
            <c:strRef>
              <c:f>Graph_6!$A$12</c:f>
              <c:strCache>
                <c:ptCount val="1"/>
                <c:pt idx="0">
                  <c:v>Administrations publiques locales</c:v>
                </c:pt>
              </c:strCache>
            </c:strRef>
          </c:tx>
          <c:spPr>
            <a:solidFill>
              <a:srgbClr val="395DA9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Graph_6!$B$12:$U$12</c:f>
              <c:numCache>
                <c:formatCode>0%</c:formatCode>
                <c:ptCount val="20"/>
                <c:pt idx="0">
                  <c:v>5.8046325903790226E-2</c:v>
                </c:pt>
                <c:pt idx="1">
                  <c:v>8.6578600936517522E-2</c:v>
                </c:pt>
                <c:pt idx="2">
                  <c:v>5.4995559024143575E-2</c:v>
                </c:pt>
                <c:pt idx="3">
                  <c:v>8.1002131010520159E-2</c:v>
                </c:pt>
                <c:pt idx="4">
                  <c:v>7.7742639859322171E-2</c:v>
                </c:pt>
                <c:pt idx="5">
                  <c:v>0.15248165078383275</c:v>
                </c:pt>
                <c:pt idx="6">
                  <c:v>5.7091622255637298E-2</c:v>
                </c:pt>
                <c:pt idx="7">
                  <c:v>6.9876997953572717E-2</c:v>
                </c:pt>
                <c:pt idx="8">
                  <c:v>0.10480298964946039</c:v>
                </c:pt>
                <c:pt idx="9">
                  <c:v>8.7647854172854062E-2</c:v>
                </c:pt>
                <c:pt idx="10">
                  <c:v>7.9434075968861192E-2</c:v>
                </c:pt>
                <c:pt idx="11">
                  <c:v>6.8267255401403881E-2</c:v>
                </c:pt>
                <c:pt idx="12">
                  <c:v>7.8007849624031234E-2</c:v>
                </c:pt>
                <c:pt idx="13">
                  <c:v>6.7555251670295594E-2</c:v>
                </c:pt>
                <c:pt idx="14">
                  <c:v>4.4649248175105016E-2</c:v>
                </c:pt>
                <c:pt idx="15">
                  <c:v>5.1906515441227798E-2</c:v>
                </c:pt>
                <c:pt idx="16">
                  <c:v>5.855350853581312E-2</c:v>
                </c:pt>
                <c:pt idx="17">
                  <c:v>5.4893373226245837E-2</c:v>
                </c:pt>
                <c:pt idx="18">
                  <c:v>4.5389798429991197E-2</c:v>
                </c:pt>
                <c:pt idx="19">
                  <c:v>4.3814510970459047E-2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1-41FB-9193-E5E422BFF310}"/>
            </c:ext>
          </c:extLst>
        </c:ser>
        <c:ser>
          <c:idx val="2"/>
          <c:order val="2"/>
          <c:tx>
            <c:strRef>
              <c:f>Graph_6!$A$13</c:f>
              <c:strCache>
                <c:ptCount val="1"/>
                <c:pt idx="0">
                  <c:v>Entreprises</c:v>
                </c:pt>
              </c:strCache>
            </c:strRef>
          </c:tx>
          <c:spPr>
            <a:solidFill>
              <a:srgbClr val="ED6A47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Graph_6!$B$13:$U$13</c:f>
              <c:numCache>
                <c:formatCode>0%</c:formatCode>
                <c:ptCount val="20"/>
                <c:pt idx="0">
                  <c:v>0.1859930942768456</c:v>
                </c:pt>
                <c:pt idx="1">
                  <c:v>0.17660489851815159</c:v>
                </c:pt>
                <c:pt idx="2">
                  <c:v>0.17261460851512075</c:v>
                </c:pt>
                <c:pt idx="3">
                  <c:v>0.16546409612949964</c:v>
                </c:pt>
                <c:pt idx="4">
                  <c:v>0.17253739638556859</c:v>
                </c:pt>
                <c:pt idx="5">
                  <c:v>0.14562350538667773</c:v>
                </c:pt>
                <c:pt idx="6">
                  <c:v>0.1733709610997993</c:v>
                </c:pt>
                <c:pt idx="7">
                  <c:v>0.16907631038601992</c:v>
                </c:pt>
                <c:pt idx="8">
                  <c:v>0.17687350201323204</c:v>
                </c:pt>
                <c:pt idx="9">
                  <c:v>0.19083566919133974</c:v>
                </c:pt>
                <c:pt idx="10">
                  <c:v>0.20263366760705964</c:v>
                </c:pt>
                <c:pt idx="11">
                  <c:v>0.21516956076900348</c:v>
                </c:pt>
                <c:pt idx="12">
                  <c:v>0.22389145601220758</c:v>
                </c:pt>
                <c:pt idx="13">
                  <c:v>0.21716517385866979</c:v>
                </c:pt>
                <c:pt idx="14">
                  <c:v>0.23069504180104228</c:v>
                </c:pt>
                <c:pt idx="15">
                  <c:v>0.23435992836761771</c:v>
                </c:pt>
                <c:pt idx="16">
                  <c:v>0.22942333497776973</c:v>
                </c:pt>
                <c:pt idx="17">
                  <c:v>0.23038858104192123</c:v>
                </c:pt>
                <c:pt idx="18">
                  <c:v>0.22619649491200428</c:v>
                </c:pt>
                <c:pt idx="19">
                  <c:v>0.22119450220169726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1-41FB-9193-E5E422BFF310}"/>
            </c:ext>
          </c:extLst>
        </c:ser>
        <c:ser>
          <c:idx val="3"/>
          <c:order val="3"/>
          <c:tx>
            <c:strRef>
              <c:f>Graph_6!$A$14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A1BD0B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Graph_6!$B$14:$U$14</c:f>
              <c:numCache>
                <c:formatCode>0%</c:formatCode>
                <c:ptCount val="20"/>
                <c:pt idx="0">
                  <c:v>0.73102925060358925</c:v>
                </c:pt>
                <c:pt idx="1">
                  <c:v>0.69557969639862727</c:v>
                </c:pt>
                <c:pt idx="2">
                  <c:v>0.73275269133565346</c:v>
                </c:pt>
                <c:pt idx="3">
                  <c:v>0.71372287961302427</c:v>
                </c:pt>
                <c:pt idx="4">
                  <c:v>0.70767249358682094</c:v>
                </c:pt>
                <c:pt idx="5">
                  <c:v>0.61116530543619918</c:v>
                </c:pt>
                <c:pt idx="6">
                  <c:v>0.6805328064799816</c:v>
                </c:pt>
                <c:pt idx="7">
                  <c:v>0.68055334777751697</c:v>
                </c:pt>
                <c:pt idx="8">
                  <c:v>0.63528504150950071</c:v>
                </c:pt>
                <c:pt idx="9">
                  <c:v>0.63252441577778751</c:v>
                </c:pt>
                <c:pt idx="10">
                  <c:v>0.65562685969538026</c:v>
                </c:pt>
                <c:pt idx="11">
                  <c:v>0.65551540041191292</c:v>
                </c:pt>
                <c:pt idx="12">
                  <c:v>0.63480293690452327</c:v>
                </c:pt>
                <c:pt idx="13">
                  <c:v>0.63486763228427789</c:v>
                </c:pt>
                <c:pt idx="14">
                  <c:v>0.66837016003561545</c:v>
                </c:pt>
                <c:pt idx="15">
                  <c:v>0.63302365285893925</c:v>
                </c:pt>
                <c:pt idx="16">
                  <c:v>0.62964287464641755</c:v>
                </c:pt>
                <c:pt idx="17">
                  <c:v>0.63359040347617912</c:v>
                </c:pt>
                <c:pt idx="18">
                  <c:v>0.65034784961838721</c:v>
                </c:pt>
                <c:pt idx="19">
                  <c:v>0.65935497722292868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1-41FB-9193-E5E422BFF3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7671727"/>
        <c:axId val="2019013391"/>
      </c:barChart>
      <c:valAx>
        <c:axId val="2019013391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967671727"/>
        <c:crosses val="autoZero"/>
        <c:crossBetween val="between"/>
      </c:valAx>
      <c:catAx>
        <c:axId val="96767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5368470184472949"/>
          <c:y val="0.86663013809307154"/>
          <c:w val="0.73666994400513175"/>
          <c:h val="3.7616796309316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3B2C8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762374</xdr:colOff>
      <xdr:row>17</xdr:row>
      <xdr:rowOff>137738</xdr:rowOff>
    </xdr:from>
    <xdr:to>
      <xdr:col>4</xdr:col>
      <xdr:colOff>419474</xdr:colOff>
      <xdr:row>46</xdr:row>
      <xdr:rowOff>7563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0.43916</cdr:x>
      <cdr:y>0.07654</cdr:y>
    </cdr:from>
    <cdr:to>
      <cdr:x>0.53063</cdr:x>
      <cdr:y>0.07654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4361984" y="41571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0.35418</cdr:x>
      <cdr:y>0.09002</cdr:y>
    </cdr:from>
    <cdr:to>
      <cdr:x>0.66958</cdr:x>
      <cdr:y>0.16926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17900" y="488950"/>
          <a:ext cx="3132668" cy="430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 et en millions d'euros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0.00884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7842" y="5370832"/>
          <a:ext cx="9486899" cy="47117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 : échelle de gauche en indice base 100 en 2000 ; échelle de droite en millions d'euros courants</a:t>
          </a: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 ; Insee, comptes nationaux,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0.28781</cdr:y>
    </cdr:from>
    <cdr:to>
      <cdr:x>0.0466</cdr:x>
      <cdr:y>0.56208</cdr:y>
    </cdr:to>
    <cdr:sp macro="" textlink="">
      <cdr:nvSpPr>
        <cdr:cNvPr id="8" name="ZoneTexte 1"/>
        <cdr:cNvSpPr txBox="1"/>
      </cdr:nvSpPr>
      <cdr:spPr>
        <a:xfrm xmlns:a="http://schemas.openxmlformats.org/drawingml/2006/main" rot="16200000">
          <a:off x="-569713" y="2251075"/>
          <a:ext cx="1602318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0.9534</cdr:x>
      <cdr:y>0.21522</cdr:y>
    </cdr:from>
    <cdr:to>
      <cdr:x>1</cdr:x>
      <cdr:y>0.57283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8656438" y="2070432"/>
          <a:ext cx="2089149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 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millions d'euros courants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18</xdr:row>
      <xdr:rowOff>161925</xdr:rowOff>
    </xdr:from>
    <xdr:to>
      <xdr:col>11</xdr:col>
      <xdr:colOff>361950</xdr:colOff>
      <xdr:row>48</xdr:row>
      <xdr:rowOff>117477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0.44609</cdr:x>
      <cdr:y>0.09246</cdr:y>
    </cdr:from>
    <cdr:to>
      <cdr:x>0.53756</cdr:x>
      <cdr:y>0.09246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3679627" y="497878"/>
          <a:ext cx="75450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0.34216</cdr:x>
      <cdr:y>0.09928</cdr:y>
    </cdr:from>
    <cdr:to>
      <cdr:x>0.65756</cdr:x>
      <cdr:y>0.17852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53767" y="534601"/>
          <a:ext cx="2814922" cy="42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0.03522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" y="4950518"/>
          <a:ext cx="8289124" cy="43428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0.74918</cdr:x>
      <cdr:y>0.36397</cdr:y>
    </cdr:from>
    <cdr:to>
      <cdr:x>0.88713</cdr:x>
      <cdr:y>0.3871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207252" y="1898650"/>
          <a:ext cx="1327150" cy="12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0.65805</cdr:x>
      <cdr:y>0.46697</cdr:y>
    </cdr:from>
    <cdr:to>
      <cdr:x>0.94437</cdr:x>
      <cdr:y>0.53879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892376" y="2518968"/>
          <a:ext cx="1693590" cy="38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rgbClr val="ED6A47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déchets*</a:t>
          </a:r>
        </a:p>
      </cdr:txBody>
    </cdr:sp>
  </cdr:relSizeAnchor>
  <cdr:relSizeAnchor xmlns:cdr="http://schemas.openxmlformats.org/drawingml/2006/chartDrawing">
    <cdr:from>
      <cdr:x>0.43681</cdr:x>
      <cdr:y>0.78934</cdr:y>
    </cdr:from>
    <cdr:to>
      <cdr:x>0.73197</cdr:x>
      <cdr:y>0.86116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585211" y="4227024"/>
          <a:ext cx="1746871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395DA9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eaux usées</a:t>
          </a:r>
        </a:p>
      </cdr:txBody>
    </cdr:sp>
  </cdr:relSizeAnchor>
  <cdr:relSizeAnchor xmlns:cdr="http://schemas.openxmlformats.org/drawingml/2006/chartDrawing">
    <cdr:from>
      <cdr:x>0.13998</cdr:x>
      <cdr:y>0.67443</cdr:y>
    </cdr:from>
    <cdr:to>
      <cdr:x>0.33253</cdr:x>
      <cdr:y>0.74625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828434" y="3611642"/>
          <a:ext cx="1139585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926B77"/>
              </a:solidFill>
              <a:latin typeface="Arial" panose="020B0604020202020204" pitchFamily="34" charset="0"/>
              <a:cs typeface="Arial" panose="020B0604020202020204" pitchFamily="34" charset="0"/>
            </a:rPr>
            <a:t>Autres activités</a:t>
          </a:r>
        </a:p>
      </cdr:txBody>
    </cdr:sp>
  </cdr:relSizeAnchor>
  <cdr:relSizeAnchor xmlns:cdr="http://schemas.openxmlformats.org/drawingml/2006/chartDrawing">
    <cdr:from>
      <cdr:x>0.17789</cdr:x>
      <cdr:y>0.55428</cdr:y>
    </cdr:from>
    <cdr:to>
      <cdr:x>0.33678</cdr:x>
      <cdr:y>0.6261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052818" y="2968246"/>
          <a:ext cx="940372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77E59"/>
              </a:solidFill>
              <a:latin typeface="Arial" panose="020B0604020202020204" pitchFamily="34" charset="0"/>
              <a:cs typeface="Arial" panose="020B0604020202020204" pitchFamily="34" charset="0"/>
            </a:rPr>
            <a:t>R&amp;D</a:t>
          </a:r>
        </a:p>
      </cdr:txBody>
    </cdr:sp>
  </cdr:relSizeAnchor>
  <cdr:relSizeAnchor xmlns:cdr="http://schemas.openxmlformats.org/drawingml/2006/chartDrawing">
    <cdr:from>
      <cdr:x>0.10805</cdr:x>
      <cdr:y>0.44275</cdr:y>
    </cdr:from>
    <cdr:to>
      <cdr:x>0.34954</cdr:x>
      <cdr:y>0.51457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639483" y="2370984"/>
          <a:ext cx="1429228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</a:t>
          </a:r>
        </a:p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l'air extérieur</a:t>
          </a:r>
        </a:p>
      </cdr:txBody>
    </cdr:sp>
  </cdr:relSizeAnchor>
  <cdr:relSizeAnchor xmlns:cdr="http://schemas.openxmlformats.org/drawingml/2006/chartDrawing">
    <cdr:from>
      <cdr:x>0.02565</cdr:x>
      <cdr:y>0.33143</cdr:y>
    </cdr:from>
    <cdr:to>
      <cdr:x>0.32213</cdr:x>
      <cdr:y>0.40325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51816" y="1774856"/>
          <a:ext cx="1754684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1BD0B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et dépollution des sols et des eaux</a:t>
          </a:r>
        </a:p>
      </cdr:txBody>
    </cdr:sp>
  </cdr:relSizeAnchor>
  <cdr:relSizeAnchor xmlns:cdr="http://schemas.openxmlformats.org/drawingml/2006/chartDrawing">
    <cdr:from>
      <cdr:x>0.61804</cdr:x>
      <cdr:y>0.30853</cdr:y>
    </cdr:from>
    <cdr:to>
      <cdr:x>0.84766</cdr:x>
      <cdr:y>0.38035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657774" y="1652206"/>
          <a:ext cx="1358980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3B2C8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 radioactifs</a:t>
          </a:r>
        </a:p>
      </cdr:txBody>
    </cdr:sp>
  </cdr:relSizeAnchor>
  <cdr:relSizeAnchor xmlns:cdr="http://schemas.openxmlformats.org/drawingml/2006/chartDrawing">
    <cdr:from>
      <cdr:x>0.50446</cdr:x>
      <cdr:y>0.19599</cdr:y>
    </cdr:from>
    <cdr:to>
      <cdr:x>0.82063</cdr:x>
      <cdr:y>0.26781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983899" y="1057257"/>
          <a:ext cx="1870153" cy="38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Lutte contre le </a:t>
          </a:r>
        </a:p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bruit et les vibrations</a:t>
          </a:r>
        </a:p>
      </cdr:txBody>
    </cdr:sp>
  </cdr:relSizeAnchor>
  <cdr:relSizeAnchor xmlns:cdr="http://schemas.openxmlformats.org/drawingml/2006/chartDrawing">
    <cdr:from>
      <cdr:x>0.47254</cdr:x>
      <cdr:y>0.33738</cdr:y>
    </cdr:from>
    <cdr:to>
      <cdr:x>0.62827</cdr:x>
      <cdr:y>0.37755</cdr:y>
    </cdr:to>
    <cdr:cxnSp macro="">
      <cdr:nvCxnSpPr>
        <cdr:cNvPr id="15" name="Connecteur en angle 14"/>
        <cdr:cNvCxnSpPr/>
      </cdr:nvCxnSpPr>
      <cdr:spPr>
        <a:xfrm xmlns:a="http://schemas.openxmlformats.org/drawingml/2006/main" flipV="1">
          <a:off x="2796689" y="1806693"/>
          <a:ext cx="921670" cy="215114"/>
        </a:xfrm>
        <a:prstGeom xmlns:a="http://schemas.openxmlformats.org/drawingml/2006/main" prst="bentConnector3">
          <a:avLst>
            <a:gd name="adj1" fmla="val -254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0.44277</cdr:x>
      <cdr:y>0.22783</cdr:y>
    </cdr:from>
    <cdr:to>
      <cdr:x>0.50615</cdr:x>
      <cdr:y>0.33821</cdr:y>
    </cdr:to>
    <cdr:cxnSp macro="">
      <cdr:nvCxnSpPr>
        <cdr:cNvPr id="17" name="Connecteur en angle 16"/>
        <cdr:cNvCxnSpPr/>
      </cdr:nvCxnSpPr>
      <cdr:spPr>
        <a:xfrm xmlns:a="http://schemas.openxmlformats.org/drawingml/2006/main" rot="5400000" flipH="1" flipV="1">
          <a:off x="2508734" y="1339257"/>
          <a:ext cx="595423" cy="374889"/>
        </a:xfrm>
        <a:prstGeom xmlns:a="http://schemas.openxmlformats.org/drawingml/2006/main" prst="bentConnector3">
          <a:avLst>
            <a:gd name="adj1" fmla="val 101191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0.02546</cdr:x>
      <cdr:y>0.19618</cdr:y>
    </cdr:from>
    <cdr:to>
      <cdr:x>0.34828</cdr:x>
      <cdr:y>0.268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150661" y="1050557"/>
          <a:ext cx="1910574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9D4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la biodiversité et des paysages</a:t>
          </a:r>
        </a:p>
      </cdr:txBody>
    </cdr:sp>
  </cdr:relSizeAnchor>
  <cdr:relSizeAnchor xmlns:cdr="http://schemas.openxmlformats.org/drawingml/2006/chartDrawing">
    <cdr:from>
      <cdr:x>0.0406</cdr:x>
      <cdr:y>0.89558</cdr:y>
    </cdr:from>
    <cdr:to>
      <cdr:x>0.92103</cdr:x>
      <cdr:y>1</cdr:y>
    </cdr:to>
    <cdr:sp macro="" textlink="">
      <cdr:nvSpPr>
        <cdr:cNvPr id="23" name="ZoneTexte 22"/>
        <cdr:cNvSpPr txBox="1"/>
      </cdr:nvSpPr>
      <cdr:spPr>
        <a:xfrm xmlns:a="http://schemas.openxmlformats.org/drawingml/2006/main">
          <a:off x="240287" y="4795924"/>
          <a:ext cx="5210725" cy="55918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* hors activités de récupération et transformation des déchets en matières premières de recyclage.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0.38993</cdr:x>
      <cdr:y>0.10132</cdr:y>
    </cdr:from>
    <cdr:to>
      <cdr:x>0.54342</cdr:x>
      <cdr:y>0.10132</cdr:y>
    </cdr:to>
    <cdr:cxnSp macro="">
      <cdr:nvCxnSpPr>
        <cdr:cNvPr id="27" name="Connecteur droit 26"/>
        <cdr:cNvCxnSpPr/>
      </cdr:nvCxnSpPr>
      <cdr:spPr>
        <a:xfrm xmlns:a="http://schemas.openxmlformats.org/drawingml/2006/main" flipV="1">
          <a:off x="2306421" y="546549"/>
          <a:ext cx="907941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595959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0.37683</cdr:x>
      <cdr:y>0.51253</cdr:y>
    </cdr:from>
    <cdr:to>
      <cdr:x>0.58133</cdr:x>
      <cdr:y>0.65617</cdr:y>
    </cdr:to>
    <cdr:sp macro="" textlink="">
      <cdr:nvSpPr>
        <cdr:cNvPr id="29" name="ZoneTexte 28"/>
        <cdr:cNvSpPr txBox="1"/>
      </cdr:nvSpPr>
      <cdr:spPr>
        <a:xfrm xmlns:a="http://schemas.openxmlformats.org/drawingml/2006/main">
          <a:off x="2230200" y="2744651"/>
          <a:ext cx="1210311" cy="7692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3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2019</a:t>
          </a:r>
        </a:p>
        <a:p xmlns:a="http://schemas.openxmlformats.org/drawingml/2006/main">
          <a:pPr algn="ctr"/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54,3 Md€</a:t>
          </a:r>
          <a:endParaRPr lang="fr-FR" sz="13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0.3317</cdr:x>
      <cdr:y>0.22858</cdr:y>
    </cdr:from>
    <cdr:to>
      <cdr:x>0.38963</cdr:x>
      <cdr:y>0.39295</cdr:y>
    </cdr:to>
    <cdr:cxnSp macro="">
      <cdr:nvCxnSpPr>
        <cdr:cNvPr id="32" name="Connecteur en angle 31"/>
        <cdr:cNvCxnSpPr/>
      </cdr:nvCxnSpPr>
      <cdr:spPr>
        <a:xfrm xmlns:a="http://schemas.openxmlformats.org/drawingml/2006/main" rot="16200000" flipV="1">
          <a:off x="1690021" y="1505031"/>
          <a:ext cx="886651" cy="342661"/>
        </a:xfrm>
        <a:prstGeom xmlns:a="http://schemas.openxmlformats.org/drawingml/2006/main" prst="bentConnector3">
          <a:avLst>
            <a:gd name="adj1" fmla="val 100491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0.25019</cdr:x>
      <cdr:y>0.10956</cdr:y>
    </cdr:from>
    <cdr:to>
      <cdr:x>0.67857</cdr:x>
      <cdr:y>0.18934</cdr:y>
    </cdr:to>
    <cdr:sp macro="" textlink="">
      <cdr:nvSpPr>
        <cdr:cNvPr id="55" name="ZoneTexte 54"/>
        <cdr:cNvSpPr txBox="1"/>
      </cdr:nvSpPr>
      <cdr:spPr>
        <a:xfrm xmlns:a="http://schemas.openxmlformats.org/drawingml/2006/main">
          <a:off x="1479878" y="591019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milliards d'euros (Md€)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0.29522</cdr:x>
      <cdr:y>0.3661</cdr:y>
    </cdr:from>
    <cdr:to>
      <cdr:x>0.34776</cdr:x>
      <cdr:y>0.43886</cdr:y>
    </cdr:to>
    <cdr:cxnSp macro="">
      <cdr:nvCxnSpPr>
        <cdr:cNvPr id="57" name="Connecteur en angle 56"/>
        <cdr:cNvCxnSpPr/>
      </cdr:nvCxnSpPr>
      <cdr:spPr>
        <a:xfrm xmlns:a="http://schemas.openxmlformats.org/drawingml/2006/main" rot="16200000" flipV="1">
          <a:off x="1705394" y="2015704"/>
          <a:ext cx="392475" cy="310791"/>
        </a:xfrm>
        <a:prstGeom xmlns:a="http://schemas.openxmlformats.org/drawingml/2006/main" prst="bentConnector3">
          <a:avLst>
            <a:gd name="adj1" fmla="val 1462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434179</xdr:colOff>
      <xdr:row>10</xdr:row>
      <xdr:rowOff>57148</xdr:rowOff>
    </xdr:from>
    <xdr:to>
      <xdr:col>4</xdr:col>
      <xdr:colOff>171449</xdr:colOff>
      <xdr:row>35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0.39126</cdr:x>
      <cdr:y>0.1188</cdr:y>
    </cdr:from>
    <cdr:to>
      <cdr:x>0.583</cdr:x>
      <cdr:y>0.1188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853734" y="53636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0.22382</cdr:x>
      <cdr:y>0.13361</cdr:y>
    </cdr:from>
    <cdr:to>
      <cdr:x>0.75864</cdr:x>
      <cdr:y>0.22893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60450" y="603250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0.36656</cdr:x>
      <cdr:y>0.4353</cdr:y>
    </cdr:from>
    <cdr:to>
      <cdr:x>0.64667</cdr:x>
      <cdr:y>0.63723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36725" y="1965325"/>
          <a:ext cx="1327150" cy="9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 151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161925</xdr:rowOff>
    </xdr:from>
    <xdr:to>
      <xdr:col>8</xdr:col>
      <xdr:colOff>561975</xdr:colOff>
      <xdr:row>34</xdr:row>
      <xdr:rowOff>104777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314326</xdr:colOff>
      <xdr:row>17</xdr:row>
      <xdr:rowOff>66676</xdr:rowOff>
    </xdr:from>
    <xdr:to>
      <xdr:col>4</xdr:col>
      <xdr:colOff>692785</xdr:colOff>
      <xdr:row>18</xdr:row>
      <xdr:rowOff>113985</xdr:rowOff>
    </xdr:to>
    <xdr:cxnSp macro="">
      <xdr:nvCxnSpPr>
        <xdr:cNvPr id="4" name="Connecteur en angle 3"/>
        <xdr:cNvCxnSpPr/>
      </xdr:nvCxnSpPr>
      <xdr:spPr>
        <a:xfrm rot="10800000">
          <a:off x="5305426" y="3762376"/>
          <a:ext cx="378459" cy="237809"/>
        </a:xfrm>
        <a:prstGeom prst="bentConnector3">
          <a:avLst>
            <a:gd name="adj1" fmla="val -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0.39126</cdr:x>
      <cdr:y>0.12513</cdr:y>
    </cdr:from>
    <cdr:to>
      <cdr:x>0.583</cdr:x>
      <cdr:y>0.12513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853749" y="564939"/>
          <a:ext cx="90844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0.22181</cdr:x>
      <cdr:y>0.13291</cdr:y>
    </cdr:from>
    <cdr:to>
      <cdr:x>0.75663</cdr:x>
      <cdr:y>0.21205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50911" y="600075"/>
          <a:ext cx="2533921" cy="357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0.36053</cdr:x>
      <cdr:y>0.51547</cdr:y>
    </cdr:from>
    <cdr:to>
      <cdr:x>0.64064</cdr:x>
      <cdr:y>0.7174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08153" y="2327249"/>
          <a:ext cx="1327132" cy="91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 151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14</xdr:row>
      <xdr:rowOff>120649</xdr:rowOff>
    </xdr:to>
    <xdr:sp macro="" textlink="">
      <xdr:nvSpPr>
        <xdr:cNvPr id="2" name="AutoShape 1" descr="https://i.pinimg.com/564x/d4/68/61/d46861cf83867917600e6558ef87c453.jpg"/>
        <xdr:cNvSpPr>
          <a:spLocks noChangeAspect="1" noChangeArrowheads="1"/>
        </xdr:cNvSpPr>
      </xdr:nvSpPr>
      <xdr:spPr bwMode="auto">
        <a:xfrm>
          <a:off x="10623550" y="39433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247650</xdr:colOff>
      <xdr:row>12</xdr:row>
      <xdr:rowOff>38100</xdr:rowOff>
    </xdr:from>
    <xdr:to>
      <xdr:col>4</xdr:col>
      <xdr:colOff>847725</xdr:colOff>
      <xdr:row>37</xdr:row>
      <xdr:rowOff>38101</xdr:rowOff>
    </xdr:to>
    <xdr:graphicFrame macro="">
      <xdr:nvGraphicFramePr>
        <xdr:cNvPr id="161" name="Graphique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0.39637</cdr:x>
      <cdr:y>0.14212</cdr:y>
    </cdr:from>
    <cdr:to>
      <cdr:x>0.58811</cdr:x>
      <cdr:y>0.14212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2216179" y="648404"/>
          <a:ext cx="1072051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0.22893</cdr:x>
      <cdr:y>0.14572</cdr:y>
    </cdr:from>
    <cdr:to>
      <cdr:x>0.76375</cdr:x>
      <cdr:y>0.21432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279992" y="664860"/>
          <a:ext cx="2990272" cy="312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0.33084</cdr:x>
      <cdr:y>0.49646</cdr:y>
    </cdr:from>
    <cdr:to>
      <cdr:x>0.67512</cdr:x>
      <cdr:y>0.69839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685902" y="2246176"/>
          <a:ext cx="1754407" cy="913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2 151 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388407</xdr:colOff>
      <xdr:row>20</xdr:row>
      <xdr:rowOff>158748</xdr:rowOff>
    </xdr:from>
    <xdr:to>
      <xdr:col>14</xdr:col>
      <xdr:colOff>167216</xdr:colOff>
      <xdr:row>57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ique%20dans%20Microsoft%20Wor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levasse/Bureau/Calcul%20CC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PROJET_SYNTHESE_maquet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Sommaire "/>
      <sheetName val="E Quantités "/>
      <sheetName val="E évolutions Q"/>
      <sheetName val="E paramètres Q"/>
      <sheetName val="C Quantités OM mélanges"/>
      <sheetName val="C Collecte fraction séche"/>
      <sheetName val="C Encombrants "/>
      <sheetName val="C Déchèteries "/>
      <sheetName val="C Récap Q séparatif"/>
      <sheetName val="C Récapitulatif quantités DMA"/>
      <sheetName val="E coûts unitaires "/>
      <sheetName val="E  Evolutions des coûts"/>
      <sheetName val="C Evolution des coûts "/>
      <sheetName val="C Coûts moyens "/>
      <sheetName val="R Coût des services DMA (PQ)"/>
      <sheetName val="E Quantités val.  matière "/>
      <sheetName val="E Recettes unit val. matière "/>
      <sheetName val=" C recettes val. matière "/>
      <sheetName val="E Quantités val. énergie "/>
      <sheetName val="E Recettes val. énergie "/>
      <sheetName val="C recettes énergie "/>
      <sheetName val="R recettes tot valorisation "/>
      <sheetName val="R DMA coût net "/>
      <sheetName val="E TEOM  DGCP"/>
      <sheetName val="doc"/>
      <sheetName val="Essentiel_Chiffre"/>
      <sheetName val="PrésentationCompte"/>
      <sheetName val="SérieLongue"/>
      <sheetName val="Brique REE"/>
      <sheetName val="E  recettes TEOM &amp; redev "/>
      <sheetName val="C Séries TEOM REOM"/>
      <sheetName val="E Subventions "/>
      <sheetName val="E  population assujettie"/>
      <sheetName val="R DMA Dépense courante "/>
      <sheetName val="E DGCP 1999 données détaillées"/>
      <sheetName val="E DGCP 2000 détail"/>
      <sheetName val="E DGCP 2001 détail"/>
      <sheetName val="E DGCP 2002 détail"/>
      <sheetName val="E DGCP  1999 SECN"/>
      <sheetName val="E DGCP 2000 SECN"/>
      <sheetName val="E DGCP 2001 SECN"/>
      <sheetName val="E  DGCP 2002 SECN"/>
      <sheetName val="E  DGCP 2003 SECN"/>
      <sheetName val="E  DGCP 2004 SECN"/>
      <sheetName val="E  DGCP 2005 SECN"/>
      <sheetName val="E DGCP 2006 SECN"/>
      <sheetName val="E DGCP 2007 SECN"/>
      <sheetName val="E DGFiP 2009"/>
      <sheetName val="C SECN Recettes 1999 sq "/>
      <sheetName val="E DGFiP 2010"/>
      <sheetName val="C SECN Dépenses 1999 sq"/>
      <sheetName val="C Récap  SECN 1999 sq"/>
      <sheetName val="R Synthèse comptes colloc"/>
      <sheetName val="C taux délégation "/>
      <sheetName val="E Taux de tva "/>
      <sheetName val="E prestations de services 611"/>
      <sheetName val="C Partage régie délégation"/>
      <sheetName val="E Prod ent ancien calcul "/>
      <sheetName val="E évol prodent 2008 prov revEAP"/>
      <sheetName val="E évol prodent 2009 prov revEAP"/>
      <sheetName val="C calcul prod Ent"/>
      <sheetName val="C Rev calcul prod Ent EAP"/>
      <sheetName val="E Indices volume"/>
      <sheetName val="E Dépenses courantes Antipol"/>
      <sheetName val="E Résultats Antipol"/>
      <sheetName val="E Evolutions Sessi"/>
      <sheetName val="E Investissements industrie"/>
      <sheetName val="C Entreprises internes  PQ"/>
      <sheetName val=" E Investissements Antipol"/>
      <sheetName val="E Séries de prix "/>
      <sheetName val="C stock capital fixe"/>
      <sheetName val="C Dpse interne calculs anté "/>
      <sheetName val="dépense interne modif"/>
      <sheetName val="C Dépense interne"/>
      <sheetName val="E Arbitrage dépense interne"/>
      <sheetName val="E invests ent avt 2008"/>
      <sheetName val="E invests ent spécialisées"/>
      <sheetName val="C FBCF entreprises "/>
      <sheetName val="E Investissements DMA"/>
      <sheetName val="E Dépenses des ménages "/>
      <sheetName val="E  données div financement"/>
      <sheetName val="E Aides en capital "/>
      <sheetName val="CCF Nettoyage rues"/>
      <sheetName val="Nettoyage des rues"/>
      <sheetName val="Nettoyage des rues élmts analys"/>
      <sheetName val="C Financement complet anc calc"/>
      <sheetName val="R Tableaux rapport 2002"/>
      <sheetName val="R Tableaux  rapport 2003"/>
      <sheetName val="R Tableaux  rapport 2004"/>
      <sheetName val="R Tableaux rapport 2005"/>
      <sheetName val="R Tableaux rapport 2006"/>
      <sheetName val="C Financement complet (2)"/>
      <sheetName val="Données déchets"/>
      <sheetName val="OCDE-Eurostat racc provisoire"/>
      <sheetName val="C Financement complet"/>
      <sheetName val="graphique nettoyage"/>
      <sheetName val="R Tableaux rapport 2007"/>
      <sheetName val="R Tableau Seriee 2009"/>
      <sheetName val="R Tableau Seriee 2010"/>
      <sheetName val="Indice de prix production Insee"/>
      <sheetName val="eurostat"/>
      <sheetName val="R Tableau Seriee 2003"/>
      <sheetName val="R Tableau Seriee 2004"/>
      <sheetName val="R Tableau Seriee 2005"/>
      <sheetName val="graphique septembre 2009"/>
      <sheetName val="production propre des colloc"/>
      <sheetName val="Transferts "/>
      <sheetName val="décomposition des coûts de prod"/>
      <sheetName val="données Syctom "/>
      <sheetName val="capital fixe"/>
      <sheetName val="C Financement complet_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B3">
            <v>2000</v>
          </cell>
        </row>
      </sheetData>
      <sheetData sheetId="30">
        <row r="23">
          <cell r="C23">
            <v>2927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35">
          <cell r="L35">
            <v>152.13333333333333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14">
          <cell r="L14">
            <v>2181.2003999999997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"/>
      <sheetName val="Liste"/>
      <sheetName val="MIP"/>
      <sheetName val="CCF"/>
      <sheetName val="CI"/>
      <sheetName val="RS"/>
      <sheetName val="EBE"/>
      <sheetName val="VA"/>
      <sheetName val="ratio"/>
      <sheetName val="FBCF val"/>
      <sheetName val="FBCF vol"/>
      <sheetName val="IP FBCF"/>
      <sheetName val="E  recettes TEOM &amp; redev "/>
      <sheetName val="C taux délégation "/>
      <sheetName val="E DGCP 2001 dé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  <sheetName val="Graph 5"/>
      <sheetName val="Graph 6"/>
      <sheetName val="Carte 1"/>
      <sheetName val="Tableau 1"/>
      <sheetName val="Graph 7"/>
      <sheetName val="Graph 8"/>
      <sheetName val="Graph 9 "/>
      <sheetName val="Graph 10"/>
      <sheetName val="Graph 11"/>
      <sheetName val="Graph 12"/>
      <sheetName val="Graph 13"/>
      <sheetName val="Graph 14"/>
      <sheetName val="Graph 15"/>
      <sheetName val="Graph 16"/>
      <sheetName val="Graph 17"/>
      <sheetName val="Graph 18"/>
      <sheetName val="Graph 19"/>
      <sheetName val="Graph 20"/>
    </sheetNames>
    <sheetDataSet>
      <sheetData sheetId="0">
        <row r="4">
          <cell r="A4" t="str">
            <v>Protection de l'air et du climat**</v>
          </cell>
        </row>
        <row r="5">
          <cell r="A5" t="str">
            <v>Gestion des eaux usées</v>
          </cell>
        </row>
        <row r="6">
          <cell r="A6" t="str">
            <v>Lutte contre le bruit et les vibrations</v>
          </cell>
        </row>
        <row r="7">
          <cell r="A7" t="str">
            <v>Protection de la biodiversité et des paysages</v>
          </cell>
        </row>
        <row r="8">
          <cell r="A8" t="str">
            <v>Gestion des déchets*</v>
          </cell>
        </row>
        <row r="9">
          <cell r="A9" t="str">
            <v>Gestion des déchets radioactifs</v>
          </cell>
        </row>
        <row r="10">
          <cell r="A10" t="str">
            <v>Recherche et développement pour l'environnement</v>
          </cell>
        </row>
        <row r="11">
          <cell r="A11" t="str">
            <v xml:space="preserve">Autres activités de protection de l'environnement </v>
          </cell>
        </row>
        <row r="12">
          <cell r="A12" t="str">
            <v>Protection et dépollution des sols et des eaux</v>
          </cell>
        </row>
      </sheetData>
      <sheetData sheetId="1"/>
      <sheetData sheetId="2">
        <row r="3">
          <cell r="B3" t="str">
            <v>Entreprises</v>
          </cell>
        </row>
      </sheetData>
      <sheetData sheetId="3">
        <row r="3">
          <cell r="B3" t="str">
            <v>Dépenses d'investissement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2000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10" zoomScaleNormal="100" workbookViewId="0">
      <selection activeCell="A41" sqref="A41"/>
    </sheetView>
  </sheetViews>
  <sheetFormatPr baseColWidth="10" defaultColWidth="11.42578125" defaultRowHeight="15" x14ac:dyDescent="0.25"/>
  <cols>
    <col min="1" max="1" width="57.42578125" style="2" customWidth="1"/>
    <col min="2" max="2" width="13.5703125" style="2" bestFit="1" customWidth="1"/>
    <col min="3" max="16384" width="11.42578125" style="2"/>
  </cols>
  <sheetData>
    <row r="1" spans="1:4" x14ac:dyDescent="0.25">
      <c r="A1" s="1" t="s">
        <v>0</v>
      </c>
    </row>
    <row r="2" spans="1:4" x14ac:dyDescent="0.25">
      <c r="A2" s="43" t="s">
        <v>1</v>
      </c>
    </row>
    <row r="3" spans="1:4" s="39" customFormat="1" ht="12.75" x14ac:dyDescent="0.2">
      <c r="B3" s="88">
        <v>2019</v>
      </c>
      <c r="C3" s="40"/>
    </row>
    <row r="4" spans="1:4" s="39" customFormat="1" ht="12.6" customHeight="1" x14ac:dyDescent="0.2">
      <c r="A4" s="41" t="s">
        <v>6</v>
      </c>
      <c r="B4" s="59">
        <v>20.562833966464861</v>
      </c>
      <c r="C4" s="42"/>
    </row>
    <row r="5" spans="1:4" s="39" customFormat="1" ht="12.6" customHeight="1" x14ac:dyDescent="0.2">
      <c r="A5" s="41" t="s">
        <v>3</v>
      </c>
      <c r="B5" s="59">
        <v>13.526</v>
      </c>
      <c r="C5" s="42"/>
    </row>
    <row r="6" spans="1:4" s="39" customFormat="1" ht="12.6" customHeight="1" x14ac:dyDescent="0.2">
      <c r="A6" s="41" t="s">
        <v>9</v>
      </c>
      <c r="B6" s="59">
        <v>4.5429980141244597</v>
      </c>
      <c r="C6" s="42"/>
    </row>
    <row r="7" spans="1:4" s="39" customFormat="1" ht="12.6" customHeight="1" x14ac:dyDescent="0.2">
      <c r="A7" s="41" t="s">
        <v>8</v>
      </c>
      <c r="B7" s="59">
        <v>4.2159151703361717</v>
      </c>
      <c r="C7" s="42"/>
    </row>
    <row r="8" spans="1:4" s="39" customFormat="1" ht="12.6" customHeight="1" x14ac:dyDescent="0.2">
      <c r="A8" s="41" t="s">
        <v>50</v>
      </c>
      <c r="B8" s="59">
        <v>3.629</v>
      </c>
      <c r="C8" s="42"/>
    </row>
    <row r="9" spans="1:4" s="39" customFormat="1" ht="12.6" customHeight="1" x14ac:dyDescent="0.2">
      <c r="A9" s="41" t="s">
        <v>10</v>
      </c>
      <c r="B9" s="59">
        <v>2.484027349566559</v>
      </c>
      <c r="C9" s="82"/>
    </row>
    <row r="10" spans="1:4" s="39" customFormat="1" ht="12.6" customHeight="1" x14ac:dyDescent="0.2">
      <c r="A10" s="41" t="s">
        <v>5</v>
      </c>
      <c r="B10" s="59">
        <v>2.4677116811497188</v>
      </c>
      <c r="C10" s="42"/>
    </row>
    <row r="11" spans="1:4" s="39" customFormat="1" ht="12.6" customHeight="1" x14ac:dyDescent="0.2">
      <c r="A11" s="41" t="s">
        <v>4</v>
      </c>
      <c r="B11" s="59">
        <v>2.15113899795382</v>
      </c>
      <c r="C11" s="42"/>
      <c r="D11" s="87"/>
    </row>
    <row r="12" spans="1:4" s="39" customFormat="1" ht="12.6" customHeight="1" x14ac:dyDescent="0.2">
      <c r="A12" s="41" t="s">
        <v>7</v>
      </c>
      <c r="B12" s="59">
        <v>0.68337848300235193</v>
      </c>
      <c r="C12" s="42"/>
    </row>
    <row r="13" spans="1:4" s="39" customFormat="1" ht="12.6" customHeight="1" x14ac:dyDescent="0.2">
      <c r="A13" s="3" t="s">
        <v>11</v>
      </c>
      <c r="B13" s="60">
        <f>SUM(B4:B12)</f>
        <v>54.263003662597939</v>
      </c>
      <c r="C13" s="42"/>
    </row>
    <row r="14" spans="1:4" x14ac:dyDescent="0.25">
      <c r="A14" s="4" t="s">
        <v>51</v>
      </c>
    </row>
    <row r="15" spans="1:4" x14ac:dyDescent="0.25">
      <c r="A15" s="5" t="s">
        <v>12</v>
      </c>
    </row>
    <row r="16" spans="1:4" x14ac:dyDescent="0.25">
      <c r="A16" s="5" t="s">
        <v>13</v>
      </c>
      <c r="B16" s="45"/>
    </row>
  </sheetData>
  <sortState ref="A4:B12">
    <sortCondition descending="1" ref="B4"/>
  </sortState>
  <pageMargins left="0.7" right="0.7" top="0.75" bottom="0.75" header="0.3" footer="0.3"/>
  <pageSetup paperSize="9" orientation="portrait" r:id="rId1"/>
  <ignoredErrors>
    <ignoredError sqref="B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6" sqref="A36"/>
    </sheetView>
  </sheetViews>
  <sheetFormatPr baseColWidth="10" defaultColWidth="11.42578125" defaultRowHeight="14.25" x14ac:dyDescent="0.2"/>
  <cols>
    <col min="1" max="1" width="30.5703125" style="6" customWidth="1"/>
    <col min="2" max="2" width="16.85546875" style="6" customWidth="1"/>
    <col min="3" max="3" width="11.42578125" style="6"/>
    <col min="4" max="4" width="16.140625" style="6" customWidth="1"/>
    <col min="5" max="11" width="11.42578125" style="6"/>
    <col min="12" max="12" width="14.85546875" style="6" customWidth="1"/>
    <col min="13" max="16384" width="11.42578125" style="6"/>
  </cols>
  <sheetData>
    <row r="1" spans="1:2" ht="15" x14ac:dyDescent="0.25">
      <c r="A1" s="1" t="s">
        <v>38</v>
      </c>
    </row>
    <row r="2" spans="1:2" x14ac:dyDescent="0.2">
      <c r="A2" s="7" t="s">
        <v>18</v>
      </c>
    </row>
    <row r="3" spans="1:2" s="36" customFormat="1" ht="12.75" x14ac:dyDescent="0.2">
      <c r="B3" s="88">
        <v>2019</v>
      </c>
    </row>
    <row r="4" spans="1:2" s="36" customFormat="1" ht="12.75" x14ac:dyDescent="0.2">
      <c r="A4" s="37" t="s">
        <v>15</v>
      </c>
      <c r="B4" s="61">
        <v>1029.1731321795035</v>
      </c>
    </row>
    <row r="5" spans="1:2" s="36" customFormat="1" ht="12.75" x14ac:dyDescent="0.2">
      <c r="A5" s="38" t="s">
        <v>14</v>
      </c>
      <c r="B5" s="61">
        <v>1121.9658657743166</v>
      </c>
    </row>
    <row r="6" spans="1:2" s="36" customFormat="1" ht="12.75" x14ac:dyDescent="0.2">
      <c r="A6" s="57" t="s">
        <v>16</v>
      </c>
      <c r="B6" s="62">
        <f>B4+B5</f>
        <v>2151.1389979538199</v>
      </c>
    </row>
    <row r="7" spans="1:2" s="36" customFormat="1" ht="12.75" x14ac:dyDescent="0.2">
      <c r="A7" s="7" t="s">
        <v>12</v>
      </c>
      <c r="B7" s="89"/>
    </row>
    <row r="8" spans="1:2" x14ac:dyDescent="0.2">
      <c r="A8" s="7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A18" sqref="A18"/>
    </sheetView>
  </sheetViews>
  <sheetFormatPr baseColWidth="10" defaultRowHeight="15" x14ac:dyDescent="0.25"/>
  <cols>
    <col min="1" max="1" width="40.5703125" customWidth="1"/>
    <col min="2" max="4" width="11.42578125" customWidth="1"/>
  </cols>
  <sheetData>
    <row r="1" spans="1:13" x14ac:dyDescent="0.25">
      <c r="A1" s="25" t="s">
        <v>39</v>
      </c>
      <c r="B1" s="25"/>
      <c r="C1" s="25"/>
      <c r="D1" s="25"/>
      <c r="E1" s="26"/>
    </row>
    <row r="2" spans="1:13" x14ac:dyDescent="0.25">
      <c r="A2" s="27" t="s">
        <v>18</v>
      </c>
      <c r="B2" s="27"/>
      <c r="C2" s="27"/>
      <c r="D2" s="27"/>
      <c r="E2" s="26"/>
    </row>
    <row r="3" spans="1:13" ht="51" x14ac:dyDescent="0.25">
      <c r="A3" s="28"/>
      <c r="B3" s="91" t="s">
        <v>47</v>
      </c>
      <c r="C3" s="91" t="s">
        <v>48</v>
      </c>
      <c r="D3" s="91" t="s">
        <v>49</v>
      </c>
      <c r="E3" s="29" t="s">
        <v>16</v>
      </c>
      <c r="M3" s="28"/>
    </row>
    <row r="4" spans="1:13" x14ac:dyDescent="0.25">
      <c r="A4" s="30" t="s">
        <v>40</v>
      </c>
      <c r="B4" s="85">
        <v>183.95057246393884</v>
      </c>
      <c r="C4" s="85">
        <v>0</v>
      </c>
      <c r="D4" s="85">
        <v>71.884767989878327</v>
      </c>
      <c r="E4" s="85">
        <f>SUM(B4:D4)</f>
        <v>255.83534045381717</v>
      </c>
    </row>
    <row r="5" spans="1:13" x14ac:dyDescent="0.25">
      <c r="A5" s="30" t="s">
        <v>41</v>
      </c>
      <c r="B5" s="85">
        <v>182.47493304178454</v>
      </c>
      <c r="C5" s="85">
        <v>1695.4387639827942</v>
      </c>
      <c r="D5" s="85">
        <v>0</v>
      </c>
      <c r="E5" s="85">
        <f t="shared" ref="E5:E6" si="0">SUM(B5:D5)</f>
        <v>1877.9136970245786</v>
      </c>
    </row>
    <row r="6" spans="1:13" x14ac:dyDescent="0.25">
      <c r="A6" s="30" t="s">
        <v>46</v>
      </c>
      <c r="B6" s="85">
        <v>13.999473786785714</v>
      </c>
      <c r="C6" s="85">
        <v>0</v>
      </c>
      <c r="D6" s="85">
        <v>3.3904866886383065</v>
      </c>
      <c r="E6" s="85">
        <f t="shared" si="0"/>
        <v>17.389960475424019</v>
      </c>
    </row>
    <row r="7" spans="1:13" x14ac:dyDescent="0.25">
      <c r="A7" s="31" t="s">
        <v>16</v>
      </c>
      <c r="B7" s="86">
        <f>SUM(B4:B6)</f>
        <v>380.42497929250908</v>
      </c>
      <c r="C7" s="86">
        <f>SUM(C4:C6)</f>
        <v>1695.4387639827942</v>
      </c>
      <c r="D7" s="86">
        <f>SUM(D4:D6)</f>
        <v>75.275254678516632</v>
      </c>
      <c r="E7" s="86">
        <f>SUM(E4:E6)</f>
        <v>2151.1389979538199</v>
      </c>
    </row>
    <row r="8" spans="1:13" x14ac:dyDescent="0.25">
      <c r="A8" s="7" t="s">
        <v>12</v>
      </c>
      <c r="B8" s="90"/>
      <c r="C8" s="90"/>
      <c r="D8" s="90"/>
      <c r="E8" s="32"/>
    </row>
    <row r="9" spans="1:13" x14ac:dyDescent="0.25">
      <c r="A9" s="7" t="s">
        <v>17</v>
      </c>
      <c r="B9" s="7"/>
      <c r="C9" s="7"/>
      <c r="D9" s="7"/>
      <c r="E9" s="33"/>
    </row>
    <row r="10" spans="1:13" x14ac:dyDescent="0.25">
      <c r="B10" s="7"/>
      <c r="C10" s="7"/>
      <c r="D10" s="7"/>
      <c r="E10" s="26"/>
    </row>
    <row r="11" spans="1:13" x14ac:dyDescent="0.25">
      <c r="A11" s="6"/>
      <c r="B11" s="6"/>
      <c r="C11" s="6"/>
      <c r="D11" s="6"/>
      <c r="E11" s="26"/>
    </row>
    <row r="12" spans="1:13" x14ac:dyDescent="0.25">
      <c r="A12" s="1"/>
      <c r="B12" s="1"/>
      <c r="C12" s="1"/>
      <c r="D12" s="1"/>
      <c r="E12" s="26"/>
    </row>
  </sheetData>
  <sortState ref="A4:E8">
    <sortCondition descending="1" ref="E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opLeftCell="A4" workbookViewId="0">
      <selection activeCell="G27" sqref="G27"/>
    </sheetView>
  </sheetViews>
  <sheetFormatPr baseColWidth="10" defaultColWidth="10.85546875" defaultRowHeight="14.25" x14ac:dyDescent="0.2"/>
  <cols>
    <col min="1" max="1" width="3.28515625" style="47" customWidth="1"/>
    <col min="2" max="2" width="35.42578125" style="47" customWidth="1"/>
    <col min="3" max="3" width="19.42578125" style="47" customWidth="1"/>
    <col min="4" max="4" width="15.42578125" style="47" customWidth="1"/>
    <col min="5" max="6" width="15" style="47" customWidth="1"/>
    <col min="7" max="16384" width="10.85546875" style="47"/>
  </cols>
  <sheetData>
    <row r="1" spans="1:7" ht="15" x14ac:dyDescent="0.2">
      <c r="A1" s="25" t="s">
        <v>42</v>
      </c>
    </row>
    <row r="2" spans="1:7" s="48" customFormat="1" ht="12.75" x14ac:dyDescent="0.2">
      <c r="A2" s="27" t="s">
        <v>18</v>
      </c>
    </row>
    <row r="3" spans="1:7" s="48" customFormat="1" ht="12.75" x14ac:dyDescent="0.2">
      <c r="C3" s="93" t="s">
        <v>32</v>
      </c>
      <c r="D3" s="94"/>
      <c r="E3" s="94"/>
      <c r="F3" s="94"/>
      <c r="G3" s="95"/>
    </row>
    <row r="4" spans="1:7" s="48" customFormat="1" ht="38.25" x14ac:dyDescent="0.2">
      <c r="B4" s="49"/>
      <c r="C4" s="50" t="s">
        <v>35</v>
      </c>
      <c r="D4" s="50" t="s">
        <v>36</v>
      </c>
      <c r="E4" s="50" t="s">
        <v>33</v>
      </c>
      <c r="F4" s="50" t="s">
        <v>43</v>
      </c>
      <c r="G4" s="51" t="s">
        <v>16</v>
      </c>
    </row>
    <row r="5" spans="1:7" s="48" customFormat="1" ht="12.75" x14ac:dyDescent="0.2">
      <c r="A5" s="96" t="s">
        <v>34</v>
      </c>
      <c r="B5" s="52" t="s">
        <v>35</v>
      </c>
      <c r="C5" s="77">
        <v>0</v>
      </c>
      <c r="D5" s="78">
        <v>16.138179266701506</v>
      </c>
      <c r="E5" s="78">
        <v>5.437460845817462</v>
      </c>
      <c r="F5" s="78">
        <v>141.12792979822322</v>
      </c>
      <c r="G5" s="79">
        <f>SUM(C5:F5)</f>
        <v>162.7035699107422</v>
      </c>
    </row>
    <row r="6" spans="1:7" s="48" customFormat="1" ht="12.75" x14ac:dyDescent="0.2">
      <c r="A6" s="97"/>
      <c r="B6" s="52" t="s">
        <v>36</v>
      </c>
      <c r="C6" s="77">
        <v>0</v>
      </c>
      <c r="D6" s="77">
        <v>93.738368405575187</v>
      </c>
      <c r="E6" s="77">
        <v>0.5127348192547283</v>
      </c>
      <c r="F6" s="77">
        <v>0</v>
      </c>
      <c r="G6" s="79">
        <f>SUM(C6:F6)</f>
        <v>94.251103224829919</v>
      </c>
    </row>
    <row r="7" spans="1:7" s="48" customFormat="1" ht="12.75" x14ac:dyDescent="0.2">
      <c r="A7" s="97"/>
      <c r="B7" s="53" t="s">
        <v>33</v>
      </c>
      <c r="C7" s="77">
        <v>0</v>
      </c>
      <c r="D7" s="77">
        <v>0</v>
      </c>
      <c r="E7" s="77">
        <v>475.82011981905305</v>
      </c>
      <c r="F7" s="77">
        <v>0</v>
      </c>
      <c r="G7" s="79">
        <f>SUM(C7:F7)</f>
        <v>475.82011981905305</v>
      </c>
    </row>
    <row r="8" spans="1:7" s="48" customFormat="1" ht="12.75" x14ac:dyDescent="0.2">
      <c r="A8" s="97"/>
      <c r="B8" s="53" t="s">
        <v>43</v>
      </c>
      <c r="C8" s="77">
        <v>0</v>
      </c>
      <c r="D8" s="77">
        <v>0</v>
      </c>
      <c r="E8" s="77">
        <v>0</v>
      </c>
      <c r="F8" s="77">
        <v>1418.3642049991945</v>
      </c>
      <c r="G8" s="79">
        <f>SUM(C8:F8)</f>
        <v>1418.3642049991945</v>
      </c>
    </row>
    <row r="9" spans="1:7" s="48" customFormat="1" ht="12.75" x14ac:dyDescent="0.2">
      <c r="A9" s="98"/>
      <c r="B9" s="55" t="s">
        <v>16</v>
      </c>
      <c r="C9" s="80">
        <f>SUM(C5:C8)</f>
        <v>0</v>
      </c>
      <c r="D9" s="80">
        <f>SUM(D5:D8)</f>
        <v>109.8765476722767</v>
      </c>
      <c r="E9" s="80">
        <f>SUM(E5:E8)</f>
        <v>481.77031548412526</v>
      </c>
      <c r="F9" s="80">
        <f>SUM(F5:F8)</f>
        <v>1559.4921347974177</v>
      </c>
      <c r="G9" s="79">
        <f>SUM(C9:F9)</f>
        <v>2151.1389979538199</v>
      </c>
    </row>
    <row r="10" spans="1:7" s="48" customFormat="1" ht="12.75" x14ac:dyDescent="0.2">
      <c r="A10" s="7" t="s">
        <v>12</v>
      </c>
      <c r="D10" s="54"/>
      <c r="E10" s="54"/>
      <c r="F10" s="54"/>
      <c r="G10" s="54"/>
    </row>
    <row r="11" spans="1:7" s="48" customFormat="1" ht="12.75" x14ac:dyDescent="0.2">
      <c r="A11" s="7" t="s">
        <v>17</v>
      </c>
      <c r="C11" s="46"/>
    </row>
    <row r="12" spans="1:7" s="48" customFormat="1" ht="12.75" x14ac:dyDescent="0.2">
      <c r="C12" s="46"/>
    </row>
    <row r="13" spans="1:7" s="48" customFormat="1" x14ac:dyDescent="0.2">
      <c r="A13" s="6"/>
    </row>
  </sheetData>
  <mergeCells count="2">
    <mergeCell ref="C3:G3"/>
    <mergeCell ref="A5:A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showGridLines="0"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55" sqref="A55"/>
    </sheetView>
  </sheetViews>
  <sheetFormatPr baseColWidth="10" defaultColWidth="9.140625" defaultRowHeight="12.75" x14ac:dyDescent="0.25"/>
  <cols>
    <col min="1" max="1" width="30.42578125" style="16" customWidth="1"/>
    <col min="2" max="2" width="11.7109375" style="16" customWidth="1"/>
    <col min="3" max="21" width="11.7109375" style="10" customWidth="1"/>
    <col min="22" max="22" width="12" style="10" customWidth="1"/>
    <col min="23" max="23" width="11" style="10" customWidth="1"/>
    <col min="24" max="28" width="12" style="10" customWidth="1"/>
    <col min="29" max="29" width="5" style="10" customWidth="1"/>
    <col min="30" max="41" width="12" style="10" customWidth="1"/>
    <col min="42" max="42" width="11" style="10" customWidth="1"/>
    <col min="43" max="43" width="12" style="10" customWidth="1"/>
    <col min="44" max="44" width="11" style="10" customWidth="1"/>
    <col min="45" max="45" width="12" style="10" customWidth="1"/>
    <col min="46" max="46" width="5" style="10" customWidth="1"/>
    <col min="47" max="49" width="12" style="10" customWidth="1"/>
    <col min="50" max="50" width="11" style="10" customWidth="1"/>
    <col min="51" max="51" width="12" style="10" customWidth="1"/>
    <col min="52" max="52" width="11" style="10" customWidth="1"/>
    <col min="53" max="65" width="12" style="10" customWidth="1"/>
    <col min="66" max="66" width="11" style="10" customWidth="1"/>
    <col min="67" max="70" width="12" style="10" customWidth="1"/>
    <col min="71" max="71" width="11" style="10" customWidth="1"/>
    <col min="72" max="72" width="9" style="10" customWidth="1"/>
    <col min="73" max="76" width="12" style="10" customWidth="1"/>
    <col min="77" max="77" width="6" style="10" customWidth="1"/>
    <col min="78" max="81" width="12" style="10" customWidth="1"/>
    <col min="82" max="82" width="6" style="10" customWidth="1"/>
    <col min="83" max="86" width="12" style="10" customWidth="1"/>
    <col min="87" max="87" width="6" style="10" customWidth="1"/>
    <col min="88" max="88" width="11" style="10" customWidth="1"/>
    <col min="89" max="91" width="12" style="10" customWidth="1"/>
    <col min="92" max="92" width="10" style="10" customWidth="1"/>
    <col min="93" max="96" width="12" style="10" customWidth="1"/>
    <col min="97" max="97" width="11" style="10" customWidth="1"/>
    <col min="98" max="98" width="7.28515625" style="10" customWidth="1"/>
    <col min="99" max="99" width="6" style="10" customWidth="1"/>
    <col min="100" max="100" width="13.140625" style="10" customWidth="1"/>
    <col min="101" max="101" width="22" style="10" customWidth="1"/>
    <col min="102" max="102" width="14" style="10" customWidth="1"/>
    <col min="103" max="103" width="22" style="10" customWidth="1"/>
    <col min="104" max="104" width="14" style="10" customWidth="1"/>
    <col min="105" max="105" width="22" style="10" customWidth="1"/>
    <col min="106" max="106" width="12" style="10" customWidth="1"/>
    <col min="107" max="107" width="14.7109375" style="10" customWidth="1"/>
    <col min="108" max="108" width="14" style="10" customWidth="1"/>
    <col min="109" max="109" width="22" style="10" customWidth="1"/>
    <col min="110" max="110" width="14" style="10" customWidth="1"/>
    <col min="111" max="111" width="22" style="10" customWidth="1"/>
    <col min="112" max="112" width="14" style="10" customWidth="1"/>
    <col min="113" max="113" width="22" style="10" customWidth="1"/>
    <col min="114" max="114" width="14" style="10" customWidth="1"/>
    <col min="115" max="115" width="22" style="10" customWidth="1"/>
    <col min="116" max="116" width="14" style="10" customWidth="1"/>
    <col min="117" max="117" width="22" style="10" customWidth="1"/>
    <col min="118" max="118" width="14" style="10" customWidth="1"/>
    <col min="119" max="119" width="22" style="10" customWidth="1"/>
    <col min="120" max="120" width="14" style="10" customWidth="1"/>
    <col min="121" max="121" width="22" style="10" customWidth="1"/>
    <col min="122" max="122" width="14" style="10" customWidth="1"/>
    <col min="123" max="123" width="22" style="10" customWidth="1"/>
    <col min="124" max="124" width="14" style="10" customWidth="1"/>
    <col min="125" max="125" width="20.85546875" style="10" customWidth="1"/>
    <col min="126" max="126" width="13" style="10" customWidth="1"/>
    <col min="127" max="127" width="20.85546875" style="10" customWidth="1"/>
    <col min="128" max="128" width="13" style="10" customWidth="1"/>
    <col min="129" max="129" width="15.7109375" style="10" customWidth="1"/>
    <col min="130" max="130" width="14" style="10" customWidth="1"/>
    <col min="131" max="131" width="22" style="10" customWidth="1"/>
    <col min="132" max="132" width="14" style="10" customWidth="1"/>
    <col min="133" max="133" width="22" style="10" customWidth="1"/>
    <col min="134" max="134" width="14" style="10" customWidth="1"/>
    <col min="135" max="135" width="22" style="10" customWidth="1"/>
    <col min="136" max="136" width="14" style="10" customWidth="1"/>
    <col min="137" max="137" width="20.85546875" style="10" customWidth="1"/>
    <col min="138" max="138" width="14" style="10" customWidth="1"/>
    <col min="139" max="139" width="22" style="10" customWidth="1"/>
    <col min="140" max="140" width="14" style="10" customWidth="1"/>
    <col min="141" max="141" width="22" style="10" customWidth="1"/>
    <col min="142" max="142" width="7" style="10" customWidth="1"/>
    <col min="143" max="143" width="9.7109375" style="10" customWidth="1"/>
    <col min="144" max="144" width="14" style="10" customWidth="1"/>
    <col min="145" max="145" width="22" style="10" customWidth="1"/>
    <col min="146" max="146" width="12" style="10" customWidth="1"/>
    <col min="147" max="147" width="14.7109375" style="10" customWidth="1"/>
    <col min="148" max="148" width="14" style="10" customWidth="1"/>
    <col min="149" max="149" width="22" style="10" customWidth="1"/>
    <col min="150" max="150" width="14" style="10" customWidth="1"/>
    <col min="151" max="151" width="20.85546875" style="10" customWidth="1"/>
    <col min="152" max="152" width="14" style="10" customWidth="1"/>
    <col min="153" max="153" width="22" style="10" customWidth="1"/>
    <col min="154" max="154" width="14" style="10" customWidth="1"/>
    <col min="155" max="155" width="22" style="10" customWidth="1"/>
    <col min="156" max="156" width="14" style="10" customWidth="1"/>
    <col min="157" max="157" width="22" style="10" customWidth="1"/>
    <col min="158" max="158" width="14" style="10" customWidth="1"/>
    <col min="159" max="159" width="19.85546875" style="10" customWidth="1"/>
    <col min="160" max="160" width="14" style="10" customWidth="1"/>
    <col min="161" max="161" width="22" style="10" customWidth="1"/>
    <col min="162" max="162" width="14" style="10" customWidth="1"/>
    <col min="163" max="163" width="22" style="10" customWidth="1"/>
    <col min="164" max="164" width="12" style="10" customWidth="1"/>
    <col min="165" max="165" width="14.7109375" style="10" customWidth="1"/>
    <col min="166" max="166" width="14" style="10" customWidth="1"/>
    <col min="167" max="167" width="22" style="10" customWidth="1"/>
    <col min="168" max="168" width="12" style="10" customWidth="1"/>
    <col min="169" max="169" width="14.7109375" style="10" customWidth="1"/>
    <col min="170" max="170" width="12" style="10" customWidth="1"/>
    <col min="171" max="171" width="22" style="10" customWidth="1"/>
    <col min="172" max="172" width="14" style="10" customWidth="1"/>
    <col min="173" max="173" width="22" style="10" customWidth="1"/>
    <col min="174" max="174" width="14" style="10" customWidth="1"/>
    <col min="175" max="175" width="22" style="10" customWidth="1"/>
    <col min="176" max="176" width="14" style="10" customWidth="1"/>
    <col min="177" max="177" width="22" style="10" customWidth="1"/>
    <col min="178" max="178" width="14" style="10" customWidth="1"/>
    <col min="179" max="179" width="22" style="10" customWidth="1"/>
    <col min="180" max="180" width="14" style="10" customWidth="1"/>
    <col min="181" max="181" width="22" style="10" customWidth="1"/>
    <col min="182" max="182" width="14" style="10" customWidth="1"/>
    <col min="183" max="183" width="22" style="10" customWidth="1"/>
    <col min="184" max="184" width="14" style="10" customWidth="1"/>
    <col min="185" max="185" width="22" style="10" customWidth="1"/>
    <col min="186" max="186" width="14" style="10" customWidth="1"/>
    <col min="187" max="187" width="20.85546875" style="10" customWidth="1"/>
    <col min="188" max="188" width="14" style="10" customWidth="1"/>
    <col min="189" max="189" width="20.85546875" style="10" customWidth="1"/>
    <col min="190" max="190" width="13" style="10" customWidth="1"/>
    <col min="191" max="191" width="15.7109375" style="10" customWidth="1"/>
    <col min="192" max="192" width="14" style="10" customWidth="1"/>
    <col min="193" max="193" width="22" style="10" customWidth="1"/>
    <col min="194" max="194" width="14" style="10" customWidth="1"/>
    <col min="195" max="195" width="20.85546875" style="10" customWidth="1"/>
    <col min="196" max="196" width="14" style="10" customWidth="1"/>
    <col min="197" max="197" width="16.85546875" style="10" customWidth="1"/>
    <col min="198" max="198" width="14" style="10" customWidth="1"/>
    <col min="199" max="199" width="22" style="10" customWidth="1"/>
    <col min="200" max="200" width="14" style="10" customWidth="1"/>
    <col min="201" max="201" width="16.85546875" style="10" customWidth="1"/>
    <col min="202" max="202" width="12" style="10" customWidth="1"/>
    <col min="203" max="203" width="22" style="10" customWidth="1"/>
    <col min="204" max="204" width="14" style="10" customWidth="1"/>
    <col min="205" max="205" width="22" style="10" customWidth="1"/>
    <col min="206" max="206" width="13" style="10" customWidth="1"/>
    <col min="207" max="207" width="15.7109375" style="10" customWidth="1"/>
    <col min="208" max="208" width="13" style="10" customWidth="1"/>
    <col min="209" max="209" width="22" style="10" customWidth="1"/>
    <col min="210" max="210" width="13" style="10" customWidth="1"/>
    <col min="211" max="211" width="19.85546875" style="10" customWidth="1"/>
    <col min="212" max="212" width="9" style="10" customWidth="1"/>
    <col min="213" max="213" width="11.7109375" style="10" customWidth="1"/>
    <col min="214" max="214" width="14" style="10" customWidth="1"/>
    <col min="215" max="215" width="22" style="10" customWidth="1"/>
    <col min="216" max="216" width="13" style="10" customWidth="1"/>
    <col min="217" max="217" width="22" style="10" customWidth="1"/>
    <col min="218" max="218" width="14" style="10" customWidth="1"/>
    <col min="219" max="219" width="22" style="10" customWidth="1"/>
    <col min="220" max="220" width="14" style="10" customWidth="1"/>
    <col min="221" max="221" width="22" style="10" customWidth="1"/>
    <col min="222" max="222" width="14" style="10" customWidth="1"/>
    <col min="223" max="223" width="20.85546875" style="10" customWidth="1"/>
    <col min="224" max="224" width="14" style="10" customWidth="1"/>
    <col min="225" max="225" width="22" style="10" customWidth="1"/>
    <col min="226" max="226" width="8" style="10" customWidth="1"/>
    <col min="227" max="227" width="10.7109375" style="10" customWidth="1"/>
    <col min="228" max="228" width="14" style="10" customWidth="1"/>
    <col min="229" max="229" width="22" style="10" customWidth="1"/>
    <col min="230" max="230" width="14" style="10" customWidth="1"/>
    <col min="231" max="231" width="22" style="10" customWidth="1"/>
    <col min="232" max="232" width="14" style="10" customWidth="1"/>
    <col min="233" max="233" width="22" style="10" customWidth="1"/>
    <col min="234" max="234" width="14" style="10" customWidth="1"/>
    <col min="235" max="235" width="22" style="10" customWidth="1"/>
    <col min="236" max="236" width="13" style="10" customWidth="1"/>
    <col min="237" max="237" width="22" style="10" customWidth="1"/>
    <col min="238" max="238" width="13" style="10" customWidth="1"/>
    <col min="239" max="239" width="15.7109375" style="10" customWidth="1"/>
    <col min="240" max="240" width="14" style="10" customWidth="1"/>
    <col min="241" max="241" width="22" style="10" customWidth="1"/>
    <col min="242" max="242" width="9" style="10" customWidth="1"/>
    <col min="243" max="243" width="11.7109375" style="10" customWidth="1"/>
    <col min="244" max="244" width="14" style="10" customWidth="1"/>
    <col min="245" max="245" width="22" style="10" customWidth="1"/>
    <col min="246" max="246" width="14" style="10" customWidth="1"/>
    <col min="247" max="247" width="22" style="10" customWidth="1"/>
    <col min="248" max="248" width="14" style="10" customWidth="1"/>
    <col min="249" max="249" width="20.85546875" style="10" customWidth="1"/>
    <col min="250" max="250" width="14" style="10" customWidth="1"/>
    <col min="251" max="251" width="22" style="10" customWidth="1"/>
    <col min="252" max="252" width="14" style="10" customWidth="1"/>
    <col min="253" max="253" width="22" style="10" customWidth="1"/>
    <col min="254" max="254" width="14" style="10" customWidth="1"/>
    <col min="255" max="255" width="22" style="10" customWidth="1"/>
    <col min="256" max="256" width="13" style="10" customWidth="1"/>
    <col min="257" max="257" width="15.7109375" style="10" customWidth="1"/>
    <col min="258" max="258" width="14" style="10" customWidth="1"/>
    <col min="259" max="259" width="16.85546875" style="10" customWidth="1"/>
    <col min="260" max="260" width="14" style="10" customWidth="1"/>
    <col min="261" max="261" width="22" style="10" customWidth="1"/>
    <col min="262" max="262" width="14" style="10" customWidth="1"/>
    <col min="263" max="263" width="22" style="10" customWidth="1"/>
    <col min="264" max="264" width="14" style="10" customWidth="1"/>
    <col min="265" max="265" width="22" style="10" customWidth="1"/>
    <col min="266" max="266" width="14" style="10" customWidth="1"/>
    <col min="267" max="267" width="22" style="10" customWidth="1"/>
    <col min="268" max="268" width="14" style="10" customWidth="1"/>
    <col min="269" max="269" width="22" style="10" customWidth="1"/>
    <col min="270" max="270" width="14" style="10" customWidth="1"/>
    <col min="271" max="271" width="22" style="10" customWidth="1"/>
    <col min="272" max="272" width="14" style="10" customWidth="1"/>
    <col min="273" max="273" width="22" style="10" customWidth="1"/>
    <col min="274" max="274" width="14" style="10" customWidth="1"/>
    <col min="275" max="275" width="22" style="10" customWidth="1"/>
    <col min="276" max="276" width="14" style="10" customWidth="1"/>
    <col min="277" max="277" width="22" style="10" customWidth="1"/>
    <col min="278" max="278" width="13" style="10" customWidth="1"/>
    <col min="279" max="279" width="15.7109375" style="10" customWidth="1"/>
    <col min="280" max="280" width="8" style="10" customWidth="1"/>
    <col min="281" max="281" width="11.140625" style="10" customWidth="1"/>
    <col min="282" max="282" width="13.140625" style="10" customWidth="1"/>
    <col min="283" max="1006" width="10.7109375" style="10" customWidth="1"/>
    <col min="1007" max="16384" width="9.140625" style="10"/>
  </cols>
  <sheetData>
    <row r="1" spans="1:23" ht="15" customHeight="1" x14ac:dyDescent="0.25">
      <c r="A1" s="8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3" ht="1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3" ht="15" customHeight="1" x14ac:dyDescent="0.25">
      <c r="A3" s="44" t="s">
        <v>18</v>
      </c>
      <c r="B3" s="12">
        <v>2000</v>
      </c>
      <c r="C3" s="12">
        <v>2001</v>
      </c>
      <c r="D3" s="13">
        <v>2002</v>
      </c>
      <c r="E3" s="13">
        <v>2003</v>
      </c>
      <c r="F3" s="13">
        <v>2004</v>
      </c>
      <c r="G3" s="13">
        <v>2005</v>
      </c>
      <c r="H3" s="13">
        <v>2006</v>
      </c>
      <c r="I3" s="13">
        <v>2007</v>
      </c>
      <c r="J3" s="13">
        <v>2008</v>
      </c>
      <c r="K3" s="13">
        <v>2009</v>
      </c>
      <c r="L3" s="13">
        <v>2010</v>
      </c>
      <c r="M3" s="13">
        <v>2011</v>
      </c>
      <c r="N3" s="13">
        <v>2012</v>
      </c>
      <c r="O3" s="13">
        <v>2013</v>
      </c>
      <c r="P3" s="13">
        <v>2014</v>
      </c>
      <c r="Q3" s="13">
        <v>2015</v>
      </c>
      <c r="R3" s="12">
        <v>2016</v>
      </c>
      <c r="S3" s="12">
        <v>2017</v>
      </c>
      <c r="T3" s="12">
        <v>2018</v>
      </c>
      <c r="U3" s="12">
        <v>2019</v>
      </c>
    </row>
    <row r="4" spans="1:23" ht="15" customHeight="1" x14ac:dyDescent="0.25">
      <c r="A4" s="14" t="s">
        <v>20</v>
      </c>
      <c r="B4" s="63">
        <v>746.93810877055034</v>
      </c>
      <c r="C4" s="63">
        <v>747.54917960823525</v>
      </c>
      <c r="D4" s="63">
        <v>732.94608993967074</v>
      </c>
      <c r="E4" s="63">
        <v>721.32858278947344</v>
      </c>
      <c r="F4" s="63">
        <v>747.69947866957671</v>
      </c>
      <c r="G4" s="63">
        <v>773.19266237721126</v>
      </c>
      <c r="H4" s="63">
        <v>805.86505654667462</v>
      </c>
      <c r="I4" s="63">
        <v>843.4397761838743</v>
      </c>
      <c r="J4" s="63">
        <v>878.80486221405965</v>
      </c>
      <c r="K4" s="63">
        <v>868.00635226505494</v>
      </c>
      <c r="L4" s="63">
        <v>863.57265811952254</v>
      </c>
      <c r="M4" s="63">
        <v>889.52855366207575</v>
      </c>
      <c r="N4" s="63">
        <v>909.22103033817962</v>
      </c>
      <c r="O4" s="63">
        <v>918.60052468946299</v>
      </c>
      <c r="P4" s="63">
        <v>920.53934730195226</v>
      </c>
      <c r="Q4" s="63">
        <v>913.91167695568629</v>
      </c>
      <c r="R4" s="63">
        <v>922.60995150736403</v>
      </c>
      <c r="S4" s="63">
        <v>953.12703018860157</v>
      </c>
      <c r="T4" s="63">
        <v>985.16623890259154</v>
      </c>
      <c r="U4" s="63">
        <v>1029.1731321795035</v>
      </c>
    </row>
    <row r="5" spans="1:23" ht="15" customHeight="1" x14ac:dyDescent="0.25">
      <c r="A5" s="14" t="s">
        <v>21</v>
      </c>
      <c r="B5" s="63">
        <v>803.15478099217535</v>
      </c>
      <c r="C5" s="63">
        <v>952.89241725394925</v>
      </c>
      <c r="D5" s="63">
        <v>896.07937698904743</v>
      </c>
      <c r="E5" s="63">
        <v>901.50319058220305</v>
      </c>
      <c r="F5" s="63">
        <v>839.1010416978545</v>
      </c>
      <c r="G5" s="63">
        <v>1108.1308614796956</v>
      </c>
      <c r="H5" s="63">
        <v>983.78277197382238</v>
      </c>
      <c r="I5" s="63">
        <v>1133.0004840242348</v>
      </c>
      <c r="J5" s="63">
        <v>1288.0678714608391</v>
      </c>
      <c r="K5" s="63">
        <v>1144.5630459595845</v>
      </c>
      <c r="L5" s="63">
        <v>1070.2235410062162</v>
      </c>
      <c r="M5" s="63">
        <v>1045.3216913992951</v>
      </c>
      <c r="N5" s="63">
        <v>1126.5748126138951</v>
      </c>
      <c r="O5" s="63">
        <v>1085.7969651383407</v>
      </c>
      <c r="P5" s="63">
        <v>995.16501598750642</v>
      </c>
      <c r="Q5" s="63">
        <v>976.98156451589591</v>
      </c>
      <c r="R5" s="63">
        <v>1015.1178737265227</v>
      </c>
      <c r="S5" s="63">
        <v>1072.9277743378204</v>
      </c>
      <c r="T5" s="63">
        <v>1086.8568002215095</v>
      </c>
      <c r="U5" s="63">
        <v>1121.9658657743166</v>
      </c>
    </row>
    <row r="6" spans="1:23" ht="15" customHeight="1" x14ac:dyDescent="0.25">
      <c r="A6" s="15" t="s">
        <v>22</v>
      </c>
      <c r="B6" s="64">
        <f t="shared" ref="B6:U6" si="0">B4+B5</f>
        <v>1550.0928897627257</v>
      </c>
      <c r="C6" s="64">
        <f t="shared" si="0"/>
        <v>1700.4415968621845</v>
      </c>
      <c r="D6" s="64">
        <f t="shared" si="0"/>
        <v>1629.0254669287183</v>
      </c>
      <c r="E6" s="64">
        <f t="shared" si="0"/>
        <v>1622.8317733716765</v>
      </c>
      <c r="F6" s="64">
        <f t="shared" si="0"/>
        <v>1586.8005203674311</v>
      </c>
      <c r="G6" s="64">
        <f t="shared" si="0"/>
        <v>1881.3235238569068</v>
      </c>
      <c r="H6" s="64">
        <f t="shared" si="0"/>
        <v>1789.6478285204971</v>
      </c>
      <c r="I6" s="64">
        <f t="shared" si="0"/>
        <v>1976.4402602081091</v>
      </c>
      <c r="J6" s="64">
        <f t="shared" si="0"/>
        <v>2166.8727336748989</v>
      </c>
      <c r="K6" s="64">
        <f t="shared" si="0"/>
        <v>2012.5693982246394</v>
      </c>
      <c r="L6" s="64">
        <f t="shared" si="0"/>
        <v>1933.7961991257389</v>
      </c>
      <c r="M6" s="64">
        <f t="shared" si="0"/>
        <v>1934.850245061371</v>
      </c>
      <c r="N6" s="64">
        <f t="shared" si="0"/>
        <v>2035.7958429520747</v>
      </c>
      <c r="O6" s="64">
        <f t="shared" si="0"/>
        <v>2004.3974898278038</v>
      </c>
      <c r="P6" s="64">
        <f t="shared" si="0"/>
        <v>1915.7043632894588</v>
      </c>
      <c r="Q6" s="64">
        <f t="shared" si="0"/>
        <v>1890.8932414715823</v>
      </c>
      <c r="R6" s="64">
        <f t="shared" si="0"/>
        <v>1937.7278252338867</v>
      </c>
      <c r="S6" s="64">
        <f t="shared" si="0"/>
        <v>2026.054804526422</v>
      </c>
      <c r="T6" s="64">
        <f t="shared" si="0"/>
        <v>2072.0230391241012</v>
      </c>
      <c r="U6" s="64">
        <f t="shared" si="0"/>
        <v>2151.1389979538199</v>
      </c>
      <c r="V6" s="84">
        <f>_xlfn.RRI((U3-Q3),Q6,U6)</f>
        <v>3.2762276169364446E-2</v>
      </c>
      <c r="W6" s="84"/>
    </row>
    <row r="7" spans="1:23" ht="15" customHeight="1" x14ac:dyDescent="0.25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81"/>
    </row>
    <row r="8" spans="1:23" ht="15" customHeight="1" x14ac:dyDescent="0.25">
      <c r="A8" s="34" t="s">
        <v>23</v>
      </c>
      <c r="B8" s="67">
        <v>1478585</v>
      </c>
      <c r="C8" s="67">
        <v>1538200</v>
      </c>
      <c r="D8" s="67">
        <v>1587829</v>
      </c>
      <c r="E8" s="67">
        <v>1630666</v>
      </c>
      <c r="F8" s="67">
        <v>1704019</v>
      </c>
      <c r="G8" s="67">
        <v>1765905</v>
      </c>
      <c r="H8" s="67">
        <v>1848151</v>
      </c>
      <c r="I8" s="67">
        <v>1941360</v>
      </c>
      <c r="J8" s="67">
        <v>1992380</v>
      </c>
      <c r="K8" s="67">
        <v>1936422</v>
      </c>
      <c r="L8" s="67">
        <v>1995289</v>
      </c>
      <c r="M8" s="67">
        <v>2058369</v>
      </c>
      <c r="N8" s="67">
        <v>2088804</v>
      </c>
      <c r="O8" s="67">
        <v>2117189</v>
      </c>
      <c r="P8" s="67">
        <v>2149765</v>
      </c>
      <c r="Q8" s="67">
        <v>2198432</v>
      </c>
      <c r="R8" s="67">
        <v>2234129</v>
      </c>
      <c r="S8" s="67">
        <v>2297242</v>
      </c>
      <c r="T8" s="67">
        <v>2363306</v>
      </c>
      <c r="U8" s="67">
        <v>2425708</v>
      </c>
      <c r="W8" s="84"/>
    </row>
    <row r="9" spans="1:23" ht="15" customHeight="1" x14ac:dyDescent="0.2">
      <c r="A9" s="35" t="s">
        <v>24</v>
      </c>
      <c r="B9" s="67">
        <v>1823744</v>
      </c>
      <c r="C9" s="67">
        <v>1859922</v>
      </c>
      <c r="D9" s="67">
        <v>1881042</v>
      </c>
      <c r="E9" s="67">
        <v>1896526</v>
      </c>
      <c r="F9" s="67">
        <v>1950193</v>
      </c>
      <c r="G9" s="67">
        <v>1982629</v>
      </c>
      <c r="H9" s="67">
        <v>2031190</v>
      </c>
      <c r="I9" s="67">
        <v>2080441</v>
      </c>
      <c r="J9" s="67">
        <v>2085745</v>
      </c>
      <c r="K9" s="67">
        <v>2025815</v>
      </c>
      <c r="L9" s="67">
        <v>2065307</v>
      </c>
      <c r="M9" s="67">
        <v>2110593</v>
      </c>
      <c r="N9" s="67">
        <v>2117202</v>
      </c>
      <c r="O9" s="67">
        <v>2129404</v>
      </c>
      <c r="P9" s="67">
        <v>2149765</v>
      </c>
      <c r="Q9" s="67">
        <v>2173690</v>
      </c>
      <c r="R9" s="67">
        <v>2197502</v>
      </c>
      <c r="S9" s="67">
        <v>2247856</v>
      </c>
      <c r="T9" s="67">
        <v>2289780</v>
      </c>
      <c r="U9" s="67">
        <v>2322676</v>
      </c>
    </row>
    <row r="10" spans="1:23" ht="15" customHeight="1" x14ac:dyDescent="0.2">
      <c r="A10" s="35" t="s">
        <v>25</v>
      </c>
      <c r="B10" s="68">
        <v>0.81074152951291412</v>
      </c>
      <c r="C10" s="68">
        <v>0.82702392896046173</v>
      </c>
      <c r="D10" s="68">
        <v>0.84412203448939471</v>
      </c>
      <c r="E10" s="68">
        <v>0.85981737134107306</v>
      </c>
      <c r="F10" s="68">
        <v>0.87376941666799135</v>
      </c>
      <c r="G10" s="68">
        <v>0.89068857562357862</v>
      </c>
      <c r="H10" s="68">
        <v>0.9098858304737617</v>
      </c>
      <c r="I10" s="68">
        <v>0.93314830845960062</v>
      </c>
      <c r="J10" s="68">
        <v>0.95523661809089799</v>
      </c>
      <c r="K10" s="68">
        <v>0.95587306837001407</v>
      </c>
      <c r="L10" s="68">
        <v>0.96609801835756137</v>
      </c>
      <c r="M10" s="68">
        <v>0.97525624315062165</v>
      </c>
      <c r="N10" s="68">
        <v>0.98658701437085361</v>
      </c>
      <c r="O10" s="68">
        <v>0.99426365311608322</v>
      </c>
      <c r="P10" s="68">
        <v>1</v>
      </c>
      <c r="Q10" s="68">
        <v>1.0113824878432527</v>
      </c>
      <c r="R10" s="68">
        <v>1.016667561622242</v>
      </c>
      <c r="S10" s="68">
        <v>1.0219702685581282</v>
      </c>
      <c r="T10" s="68">
        <v>1.0321105084331246</v>
      </c>
      <c r="U10" s="68">
        <v>1.0443591788092701</v>
      </c>
    </row>
    <row r="11" spans="1:23" ht="15" customHeight="1" x14ac:dyDescent="0.25">
      <c r="A11" s="17" t="s">
        <v>26</v>
      </c>
      <c r="B11" s="69">
        <f t="shared" ref="B11:U11" si="1">B6</f>
        <v>1550.0928897627257</v>
      </c>
      <c r="C11" s="69">
        <f t="shared" si="1"/>
        <v>1700.4415968621845</v>
      </c>
      <c r="D11" s="69">
        <f t="shared" si="1"/>
        <v>1629.0254669287183</v>
      </c>
      <c r="E11" s="69">
        <f t="shared" si="1"/>
        <v>1622.8317733716765</v>
      </c>
      <c r="F11" s="69">
        <f t="shared" si="1"/>
        <v>1586.8005203674311</v>
      </c>
      <c r="G11" s="69">
        <f t="shared" si="1"/>
        <v>1881.3235238569068</v>
      </c>
      <c r="H11" s="69">
        <f t="shared" si="1"/>
        <v>1789.6478285204971</v>
      </c>
      <c r="I11" s="69">
        <f t="shared" si="1"/>
        <v>1976.4402602081091</v>
      </c>
      <c r="J11" s="69">
        <f t="shared" si="1"/>
        <v>2166.8727336748989</v>
      </c>
      <c r="K11" s="69">
        <f t="shared" si="1"/>
        <v>2012.5693982246394</v>
      </c>
      <c r="L11" s="69">
        <f t="shared" si="1"/>
        <v>1933.7961991257389</v>
      </c>
      <c r="M11" s="69">
        <f t="shared" si="1"/>
        <v>1934.850245061371</v>
      </c>
      <c r="N11" s="69">
        <f t="shared" si="1"/>
        <v>2035.7958429520747</v>
      </c>
      <c r="O11" s="69">
        <f t="shared" si="1"/>
        <v>2004.3974898278038</v>
      </c>
      <c r="P11" s="69">
        <f t="shared" si="1"/>
        <v>1915.7043632894588</v>
      </c>
      <c r="Q11" s="69">
        <f t="shared" si="1"/>
        <v>1890.8932414715823</v>
      </c>
      <c r="R11" s="69">
        <f t="shared" si="1"/>
        <v>1937.7278252338867</v>
      </c>
      <c r="S11" s="69">
        <f t="shared" si="1"/>
        <v>2026.054804526422</v>
      </c>
      <c r="T11" s="69">
        <f t="shared" si="1"/>
        <v>2072.0230391241012</v>
      </c>
      <c r="U11" s="69">
        <f t="shared" si="1"/>
        <v>2151.1389979538199</v>
      </c>
    </row>
    <row r="12" spans="1:23" ht="15" customHeight="1" x14ac:dyDescent="0.25">
      <c r="A12" s="17" t="s">
        <v>27</v>
      </c>
      <c r="B12" s="69">
        <f>B11/B10</f>
        <v>1911.9446005115919</v>
      </c>
      <c r="C12" s="69">
        <f t="shared" ref="C12:U12" si="2">C11/C10</f>
        <v>2056.0972147439265</v>
      </c>
      <c r="D12" s="69">
        <f t="shared" si="2"/>
        <v>1929.8459231834977</v>
      </c>
      <c r="E12" s="69">
        <f t="shared" si="2"/>
        <v>1887.4144992447823</v>
      </c>
      <c r="F12" s="69">
        <f t="shared" si="2"/>
        <v>1816.0403535505891</v>
      </c>
      <c r="G12" s="69">
        <f t="shared" si="2"/>
        <v>2112.2124784633916</v>
      </c>
      <c r="H12" s="69">
        <f t="shared" si="2"/>
        <v>1966.8927337715093</v>
      </c>
      <c r="I12" s="69">
        <f t="shared" si="2"/>
        <v>2118.0344456399735</v>
      </c>
      <c r="J12" s="69">
        <f t="shared" si="2"/>
        <v>2268.4146447458575</v>
      </c>
      <c r="K12" s="69">
        <f t="shared" si="2"/>
        <v>2105.4776672979588</v>
      </c>
      <c r="L12" s="69">
        <f t="shared" si="2"/>
        <v>2001.6563147633162</v>
      </c>
      <c r="M12" s="69">
        <f t="shared" si="2"/>
        <v>1983.9403835147216</v>
      </c>
      <c r="N12" s="69">
        <f t="shared" si="2"/>
        <v>2063.4731790487849</v>
      </c>
      <c r="O12" s="69">
        <f t="shared" si="2"/>
        <v>2015.9617457058791</v>
      </c>
      <c r="P12" s="69">
        <f t="shared" si="2"/>
        <v>1915.7043632894588</v>
      </c>
      <c r="Q12" s="69">
        <f t="shared" si="2"/>
        <v>1869.6124010450922</v>
      </c>
      <c r="R12" s="69">
        <f t="shared" si="2"/>
        <v>1905.960117525495</v>
      </c>
      <c r="S12" s="69">
        <f t="shared" si="2"/>
        <v>1982.4987740445042</v>
      </c>
      <c r="T12" s="69">
        <f t="shared" si="2"/>
        <v>2007.5592896246126</v>
      </c>
      <c r="U12" s="69">
        <f t="shared" si="2"/>
        <v>2059.7693222809116</v>
      </c>
    </row>
    <row r="13" spans="1:23" ht="15" customHeight="1" x14ac:dyDescent="0.25">
      <c r="A13" s="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3" ht="15" customHeight="1" x14ac:dyDescent="0.25">
      <c r="A14" s="19" t="s">
        <v>28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1:23" ht="15" customHeight="1" x14ac:dyDescent="0.25">
      <c r="A15" s="17" t="s">
        <v>29</v>
      </c>
      <c r="B15" s="69">
        <v>100</v>
      </c>
      <c r="C15" s="69">
        <f>C11/$B11*$B15</f>
        <v>109.69933531676755</v>
      </c>
      <c r="D15" s="69">
        <f t="shared" ref="D15:U16" si="3">D11/$B11*$B15</f>
        <v>105.09211916829544</v>
      </c>
      <c r="E15" s="69">
        <f t="shared" si="3"/>
        <v>104.6925499813166</v>
      </c>
      <c r="F15" s="69">
        <f t="shared" si="3"/>
        <v>102.36809231544339</v>
      </c>
      <c r="G15" s="69">
        <f t="shared" si="3"/>
        <v>121.36843774213317</v>
      </c>
      <c r="H15" s="69">
        <f t="shared" si="3"/>
        <v>115.45423118445761</v>
      </c>
      <c r="I15" s="69">
        <f t="shared" si="3"/>
        <v>127.50463364235189</v>
      </c>
      <c r="J15" s="69">
        <f t="shared" si="3"/>
        <v>139.78986343241561</v>
      </c>
      <c r="K15" s="69">
        <f t="shared" si="3"/>
        <v>129.83540609187011</v>
      </c>
      <c r="L15" s="69">
        <f t="shared" si="3"/>
        <v>124.75356876333696</v>
      </c>
      <c r="M15" s="69">
        <f t="shared" si="3"/>
        <v>124.82156765182894</v>
      </c>
      <c r="N15" s="69">
        <f t="shared" si="3"/>
        <v>131.33379660000222</v>
      </c>
      <c r="O15" s="69">
        <f t="shared" si="3"/>
        <v>129.30821778910416</v>
      </c>
      <c r="P15" s="69">
        <f t="shared" si="3"/>
        <v>123.58642349380091</v>
      </c>
      <c r="Q15" s="69">
        <f t="shared" si="3"/>
        <v>121.985801880623</v>
      </c>
      <c r="R15" s="69">
        <f t="shared" si="3"/>
        <v>125.00720686038996</v>
      </c>
      <c r="S15" s="69">
        <f t="shared" si="3"/>
        <v>130.70538016831702</v>
      </c>
      <c r="T15" s="69">
        <f t="shared" si="3"/>
        <v>133.67089500302578</v>
      </c>
      <c r="U15" s="69">
        <f t="shared" si="3"/>
        <v>138.77484453741974</v>
      </c>
    </row>
    <row r="16" spans="1:23" ht="15" customHeight="1" x14ac:dyDescent="0.25">
      <c r="A16" s="17" t="s">
        <v>27</v>
      </c>
      <c r="B16" s="69">
        <v>100</v>
      </c>
      <c r="C16" s="69">
        <f>C12/$B12*$B16</f>
        <v>107.53958112561226</v>
      </c>
      <c r="D16" s="69">
        <f t="shared" si="3"/>
        <v>100.93628877463897</v>
      </c>
      <c r="E16" s="69">
        <f t="shared" si="3"/>
        <v>98.717007738600486</v>
      </c>
      <c r="F16" s="69">
        <f t="shared" si="3"/>
        <v>94.98394216363063</v>
      </c>
      <c r="G16" s="69">
        <f t="shared" si="3"/>
        <v>110.4745648957722</v>
      </c>
      <c r="H16" s="69">
        <f t="shared" si="3"/>
        <v>102.87393961337659</v>
      </c>
      <c r="I16" s="69">
        <f t="shared" si="3"/>
        <v>110.77906990993549</v>
      </c>
      <c r="J16" s="69">
        <f t="shared" si="3"/>
        <v>118.64437097910067</v>
      </c>
      <c r="K16" s="69">
        <f t="shared" si="3"/>
        <v>110.12231561179031</v>
      </c>
      <c r="L16" s="69">
        <f t="shared" si="3"/>
        <v>104.69217121812629</v>
      </c>
      <c r="M16" s="69">
        <f t="shared" si="3"/>
        <v>103.76557892858742</v>
      </c>
      <c r="N16" s="69">
        <f t="shared" si="3"/>
        <v>107.9253644952185</v>
      </c>
      <c r="O16" s="69">
        <f t="shared" si="3"/>
        <v>105.44038489224295</v>
      </c>
      <c r="P16" s="69">
        <f t="shared" si="3"/>
        <v>100.19664601039491</v>
      </c>
      <c r="Q16" s="69">
        <f t="shared" si="3"/>
        <v>97.785908678778</v>
      </c>
      <c r="R16" s="69">
        <f t="shared" si="3"/>
        <v>99.686994958719225</v>
      </c>
      <c r="S16" s="69">
        <f t="shared" si="3"/>
        <v>103.69017875905158</v>
      </c>
      <c r="T16" s="69">
        <f t="shared" si="3"/>
        <v>105.00091315864677</v>
      </c>
      <c r="U16" s="69">
        <f t="shared" si="3"/>
        <v>107.73164252404412</v>
      </c>
      <c r="W16" s="84"/>
    </row>
    <row r="17" spans="1:21" ht="15" customHeight="1" x14ac:dyDescent="0.25">
      <c r="A17" s="20" t="s">
        <v>30</v>
      </c>
      <c r="B17" s="1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15" customHeight="1" x14ac:dyDescent="0.25">
      <c r="A18" s="20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" customHeight="1" x14ac:dyDescent="0.2">
      <c r="A19" s="23" t="s">
        <v>31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83"/>
    </row>
  </sheetData>
  <pageMargins left="0.7" right="0.7" top="0.75" bottom="0.75" header="0.51180555555555496" footer="0.51180555555555496"/>
  <pageSetup paperSize="8" scale="54" firstPageNumber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13" workbookViewId="0">
      <selection activeCell="M49" sqref="M49"/>
    </sheetView>
  </sheetViews>
  <sheetFormatPr baseColWidth="10" defaultColWidth="11.42578125" defaultRowHeight="14.25" x14ac:dyDescent="0.2"/>
  <cols>
    <col min="1" max="1" width="30.28515625" style="6" customWidth="1"/>
    <col min="2" max="21" width="10.42578125" style="6" customWidth="1"/>
    <col min="22" max="16384" width="11.42578125" style="6"/>
  </cols>
  <sheetData>
    <row r="1" spans="1:21" ht="15" x14ac:dyDescent="0.25">
      <c r="A1" s="1" t="s">
        <v>45</v>
      </c>
    </row>
    <row r="2" spans="1:21" s="36" customFormat="1" ht="12.75" x14ac:dyDescent="0.2">
      <c r="A2" s="43" t="s">
        <v>18</v>
      </c>
    </row>
    <row r="3" spans="1:21" s="36" customFormat="1" ht="12.75" x14ac:dyDescent="0.2">
      <c r="B3" s="56">
        <v>2000</v>
      </c>
      <c r="C3" s="56">
        <v>2001</v>
      </c>
      <c r="D3" s="56">
        <v>2002</v>
      </c>
      <c r="E3" s="56">
        <v>2003</v>
      </c>
      <c r="F3" s="56">
        <v>2004</v>
      </c>
      <c r="G3" s="56">
        <v>2005</v>
      </c>
      <c r="H3" s="56">
        <v>2006</v>
      </c>
      <c r="I3" s="56">
        <v>2007</v>
      </c>
      <c r="J3" s="56">
        <v>2008</v>
      </c>
      <c r="K3" s="56">
        <v>2009</v>
      </c>
      <c r="L3" s="56">
        <v>2010</v>
      </c>
      <c r="M3" s="56">
        <v>2011</v>
      </c>
      <c r="N3" s="56">
        <v>2012</v>
      </c>
      <c r="O3" s="56">
        <v>2013</v>
      </c>
      <c r="P3" s="56">
        <v>2014</v>
      </c>
      <c r="Q3" s="56">
        <v>2015</v>
      </c>
      <c r="R3" s="56">
        <v>2016</v>
      </c>
      <c r="S3" s="56">
        <v>2017</v>
      </c>
      <c r="T3" s="56" t="s">
        <v>19</v>
      </c>
      <c r="U3" s="56" t="s">
        <v>2</v>
      </c>
    </row>
    <row r="4" spans="1:21" s="36" customFormat="1" ht="12.75" x14ac:dyDescent="0.2">
      <c r="A4" s="37" t="s">
        <v>35</v>
      </c>
      <c r="B4" s="72">
        <v>38.645876149706368</v>
      </c>
      <c r="C4" s="72">
        <v>70.120777092713908</v>
      </c>
      <c r="D4" s="72">
        <v>64.569912329006655</v>
      </c>
      <c r="E4" s="72">
        <v>64.606382487467982</v>
      </c>
      <c r="F4" s="72">
        <v>66.720947543173935</v>
      </c>
      <c r="G4" s="72">
        <v>170.69161488797559</v>
      </c>
      <c r="H4" s="72">
        <v>159.2869073093571</v>
      </c>
      <c r="I4" s="72">
        <v>159.09028552892076</v>
      </c>
      <c r="J4" s="72">
        <v>179.93378961534236</v>
      </c>
      <c r="K4" s="72">
        <v>179.10269836779318</v>
      </c>
      <c r="L4" s="72">
        <v>120.48593937897924</v>
      </c>
      <c r="M4" s="72">
        <v>118.118318706151</v>
      </c>
      <c r="N4" s="72">
        <v>128.86131150370517</v>
      </c>
      <c r="O4" s="72">
        <v>161.17749507131379</v>
      </c>
      <c r="P4" s="72">
        <v>107.82647370261301</v>
      </c>
      <c r="Q4" s="72">
        <v>152.61381073071044</v>
      </c>
      <c r="R4" s="72">
        <v>159.63056437197696</v>
      </c>
      <c r="S4" s="72">
        <v>164.36904937196803</v>
      </c>
      <c r="T4" s="72">
        <v>161.75425435505525</v>
      </c>
      <c r="U4" s="72">
        <v>162.70356991074217</v>
      </c>
    </row>
    <row r="5" spans="1:21" s="36" customFormat="1" ht="12.75" x14ac:dyDescent="0.2">
      <c r="A5" s="37" t="s">
        <v>36</v>
      </c>
      <c r="B5" s="72">
        <v>89.977197060315163</v>
      </c>
      <c r="C5" s="72">
        <v>147.22185443058567</v>
      </c>
      <c r="D5" s="72">
        <v>89.589166218311362</v>
      </c>
      <c r="E5" s="72">
        <v>131.45283191468732</v>
      </c>
      <c r="F5" s="72">
        <v>123.36206138351022</v>
      </c>
      <c r="G5" s="72">
        <v>286.86731657615849</v>
      </c>
      <c r="H5" s="72">
        <v>102.1738977965138</v>
      </c>
      <c r="I5" s="72">
        <v>138.10771201792076</v>
      </c>
      <c r="J5" s="72">
        <v>227.09474067902835</v>
      </c>
      <c r="K5" s="72">
        <v>176.39738912834184</v>
      </c>
      <c r="L5" s="72">
        <v>153.60931418964898</v>
      </c>
      <c r="M5" s="72">
        <v>132.08691584307348</v>
      </c>
      <c r="N5" s="72">
        <v>158.80805598223333</v>
      </c>
      <c r="O5" s="72">
        <v>135.40757687262601</v>
      </c>
      <c r="P5" s="72">
        <v>85.53475954664259</v>
      </c>
      <c r="Q5" s="72">
        <v>98.149679236157965</v>
      </c>
      <c r="R5" s="72">
        <v>113.460762754915</v>
      </c>
      <c r="S5" s="72">
        <v>111.21698256169741</v>
      </c>
      <c r="T5" s="72">
        <v>94.048708088140714</v>
      </c>
      <c r="U5" s="72">
        <v>94.251103224829919</v>
      </c>
    </row>
    <row r="6" spans="1:21" s="36" customFormat="1" ht="12.75" x14ac:dyDescent="0.2">
      <c r="A6" s="37" t="s">
        <v>33</v>
      </c>
      <c r="B6" s="72">
        <v>288.30657298350673</v>
      </c>
      <c r="C6" s="72">
        <v>300.30631564988971</v>
      </c>
      <c r="D6" s="72">
        <v>281.19359323506245</v>
      </c>
      <c r="E6" s="72">
        <v>268.52039255117751</v>
      </c>
      <c r="F6" s="72">
        <v>273.78243036746198</v>
      </c>
      <c r="G6" s="72">
        <v>273.96492631045976</v>
      </c>
      <c r="H6" s="72">
        <v>310.27296406076749</v>
      </c>
      <c r="I6" s="72">
        <v>334.16922689437223</v>
      </c>
      <c r="J6" s="72">
        <v>383.26236882206484</v>
      </c>
      <c r="K6" s="72">
        <v>384.07002790421097</v>
      </c>
      <c r="L6" s="72">
        <v>391.85221623344034</v>
      </c>
      <c r="M6" s="72">
        <v>416.32087738365391</v>
      </c>
      <c r="N6" s="72">
        <v>455.79729542213943</v>
      </c>
      <c r="O6" s="72">
        <v>435.28532936033622</v>
      </c>
      <c r="P6" s="72">
        <v>441.94349816750076</v>
      </c>
      <c r="Q6" s="72">
        <v>443.14960462209251</v>
      </c>
      <c r="R6" s="72">
        <v>444.55997994437928</v>
      </c>
      <c r="S6" s="72">
        <v>466.77989152800933</v>
      </c>
      <c r="T6" s="72">
        <v>468.68434882679037</v>
      </c>
      <c r="U6" s="72">
        <v>475.82011981905305</v>
      </c>
    </row>
    <row r="7" spans="1:21" s="36" customFormat="1" ht="12.75" x14ac:dyDescent="0.2">
      <c r="A7" s="37" t="s">
        <v>43</v>
      </c>
      <c r="B7" s="72">
        <v>1133.1632435691977</v>
      </c>
      <c r="C7" s="72">
        <v>1182.7926496889952</v>
      </c>
      <c r="D7" s="72">
        <v>1193.6727951463376</v>
      </c>
      <c r="E7" s="72">
        <v>1158.2521664183439</v>
      </c>
      <c r="F7" s="72">
        <v>1122.9350810732851</v>
      </c>
      <c r="G7" s="72">
        <v>1149.7996660823128</v>
      </c>
      <c r="H7" s="72">
        <v>1217.9140593538591</v>
      </c>
      <c r="I7" s="72">
        <v>1345.0730357668954</v>
      </c>
      <c r="J7" s="72">
        <v>1376.5818345584635</v>
      </c>
      <c r="K7" s="72">
        <v>1272.9992828242935</v>
      </c>
      <c r="L7" s="72">
        <v>1267.8487293236706</v>
      </c>
      <c r="M7" s="72">
        <v>1268.3241331284923</v>
      </c>
      <c r="N7" s="72">
        <v>1292.3291800439965</v>
      </c>
      <c r="O7" s="72">
        <v>1272.5270885235275</v>
      </c>
      <c r="P7" s="72">
        <v>1280.3996318727025</v>
      </c>
      <c r="Q7" s="72">
        <v>1196.9801468826213</v>
      </c>
      <c r="R7" s="72">
        <v>1220.0765181626157</v>
      </c>
      <c r="S7" s="72">
        <v>1283.6888810647467</v>
      </c>
      <c r="T7" s="72">
        <v>1347.5357278541146</v>
      </c>
      <c r="U7" s="72">
        <v>1418.3642049991945</v>
      </c>
    </row>
    <row r="8" spans="1:21" s="58" customFormat="1" ht="12.75" x14ac:dyDescent="0.2">
      <c r="A8" s="57" t="s">
        <v>16</v>
      </c>
      <c r="B8" s="73">
        <f t="shared" ref="B8:U8" si="0">SUM(B4:B7)</f>
        <v>1550.0928897627259</v>
      </c>
      <c r="C8" s="73">
        <f t="shared" si="0"/>
        <v>1700.4415968621845</v>
      </c>
      <c r="D8" s="73">
        <f t="shared" si="0"/>
        <v>1629.0254669287181</v>
      </c>
      <c r="E8" s="73">
        <f t="shared" si="0"/>
        <v>1622.8317733716767</v>
      </c>
      <c r="F8" s="73">
        <f t="shared" si="0"/>
        <v>1586.8005203674313</v>
      </c>
      <c r="G8" s="73">
        <f t="shared" si="0"/>
        <v>1881.3235238569066</v>
      </c>
      <c r="H8" s="73">
        <f t="shared" si="0"/>
        <v>1789.6478285204976</v>
      </c>
      <c r="I8" s="73">
        <f t="shared" si="0"/>
        <v>1976.4402602081091</v>
      </c>
      <c r="J8" s="73">
        <f t="shared" si="0"/>
        <v>2166.8727336748989</v>
      </c>
      <c r="K8" s="73">
        <f t="shared" si="0"/>
        <v>2012.5693982246394</v>
      </c>
      <c r="L8" s="73">
        <f t="shared" si="0"/>
        <v>1933.7961991257391</v>
      </c>
      <c r="M8" s="73">
        <f t="shared" si="0"/>
        <v>1934.8502450613707</v>
      </c>
      <c r="N8" s="73">
        <f t="shared" si="0"/>
        <v>2035.7958429520745</v>
      </c>
      <c r="O8" s="73">
        <f t="shared" si="0"/>
        <v>2004.3974898278034</v>
      </c>
      <c r="P8" s="73">
        <f t="shared" si="0"/>
        <v>1915.7043632894588</v>
      </c>
      <c r="Q8" s="73">
        <f t="shared" si="0"/>
        <v>1890.8932414715823</v>
      </c>
      <c r="R8" s="73">
        <f t="shared" si="0"/>
        <v>1937.727825233887</v>
      </c>
      <c r="S8" s="73">
        <f t="shared" si="0"/>
        <v>2026.0548045264215</v>
      </c>
      <c r="T8" s="73">
        <f t="shared" si="0"/>
        <v>2072.0230391241012</v>
      </c>
      <c r="U8" s="73">
        <f t="shared" si="0"/>
        <v>2151.1389979538199</v>
      </c>
    </row>
    <row r="9" spans="1:21" x14ac:dyDescent="0.2">
      <c r="A9" s="43"/>
    </row>
    <row r="10" spans="1:21" x14ac:dyDescent="0.2">
      <c r="A10" s="43" t="s">
        <v>37</v>
      </c>
    </row>
    <row r="11" spans="1:21" x14ac:dyDescent="0.2">
      <c r="A11" s="37" t="s">
        <v>35</v>
      </c>
      <c r="B11" s="74">
        <f t="shared" ref="B11:U11" si="1">B4/B$8</f>
        <v>2.4931329215774886E-2</v>
      </c>
      <c r="C11" s="74">
        <f t="shared" si="1"/>
        <v>4.1236804146703651E-2</v>
      </c>
      <c r="D11" s="74">
        <f t="shared" si="1"/>
        <v>3.9637141125082279E-2</v>
      </c>
      <c r="E11" s="74">
        <f t="shared" si="1"/>
        <v>3.9810893246955921E-2</v>
      </c>
      <c r="F11" s="74">
        <f t="shared" si="1"/>
        <v>4.204747016828831E-2</v>
      </c>
      <c r="G11" s="74">
        <f t="shared" si="1"/>
        <v>9.0729538393290399E-2</v>
      </c>
      <c r="H11" s="74">
        <f t="shared" si="1"/>
        <v>8.9004610164581735E-2</v>
      </c>
      <c r="I11" s="74">
        <f t="shared" si="1"/>
        <v>8.0493343882890422E-2</v>
      </c>
      <c r="J11" s="74">
        <f t="shared" si="1"/>
        <v>8.3038466827806912E-2</v>
      </c>
      <c r="K11" s="74">
        <f t="shared" si="1"/>
        <v>8.8992060858018696E-2</v>
      </c>
      <c r="L11" s="74">
        <f t="shared" si="1"/>
        <v>6.2305396728698927E-2</v>
      </c>
      <c r="M11" s="74">
        <f t="shared" si="1"/>
        <v>6.104778341767967E-2</v>
      </c>
      <c r="N11" s="74">
        <f t="shared" si="1"/>
        <v>6.3297757459237894E-2</v>
      </c>
      <c r="O11" s="74">
        <f t="shared" si="1"/>
        <v>8.0411942186756805E-2</v>
      </c>
      <c r="P11" s="74">
        <f t="shared" si="1"/>
        <v>5.6285549988237232E-2</v>
      </c>
      <c r="Q11" s="74">
        <f t="shared" si="1"/>
        <v>8.0709903332215185E-2</v>
      </c>
      <c r="R11" s="74">
        <f t="shared" si="1"/>
        <v>8.2380281839999528E-2</v>
      </c>
      <c r="S11" s="74">
        <f t="shared" si="1"/>
        <v>8.1127642255653762E-2</v>
      </c>
      <c r="T11" s="74">
        <f t="shared" si="1"/>
        <v>7.8065857039617201E-2</v>
      </c>
      <c r="U11" s="74">
        <f t="shared" si="1"/>
        <v>7.5636009604914914E-2</v>
      </c>
    </row>
    <row r="12" spans="1:21" x14ac:dyDescent="0.2">
      <c r="A12" s="37" t="s">
        <v>36</v>
      </c>
      <c r="B12" s="74">
        <f t="shared" ref="B12:U12" si="2">B5/B$8</f>
        <v>5.8046325903790226E-2</v>
      </c>
      <c r="C12" s="74">
        <f t="shared" si="2"/>
        <v>8.6578600936517522E-2</v>
      </c>
      <c r="D12" s="74">
        <f t="shared" si="2"/>
        <v>5.4995559024143575E-2</v>
      </c>
      <c r="E12" s="74">
        <f t="shared" si="2"/>
        <v>8.1002131010520159E-2</v>
      </c>
      <c r="F12" s="74">
        <f t="shared" si="2"/>
        <v>7.7742639859322171E-2</v>
      </c>
      <c r="G12" s="74">
        <f t="shared" si="2"/>
        <v>0.15248165078383275</v>
      </c>
      <c r="H12" s="74">
        <f t="shared" si="2"/>
        <v>5.7091622255637298E-2</v>
      </c>
      <c r="I12" s="74">
        <f t="shared" si="2"/>
        <v>6.9876997953572717E-2</v>
      </c>
      <c r="J12" s="74">
        <f t="shared" si="2"/>
        <v>0.10480298964946039</v>
      </c>
      <c r="K12" s="74">
        <f t="shared" si="2"/>
        <v>8.7647854172854062E-2</v>
      </c>
      <c r="L12" s="74">
        <f t="shared" si="2"/>
        <v>7.9434075968861192E-2</v>
      </c>
      <c r="M12" s="74">
        <f t="shared" si="2"/>
        <v>6.8267255401403881E-2</v>
      </c>
      <c r="N12" s="74">
        <f t="shared" si="2"/>
        <v>7.8007849624031234E-2</v>
      </c>
      <c r="O12" s="74">
        <f t="shared" si="2"/>
        <v>6.7555251670295594E-2</v>
      </c>
      <c r="P12" s="74">
        <f t="shared" si="2"/>
        <v>4.4649248175105016E-2</v>
      </c>
      <c r="Q12" s="74">
        <f t="shared" si="2"/>
        <v>5.1906515441227798E-2</v>
      </c>
      <c r="R12" s="74">
        <f t="shared" si="2"/>
        <v>5.855350853581312E-2</v>
      </c>
      <c r="S12" s="74">
        <f t="shared" si="2"/>
        <v>5.4893373226245837E-2</v>
      </c>
      <c r="T12" s="74">
        <f t="shared" si="2"/>
        <v>4.5389798429991197E-2</v>
      </c>
      <c r="U12" s="74">
        <f t="shared" si="2"/>
        <v>4.3814510970459047E-2</v>
      </c>
    </row>
    <row r="13" spans="1:21" x14ac:dyDescent="0.2">
      <c r="A13" s="37" t="s">
        <v>33</v>
      </c>
      <c r="B13" s="74">
        <f t="shared" ref="B13:U13" si="3">B6/B$8</f>
        <v>0.1859930942768456</v>
      </c>
      <c r="C13" s="74">
        <f t="shared" si="3"/>
        <v>0.17660489851815159</v>
      </c>
      <c r="D13" s="74">
        <f t="shared" si="3"/>
        <v>0.17261460851512075</v>
      </c>
      <c r="E13" s="74">
        <f t="shared" si="3"/>
        <v>0.16546409612949964</v>
      </c>
      <c r="F13" s="74">
        <f t="shared" si="3"/>
        <v>0.17253739638556859</v>
      </c>
      <c r="G13" s="74">
        <f t="shared" si="3"/>
        <v>0.14562350538667773</v>
      </c>
      <c r="H13" s="74">
        <f t="shared" si="3"/>
        <v>0.1733709610997993</v>
      </c>
      <c r="I13" s="74">
        <f t="shared" si="3"/>
        <v>0.16907631038601992</v>
      </c>
      <c r="J13" s="74">
        <f t="shared" si="3"/>
        <v>0.17687350201323204</v>
      </c>
      <c r="K13" s="74">
        <f t="shared" si="3"/>
        <v>0.19083566919133974</v>
      </c>
      <c r="L13" s="74">
        <f t="shared" si="3"/>
        <v>0.20263366760705964</v>
      </c>
      <c r="M13" s="74">
        <f t="shared" si="3"/>
        <v>0.21516956076900348</v>
      </c>
      <c r="N13" s="74">
        <f t="shared" si="3"/>
        <v>0.22389145601220758</v>
      </c>
      <c r="O13" s="74">
        <f t="shared" si="3"/>
        <v>0.21716517385866979</v>
      </c>
      <c r="P13" s="74">
        <f t="shared" si="3"/>
        <v>0.23069504180104228</v>
      </c>
      <c r="Q13" s="74">
        <f t="shared" si="3"/>
        <v>0.23435992836761771</v>
      </c>
      <c r="R13" s="74">
        <f t="shared" si="3"/>
        <v>0.22942333497776973</v>
      </c>
      <c r="S13" s="74">
        <f t="shared" si="3"/>
        <v>0.23038858104192123</v>
      </c>
      <c r="T13" s="74">
        <f t="shared" si="3"/>
        <v>0.22619649491200428</v>
      </c>
      <c r="U13" s="74">
        <f t="shared" si="3"/>
        <v>0.22119450220169726</v>
      </c>
    </row>
    <row r="14" spans="1:21" x14ac:dyDescent="0.2">
      <c r="A14" s="37" t="s">
        <v>43</v>
      </c>
      <c r="B14" s="74">
        <f t="shared" ref="B14:U14" si="4">B7/B$8</f>
        <v>0.73102925060358925</v>
      </c>
      <c r="C14" s="74">
        <f t="shared" si="4"/>
        <v>0.69557969639862727</v>
      </c>
      <c r="D14" s="74">
        <f t="shared" si="4"/>
        <v>0.73275269133565346</v>
      </c>
      <c r="E14" s="74">
        <f t="shared" si="4"/>
        <v>0.71372287961302427</v>
      </c>
      <c r="F14" s="74">
        <f t="shared" si="4"/>
        <v>0.70767249358682094</v>
      </c>
      <c r="G14" s="74">
        <f t="shared" si="4"/>
        <v>0.61116530543619918</v>
      </c>
      <c r="H14" s="74">
        <f t="shared" si="4"/>
        <v>0.6805328064799816</v>
      </c>
      <c r="I14" s="74">
        <f t="shared" si="4"/>
        <v>0.68055334777751697</v>
      </c>
      <c r="J14" s="74">
        <f t="shared" si="4"/>
        <v>0.63528504150950071</v>
      </c>
      <c r="K14" s="74">
        <f t="shared" si="4"/>
        <v>0.63252441577778751</v>
      </c>
      <c r="L14" s="74">
        <f t="shared" si="4"/>
        <v>0.65562685969538026</v>
      </c>
      <c r="M14" s="74">
        <f t="shared" si="4"/>
        <v>0.65551540041191292</v>
      </c>
      <c r="N14" s="74">
        <f t="shared" si="4"/>
        <v>0.63480293690452327</v>
      </c>
      <c r="O14" s="74">
        <f t="shared" si="4"/>
        <v>0.63486763228427789</v>
      </c>
      <c r="P14" s="74">
        <f t="shared" si="4"/>
        <v>0.66837016003561545</v>
      </c>
      <c r="Q14" s="74">
        <f t="shared" si="4"/>
        <v>0.63302365285893925</v>
      </c>
      <c r="R14" s="74">
        <f t="shared" si="4"/>
        <v>0.62964287464641755</v>
      </c>
      <c r="S14" s="74">
        <f t="shared" si="4"/>
        <v>0.63359040347617912</v>
      </c>
      <c r="T14" s="74">
        <f t="shared" si="4"/>
        <v>0.65034784961838721</v>
      </c>
      <c r="U14" s="74">
        <f t="shared" si="4"/>
        <v>0.65935497722292868</v>
      </c>
    </row>
    <row r="15" spans="1:21" x14ac:dyDescent="0.2">
      <c r="A15" s="57" t="s">
        <v>16</v>
      </c>
      <c r="B15" s="75">
        <f t="shared" ref="B15:U15" si="5">SUM(B11:B14)</f>
        <v>1</v>
      </c>
      <c r="C15" s="75">
        <f t="shared" si="5"/>
        <v>1</v>
      </c>
      <c r="D15" s="75">
        <f t="shared" si="5"/>
        <v>1</v>
      </c>
      <c r="E15" s="75">
        <f t="shared" si="5"/>
        <v>1</v>
      </c>
      <c r="F15" s="75">
        <f t="shared" si="5"/>
        <v>1</v>
      </c>
      <c r="G15" s="75">
        <f t="shared" si="5"/>
        <v>1</v>
      </c>
      <c r="H15" s="75">
        <f t="shared" si="5"/>
        <v>0.99999999999999989</v>
      </c>
      <c r="I15" s="75">
        <f t="shared" si="5"/>
        <v>1</v>
      </c>
      <c r="J15" s="75">
        <f t="shared" si="5"/>
        <v>1</v>
      </c>
      <c r="K15" s="75">
        <f t="shared" si="5"/>
        <v>1</v>
      </c>
      <c r="L15" s="75">
        <f t="shared" si="5"/>
        <v>1</v>
      </c>
      <c r="M15" s="75">
        <f t="shared" si="5"/>
        <v>1</v>
      </c>
      <c r="N15" s="75">
        <f t="shared" si="5"/>
        <v>1</v>
      </c>
      <c r="O15" s="75">
        <f t="shared" si="5"/>
        <v>1</v>
      </c>
      <c r="P15" s="75">
        <f t="shared" si="5"/>
        <v>1</v>
      </c>
      <c r="Q15" s="75">
        <f t="shared" si="5"/>
        <v>1</v>
      </c>
      <c r="R15" s="75">
        <f t="shared" si="5"/>
        <v>1</v>
      </c>
      <c r="S15" s="75">
        <f t="shared" si="5"/>
        <v>1</v>
      </c>
      <c r="T15" s="75">
        <f t="shared" si="5"/>
        <v>0.99999999999999989</v>
      </c>
      <c r="U15" s="75">
        <f t="shared" si="5"/>
        <v>0.99999999999999989</v>
      </c>
    </row>
    <row r="16" spans="1:21" x14ac:dyDescent="0.2">
      <c r="A16" s="7" t="s">
        <v>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1:21" x14ac:dyDescent="0.2">
      <c r="A17" s="7" t="s">
        <v>17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</row>
    <row r="18" spans="1:21" x14ac:dyDescent="0.2">
      <c r="T18" s="9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Graph_1</vt:lpstr>
      <vt:lpstr>Graph_2</vt:lpstr>
      <vt:lpstr>Graph_3</vt:lpstr>
      <vt:lpstr>Graph_4</vt:lpstr>
      <vt:lpstr>Graph_5</vt:lpstr>
      <vt:lpstr>Graph_6</vt:lpstr>
      <vt:lpstr>POWER_USER_EXCEL_CHART_0063051D_D8EC_4EDB_8144_4E4E9EA79367</vt:lpstr>
      <vt:lpstr>POWER_USER_EXCEL_CHART_D8B63A80_3269_4368_ACC4_C66E7E16E7E1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RICAUD Elodie</dc:creator>
  <cp:lastModifiedBy>THIRIAT Sébastien</cp:lastModifiedBy>
  <dcterms:created xsi:type="dcterms:W3CDTF">2022-02-28T12:01:56Z</dcterms:created>
  <dcterms:modified xsi:type="dcterms:W3CDTF">2022-12-02T09:24:24Z</dcterms:modified>
</cp:coreProperties>
</file>