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Transports\1. TRM 2022 articles\"/>
    </mc:Choice>
  </mc:AlternateContent>
  <bookViews>
    <workbookView xWindow="0" yWindow="0" windowWidth="23040" windowHeight="9192"/>
  </bookViews>
  <sheets>
    <sheet name="Tab1" sheetId="2" r:id="rId1"/>
    <sheet name="Tab1_simplifié" sheetId="5" r:id="rId2"/>
    <sheet name="Tab1bis" sheetId="3" r:id="rId3"/>
    <sheet name="graphique" sheetId="4" r:id="rId4"/>
    <sheet name="Tab2" sheetId="1" r:id="rId5"/>
    <sheet name="Tab2_simplifié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  <c r="K7" i="4"/>
  <c r="M7" i="4" s="1"/>
  <c r="J7" i="4"/>
  <c r="E7" i="4"/>
  <c r="F7" i="4" s="1"/>
  <c r="D7" i="4"/>
  <c r="C7" i="4"/>
  <c r="M6" i="4"/>
  <c r="F6" i="4"/>
  <c r="M5" i="4"/>
  <c r="F5" i="4"/>
  <c r="M4" i="4"/>
  <c r="F4" i="4"/>
  <c r="D13" i="4" l="1"/>
  <c r="E12" i="4"/>
  <c r="C13" i="4"/>
  <c r="D11" i="4"/>
  <c r="D14" i="4" s="1"/>
  <c r="E11" i="4"/>
  <c r="D12" i="4"/>
  <c r="C11" i="4"/>
  <c r="C12" i="4"/>
  <c r="F12" i="4" s="1"/>
  <c r="E13" i="4"/>
  <c r="K11" i="4"/>
  <c r="K14" i="4" s="1"/>
  <c r="K12" i="4"/>
  <c r="J11" i="4"/>
  <c r="L13" i="4"/>
  <c r="L12" i="4"/>
  <c r="J12" i="4"/>
  <c r="K13" i="4"/>
  <c r="J13" i="4"/>
  <c r="L11" i="4"/>
  <c r="L14" i="4" s="1"/>
  <c r="J14" i="4" l="1"/>
  <c r="M14" i="4" s="1"/>
  <c r="M11" i="4"/>
  <c r="F11" i="4"/>
  <c r="C14" i="4"/>
  <c r="F14" i="4" s="1"/>
  <c r="M13" i="4"/>
  <c r="E14" i="4"/>
  <c r="F13" i="4"/>
  <c r="M12" i="4"/>
  <c r="J24" i="2" l="1"/>
  <c r="I24" i="2"/>
  <c r="H24" i="2"/>
  <c r="J23" i="2"/>
  <c r="I23" i="2"/>
  <c r="H23" i="2"/>
  <c r="J22" i="2"/>
  <c r="I22" i="2"/>
  <c r="H22" i="2"/>
  <c r="I21" i="2"/>
  <c r="F21" i="2"/>
  <c r="D21" i="2"/>
  <c r="B21" i="2"/>
  <c r="H21" i="2" s="1"/>
  <c r="J20" i="2"/>
  <c r="I20" i="2"/>
  <c r="H20" i="2"/>
  <c r="J19" i="2"/>
  <c r="I19" i="2"/>
  <c r="H19" i="2"/>
  <c r="J18" i="2"/>
  <c r="I18" i="2"/>
  <c r="H18" i="2"/>
  <c r="F17" i="2"/>
  <c r="J17" i="2" s="1"/>
  <c r="D17" i="2"/>
  <c r="B17" i="2"/>
  <c r="J16" i="2"/>
  <c r="I16" i="2"/>
  <c r="H16" i="2"/>
  <c r="J15" i="2"/>
  <c r="I15" i="2"/>
  <c r="H15" i="2"/>
  <c r="J14" i="2"/>
  <c r="I14" i="2"/>
  <c r="H14" i="2"/>
  <c r="H13" i="2"/>
  <c r="F13" i="2"/>
  <c r="J13" i="2" s="1"/>
  <c r="D13" i="2"/>
  <c r="B13" i="2"/>
  <c r="C13" i="2" s="1"/>
  <c r="I12" i="2"/>
  <c r="H12" i="2"/>
  <c r="F12" i="2"/>
  <c r="D12" i="2"/>
  <c r="B12" i="2"/>
  <c r="B8" i="2" s="1"/>
  <c r="I11" i="2"/>
  <c r="F11" i="2"/>
  <c r="D11" i="2"/>
  <c r="B11" i="2"/>
  <c r="H11" i="2" s="1"/>
  <c r="I10" i="2"/>
  <c r="F10" i="2"/>
  <c r="D10" i="2"/>
  <c r="H10" i="2" s="1"/>
  <c r="B10" i="2"/>
  <c r="B9" i="2"/>
  <c r="B5" i="2" s="1"/>
  <c r="F8" i="2"/>
  <c r="J8" i="2" s="1"/>
  <c r="D8" i="2"/>
  <c r="F7" i="2"/>
  <c r="D7" i="2"/>
  <c r="F6" i="2"/>
  <c r="J21" i="1"/>
  <c r="I21" i="1"/>
  <c r="H21" i="1"/>
  <c r="J20" i="1"/>
  <c r="I20" i="1"/>
  <c r="H20" i="1"/>
  <c r="J18" i="1"/>
  <c r="I18" i="1"/>
  <c r="H18" i="1"/>
  <c r="J17" i="1"/>
  <c r="I17" i="1"/>
  <c r="H17" i="1"/>
  <c r="J16" i="1"/>
  <c r="I16" i="1"/>
  <c r="H16" i="1"/>
  <c r="J15" i="1"/>
  <c r="I15" i="1"/>
  <c r="H15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7" i="1"/>
  <c r="I7" i="1"/>
  <c r="H7" i="1"/>
  <c r="J6" i="1"/>
  <c r="I6" i="1"/>
  <c r="H6" i="1"/>
  <c r="F5" i="1"/>
  <c r="G6" i="1" s="1"/>
  <c r="D5" i="1"/>
  <c r="E20" i="1" s="1"/>
  <c r="B5" i="1"/>
  <c r="C18" i="2" l="1"/>
  <c r="C17" i="2"/>
  <c r="C24" i="2"/>
  <c r="C23" i="2"/>
  <c r="C19" i="2"/>
  <c r="C20" i="2"/>
  <c r="C22" i="2"/>
  <c r="C15" i="2"/>
  <c r="C9" i="2"/>
  <c r="C14" i="2"/>
  <c r="C5" i="2"/>
  <c r="C16" i="2"/>
  <c r="C10" i="2"/>
  <c r="C8" i="2"/>
  <c r="C11" i="2"/>
  <c r="I13" i="2"/>
  <c r="C21" i="2"/>
  <c r="B6" i="2"/>
  <c r="C6" i="2" s="1"/>
  <c r="J6" i="2"/>
  <c r="I7" i="2"/>
  <c r="H8" i="2"/>
  <c r="H17" i="2"/>
  <c r="J10" i="2"/>
  <c r="D9" i="2"/>
  <c r="J21" i="2"/>
  <c r="C12" i="2"/>
  <c r="B7" i="2"/>
  <c r="C7" i="2" s="1"/>
  <c r="I8" i="2"/>
  <c r="I17" i="2"/>
  <c r="J11" i="2"/>
  <c r="J12" i="2"/>
  <c r="F9" i="2"/>
  <c r="D6" i="2"/>
  <c r="G11" i="1"/>
  <c r="C5" i="1"/>
  <c r="C10" i="1"/>
  <c r="C20" i="1"/>
  <c r="E5" i="1"/>
  <c r="G15" i="1"/>
  <c r="G20" i="1"/>
  <c r="C12" i="1"/>
  <c r="C15" i="1"/>
  <c r="C21" i="1"/>
  <c r="C17" i="1"/>
  <c r="C6" i="1"/>
  <c r="C9" i="1"/>
  <c r="C11" i="1"/>
  <c r="C13" i="1"/>
  <c r="C18" i="1"/>
  <c r="E18" i="1"/>
  <c r="G5" i="1"/>
  <c r="G10" i="1"/>
  <c r="G13" i="1"/>
  <c r="G18" i="1"/>
  <c r="E12" i="1"/>
  <c r="E21" i="1"/>
  <c r="I5" i="1"/>
  <c r="C7" i="1"/>
  <c r="G9" i="1"/>
  <c r="G12" i="1"/>
  <c r="C16" i="1"/>
  <c r="G17" i="1"/>
  <c r="G21" i="1"/>
  <c r="E10" i="1"/>
  <c r="E13" i="1"/>
  <c r="H5" i="1"/>
  <c r="E9" i="1"/>
  <c r="E17" i="1"/>
  <c r="J5" i="1"/>
  <c r="E7" i="1"/>
  <c r="E16" i="1"/>
  <c r="G7" i="1"/>
  <c r="G16" i="1"/>
  <c r="E6" i="1"/>
  <c r="E11" i="1"/>
  <c r="E15" i="1"/>
  <c r="E6" i="2" l="1"/>
  <c r="H6" i="2"/>
  <c r="J7" i="2"/>
  <c r="J9" i="2"/>
  <c r="F5" i="2"/>
  <c r="I9" i="2"/>
  <c r="G9" i="2"/>
  <c r="H7" i="2"/>
  <c r="E9" i="2"/>
  <c r="H9" i="2"/>
  <c r="D5" i="2"/>
  <c r="I6" i="2"/>
  <c r="G19" i="2" l="1"/>
  <c r="G12" i="2"/>
  <c r="G5" i="2"/>
  <c r="G21" i="2"/>
  <c r="G14" i="2"/>
  <c r="G11" i="2"/>
  <c r="I5" i="2"/>
  <c r="G13" i="2"/>
  <c r="G20" i="2"/>
  <c r="G18" i="2"/>
  <c r="G22" i="2"/>
  <c r="G15" i="2"/>
  <c r="J5" i="2"/>
  <c r="G23" i="2"/>
  <c r="G16" i="2"/>
  <c r="G24" i="2"/>
  <c r="G17" i="2"/>
  <c r="G10" i="2"/>
  <c r="G8" i="2"/>
  <c r="G6" i="2"/>
  <c r="G7" i="2"/>
  <c r="E24" i="2"/>
  <c r="E19" i="2"/>
  <c r="E13" i="2"/>
  <c r="E5" i="2"/>
  <c r="E22" i="2"/>
  <c r="E23" i="2"/>
  <c r="E14" i="2"/>
  <c r="E15" i="2"/>
  <c r="E16" i="2"/>
  <c r="H5" i="2"/>
  <c r="E18" i="2"/>
  <c r="E20" i="2"/>
  <c r="E7" i="2"/>
  <c r="E10" i="2"/>
  <c r="E17" i="2"/>
  <c r="E8" i="2"/>
  <c r="E21" i="2"/>
  <c r="E11" i="2"/>
  <c r="E12" i="2"/>
</calcChain>
</file>

<file path=xl/sharedStrings.xml><?xml version="1.0" encoding="utf-8"?>
<sst xmlns="http://schemas.openxmlformats.org/spreadsheetml/2006/main" count="172" uniqueCount="49">
  <si>
    <t>En milliards de tonnes-kilomètres, données provisoires</t>
  </si>
  <si>
    <t>2019/2020</t>
  </si>
  <si>
    <t>2020/2021</t>
  </si>
  <si>
    <t>2019/2021</t>
  </si>
  <si>
    <t>Nombre</t>
  </si>
  <si>
    <t>%</t>
  </si>
  <si>
    <t>Variation en %</t>
  </si>
  <si>
    <t>Transport intérieur du Pavillon français (*)</t>
  </si>
  <si>
    <t xml:space="preserve">Produits agricoles (**) et agroalimentaires </t>
  </si>
  <si>
    <t>Courrier, colis</t>
  </si>
  <si>
    <r>
      <t xml:space="preserve">Produits agricoles (**) </t>
    </r>
    <r>
      <rPr>
        <i/>
        <sz val="8"/>
        <rFont val="Arial"/>
        <family val="2"/>
      </rPr>
      <t>hors lait en vrac liquide</t>
    </r>
  </si>
  <si>
    <t xml:space="preserve">dont </t>
  </si>
  <si>
    <t>Produits de l'industrie automobile</t>
  </si>
  <si>
    <t>Céréales</t>
  </si>
  <si>
    <t>Fruits et légumes frais</t>
  </si>
  <si>
    <r>
      <t>Produits agroalimentaires</t>
    </r>
    <r>
      <rPr>
        <i/>
        <sz val="8"/>
        <rFont val="Arial"/>
        <family val="2"/>
      </rPr>
      <t xml:space="preserve"> hors lait en vrac liquide</t>
    </r>
  </si>
  <si>
    <t>Lait en vrac liquide</t>
  </si>
  <si>
    <t>Matériaux de construction (***)</t>
  </si>
  <si>
    <t>Sable, terre, cailloux</t>
  </si>
  <si>
    <t>Béton, ciment, enrobés</t>
  </si>
  <si>
    <t>Marchandises groupées</t>
  </si>
  <si>
    <t>Autres marchandises</t>
  </si>
  <si>
    <t xml:space="preserve">Source : Sources : SDES, enquête TRM </t>
  </si>
  <si>
    <t>* Camions de plus de 3,5 tonnes de PTAC et tracteurs routiers de 5 tonnes de PTRA ou plus ayant moins de 15 ans</t>
  </si>
  <si>
    <t xml:space="preserve">** Produits de la pêche, de l’agriculture (y compris engrais naturels) </t>
  </si>
  <si>
    <t>*** Produits d’extraction, produits du bois et produits minéraux pour la construction</t>
  </si>
  <si>
    <t>Tableau 2. Transport routier intérieur de marchandises par poids lourds du pavillon français de 2019 à 2021 selon le type de marchandises</t>
  </si>
  <si>
    <t>Tracteurs routiers</t>
  </si>
  <si>
    <t>Dont Tracteurs routiers de moins de 6 ans</t>
  </si>
  <si>
    <t>Camions</t>
  </si>
  <si>
    <t>Transport National</t>
  </si>
  <si>
    <t>Transport National pour compte propre</t>
  </si>
  <si>
    <t>Transport National pour compte d'autrui</t>
  </si>
  <si>
    <t>Partie intérieure du Transport International</t>
  </si>
  <si>
    <t>Tableau 1. Transport intérieur routier de marchandises par poids lourds du pavillon français de 2019 à 2021 selon le type de transport et le type de véhicule</t>
  </si>
  <si>
    <t>Tableau 1bis. Transport intérieur routier de marchandises par poids lourds du pavillon français de 2019 à 2021 selon le type de transport et le type de véhicule</t>
  </si>
  <si>
    <t>En millions de tonnes, données provisoires</t>
  </si>
  <si>
    <t>en millions de tonnes</t>
  </si>
  <si>
    <t>Jusqu'à 205 km</t>
  </si>
  <si>
    <t>Plus de 205 à 425 km</t>
  </si>
  <si>
    <t>Plus de 425 km</t>
  </si>
  <si>
    <t>total</t>
  </si>
  <si>
    <t>Moins de
18 tonnes</t>
  </si>
  <si>
    <t>De 18
à 28
tonnes</t>
  </si>
  <si>
    <t>Plus
de 28
tonnes</t>
  </si>
  <si>
    <t>Poids des marchandises transportées par les camions sur les trajets intérieurs entre 2019 et 2021</t>
  </si>
  <si>
    <t>Poids des marchandises transportées par les tracteurs routiers sur les trajets intérieurs entre 2019 et 2021</t>
  </si>
  <si>
    <t>Répartition (%) du poids des marchandises transportées par les camions sur les trajets intérieurs entre 2019 à 2021</t>
  </si>
  <si>
    <t>Répartition (%) du poids des marchandises transportées par les tracteurs routiers sur les trajets intérieurs entre 2019 à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</si>
</sst>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\+\ #,##0.0;\-\ #,##0.0;0.0"/>
    <numFmt numFmtId="166" formatCode="0.00000"/>
    <numFmt numFmtId="167" formatCode="#,##0.0_ ;\-#,##0.0\ "/>
    <numFmt numFmtId="168" formatCode="#,##0.0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dotted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vertical="center"/>
    </xf>
    <xf numFmtId="164" fontId="5" fillId="2" borderId="12" xfId="2" applyNumberFormat="1" applyFont="1" applyFill="1" applyBorder="1" applyAlignment="1">
      <alignment vertical="center"/>
    </xf>
    <xf numFmtId="164" fontId="7" fillId="2" borderId="13" xfId="2" applyNumberFormat="1" applyFont="1" applyFill="1" applyBorder="1" applyAlignment="1">
      <alignment vertical="center"/>
    </xf>
    <xf numFmtId="164" fontId="5" fillId="2" borderId="14" xfId="2" applyNumberFormat="1" applyFont="1" applyFill="1" applyBorder="1" applyAlignment="1">
      <alignment vertical="center"/>
    </xf>
    <xf numFmtId="165" fontId="7" fillId="2" borderId="12" xfId="0" applyNumberFormat="1" applyFont="1" applyFill="1" applyBorder="1" applyAlignment="1">
      <alignment horizontal="right" vertical="center"/>
    </xf>
    <xf numFmtId="165" fontId="7" fillId="2" borderId="15" xfId="0" applyNumberFormat="1" applyFont="1" applyFill="1" applyBorder="1" applyAlignment="1">
      <alignment horizontal="right" vertical="center"/>
    </xf>
    <xf numFmtId="165" fontId="7" fillId="2" borderId="13" xfId="0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vertical="center"/>
    </xf>
    <xf numFmtId="164" fontId="5" fillId="2" borderId="16" xfId="2" applyNumberFormat="1" applyFont="1" applyFill="1" applyBorder="1" applyAlignment="1">
      <alignment vertical="center"/>
    </xf>
    <xf numFmtId="164" fontId="7" fillId="2" borderId="2" xfId="2" applyNumberFormat="1" applyFont="1" applyFill="1" applyBorder="1" applyAlignment="1">
      <alignment vertical="center"/>
    </xf>
    <xf numFmtId="164" fontId="5" fillId="2" borderId="17" xfId="2" applyNumberFormat="1" applyFont="1" applyFill="1" applyBorder="1" applyAlignment="1">
      <alignment vertical="center"/>
    </xf>
    <xf numFmtId="165" fontId="7" fillId="2" borderId="16" xfId="0" applyNumberFormat="1" applyFont="1" applyFill="1" applyBorder="1" applyAlignment="1">
      <alignment horizontal="right" vertical="center"/>
    </xf>
    <xf numFmtId="165" fontId="7" fillId="2" borderId="18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0" fontId="6" fillId="0" borderId="19" xfId="2" applyFont="1" applyFill="1" applyBorder="1" applyAlignment="1">
      <alignment vertical="center"/>
    </xf>
    <xf numFmtId="164" fontId="6" fillId="0" borderId="20" xfId="2" applyNumberFormat="1" applyFont="1" applyFill="1" applyBorder="1" applyAlignment="1">
      <alignment vertical="center"/>
    </xf>
    <xf numFmtId="164" fontId="8" fillId="0" borderId="10" xfId="2" applyNumberFormat="1" applyFont="1" applyFill="1" applyBorder="1" applyAlignment="1">
      <alignment vertical="center"/>
    </xf>
    <xf numFmtId="164" fontId="6" fillId="0" borderId="21" xfId="2" applyNumberFormat="1" applyFont="1" applyFill="1" applyBorder="1" applyAlignment="1">
      <alignment vertical="center"/>
    </xf>
    <xf numFmtId="165" fontId="8" fillId="0" borderId="20" xfId="0" applyNumberFormat="1" applyFont="1" applyFill="1" applyBorder="1" applyAlignment="1">
      <alignment horizontal="right" vertical="center"/>
    </xf>
    <xf numFmtId="165" fontId="8" fillId="0" borderId="22" xfId="0" applyNumberFormat="1" applyFont="1" applyFill="1" applyBorder="1" applyAlignment="1">
      <alignment horizontal="right" vertical="center"/>
    </xf>
    <xf numFmtId="165" fontId="8" fillId="0" borderId="10" xfId="0" applyNumberFormat="1" applyFont="1" applyFill="1" applyBorder="1" applyAlignment="1">
      <alignment horizontal="right" vertical="center"/>
    </xf>
    <xf numFmtId="0" fontId="8" fillId="0" borderId="19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164" fontId="6" fillId="0" borderId="24" xfId="2" applyNumberFormat="1" applyFont="1" applyFill="1" applyBorder="1" applyAlignment="1">
      <alignment vertical="center"/>
    </xf>
    <xf numFmtId="164" fontId="8" fillId="0" borderId="25" xfId="2" applyNumberFormat="1" applyFont="1" applyFill="1" applyBorder="1" applyAlignment="1">
      <alignment vertical="center"/>
    </xf>
    <xf numFmtId="164" fontId="6" fillId="0" borderId="26" xfId="2" applyNumberFormat="1" applyFont="1" applyFill="1" applyBorder="1" applyAlignment="1">
      <alignment vertical="center"/>
    </xf>
    <xf numFmtId="165" fontId="8" fillId="0" borderId="24" xfId="0" applyNumberFormat="1" applyFont="1" applyFill="1" applyBorder="1" applyAlignment="1">
      <alignment horizontal="right" vertical="center"/>
    </xf>
    <xf numFmtId="165" fontId="8" fillId="0" borderId="27" xfId="0" applyNumberFormat="1" applyFont="1" applyFill="1" applyBorder="1" applyAlignment="1">
      <alignment horizontal="right" vertical="center"/>
    </xf>
    <xf numFmtId="165" fontId="8" fillId="0" borderId="25" xfId="0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vertical="center"/>
    </xf>
    <xf numFmtId="164" fontId="6" fillId="0" borderId="30" xfId="2" applyNumberFormat="1" applyFont="1" applyFill="1" applyBorder="1" applyAlignment="1">
      <alignment vertical="center"/>
    </xf>
    <xf numFmtId="164" fontId="8" fillId="0" borderId="31" xfId="2" applyNumberFormat="1" applyFont="1" applyFill="1" applyBorder="1" applyAlignment="1">
      <alignment vertical="center"/>
    </xf>
    <xf numFmtId="164" fontId="6" fillId="0" borderId="32" xfId="2" applyNumberFormat="1" applyFont="1" applyFill="1" applyBorder="1" applyAlignment="1">
      <alignment vertical="center"/>
    </xf>
    <xf numFmtId="165" fontId="8" fillId="0" borderId="30" xfId="0" applyNumberFormat="1" applyFont="1" applyFill="1" applyBorder="1" applyAlignment="1">
      <alignment horizontal="right" vertical="center"/>
    </xf>
    <xf numFmtId="165" fontId="8" fillId="0" borderId="33" xfId="0" applyNumberFormat="1" applyFont="1" applyFill="1" applyBorder="1" applyAlignment="1">
      <alignment horizontal="right" vertical="center"/>
    </xf>
    <xf numFmtId="165" fontId="8" fillId="0" borderId="31" xfId="0" applyNumberFormat="1" applyFont="1" applyFill="1" applyBorder="1" applyAlignment="1">
      <alignment horizontal="right" vertical="center"/>
    </xf>
    <xf numFmtId="0" fontId="5" fillId="2" borderId="19" xfId="2" applyFont="1" applyFill="1" applyBorder="1" applyAlignment="1">
      <alignment vertical="center"/>
    </xf>
    <xf numFmtId="164" fontId="5" fillId="2" borderId="20" xfId="2" applyNumberFormat="1" applyFont="1" applyFill="1" applyBorder="1" applyAlignment="1">
      <alignment vertical="center"/>
    </xf>
    <xf numFmtId="164" fontId="7" fillId="2" borderId="10" xfId="2" applyNumberFormat="1" applyFont="1" applyFill="1" applyBorder="1" applyAlignment="1">
      <alignment vertical="center"/>
    </xf>
    <xf numFmtId="164" fontId="5" fillId="2" borderId="21" xfId="2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>
      <alignment horizontal="right" vertical="center"/>
    </xf>
    <xf numFmtId="165" fontId="7" fillId="2" borderId="22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0" borderId="20" xfId="0" applyNumberFormat="1" applyFont="1" applyFill="1" applyBorder="1" applyAlignment="1">
      <alignment horizontal="right" vertical="center"/>
    </xf>
    <xf numFmtId="165" fontId="7" fillId="0" borderId="22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6" fillId="0" borderId="34" xfId="2" applyFont="1" applyFill="1" applyBorder="1" applyAlignment="1">
      <alignment vertical="center"/>
    </xf>
    <xf numFmtId="164" fontId="6" fillId="0" borderId="35" xfId="2" applyNumberFormat="1" applyFont="1" applyFill="1" applyBorder="1" applyAlignment="1">
      <alignment vertical="center"/>
    </xf>
    <xf numFmtId="164" fontId="8" fillId="0" borderId="36" xfId="2" applyNumberFormat="1" applyFont="1" applyFill="1" applyBorder="1" applyAlignment="1">
      <alignment vertical="center"/>
    </xf>
    <xf numFmtId="164" fontId="6" fillId="0" borderId="37" xfId="2" applyNumberFormat="1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horizontal="right" vertical="center"/>
    </xf>
    <xf numFmtId="165" fontId="8" fillId="0" borderId="38" xfId="0" applyNumberFormat="1" applyFont="1" applyFill="1" applyBorder="1" applyAlignment="1">
      <alignment horizontal="right" vertical="center"/>
    </xf>
    <xf numFmtId="165" fontId="8" fillId="0" borderId="36" xfId="0" applyNumberFormat="1" applyFont="1" applyFill="1" applyBorder="1" applyAlignment="1">
      <alignment horizontal="right" vertical="center"/>
    </xf>
    <xf numFmtId="49" fontId="5" fillId="0" borderId="39" xfId="1" applyNumberFormat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 vertical="center"/>
    </xf>
    <xf numFmtId="49" fontId="6" fillId="0" borderId="40" xfId="1" applyNumberFormat="1" applyFont="1" applyFill="1" applyBorder="1" applyAlignment="1">
      <alignment horizontal="center" vertical="center"/>
    </xf>
    <xf numFmtId="49" fontId="6" fillId="0" borderId="41" xfId="1" applyNumberFormat="1" applyFont="1" applyFill="1" applyBorder="1" applyAlignment="1">
      <alignment horizontal="center" vertical="center"/>
    </xf>
    <xf numFmtId="0" fontId="5" fillId="2" borderId="42" xfId="2" applyFont="1" applyFill="1" applyBorder="1" applyAlignment="1">
      <alignment vertical="center"/>
    </xf>
    <xf numFmtId="164" fontId="5" fillId="2" borderId="43" xfId="2" applyNumberFormat="1" applyFont="1" applyFill="1" applyBorder="1" applyAlignment="1">
      <alignment vertical="center"/>
    </xf>
    <xf numFmtId="164" fontId="8" fillId="2" borderId="44" xfId="2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7" fillId="2" borderId="45" xfId="0" applyNumberFormat="1" applyFont="1" applyFill="1" applyBorder="1" applyAlignment="1">
      <alignment horizontal="right" vertical="center"/>
    </xf>
    <xf numFmtId="165" fontId="7" fillId="2" borderId="46" xfId="0" applyNumberFormat="1" applyFont="1" applyFill="1" applyBorder="1" applyAlignment="1">
      <alignment horizontal="right" vertical="center"/>
    </xf>
    <xf numFmtId="164" fontId="8" fillId="0" borderId="47" xfId="2" applyNumberFormat="1" applyFont="1" applyFill="1" applyBorder="1" applyAlignment="1">
      <alignment vertical="center"/>
    </xf>
    <xf numFmtId="165" fontId="8" fillId="0" borderId="48" xfId="0" applyNumberFormat="1" applyFont="1" applyFill="1" applyBorder="1" applyAlignment="1">
      <alignment horizontal="right" vertical="center"/>
    </xf>
    <xf numFmtId="165" fontId="8" fillId="0" borderId="49" xfId="0" applyNumberFormat="1" applyFont="1" applyFill="1" applyBorder="1" applyAlignment="1">
      <alignment horizontal="right" vertical="center"/>
    </xf>
    <xf numFmtId="165" fontId="8" fillId="0" borderId="50" xfId="0" applyNumberFormat="1" applyFont="1" applyFill="1" applyBorder="1" applyAlignment="1">
      <alignment horizontal="right" vertical="center"/>
    </xf>
    <xf numFmtId="0" fontId="8" fillId="0" borderId="51" xfId="2" applyFont="1" applyFill="1" applyBorder="1" applyAlignment="1">
      <alignment vertical="center"/>
    </xf>
    <xf numFmtId="164" fontId="8" fillId="0" borderId="52" xfId="2" applyNumberFormat="1" applyFont="1" applyFill="1" applyBorder="1" applyAlignment="1">
      <alignment vertical="center"/>
    </xf>
    <xf numFmtId="164" fontId="8" fillId="0" borderId="53" xfId="2" applyNumberFormat="1" applyFont="1" applyFill="1" applyBorder="1" applyAlignment="1">
      <alignment vertical="center"/>
    </xf>
    <xf numFmtId="165" fontId="8" fillId="0" borderId="51" xfId="0" applyNumberFormat="1" applyFont="1" applyFill="1" applyBorder="1" applyAlignment="1">
      <alignment horizontal="right" vertical="center"/>
    </xf>
    <xf numFmtId="165" fontId="8" fillId="0" borderId="54" xfId="0" applyNumberFormat="1" applyFont="1" applyFill="1" applyBorder="1" applyAlignment="1">
      <alignment horizontal="right" vertical="center"/>
    </xf>
    <xf numFmtId="165" fontId="8" fillId="0" borderId="55" xfId="0" applyNumberFormat="1" applyFont="1" applyFill="1" applyBorder="1" applyAlignment="1">
      <alignment horizontal="right" vertical="center"/>
    </xf>
    <xf numFmtId="164" fontId="8" fillId="0" borderId="56" xfId="2" applyNumberFormat="1" applyFont="1" applyFill="1" applyBorder="1" applyAlignment="1">
      <alignment vertical="center"/>
    </xf>
    <xf numFmtId="165" fontId="8" fillId="0" borderId="29" xfId="0" applyNumberFormat="1" applyFont="1" applyFill="1" applyBorder="1" applyAlignment="1">
      <alignment horizontal="right" vertical="center"/>
    </xf>
    <xf numFmtId="165" fontId="8" fillId="0" borderId="57" xfId="0" applyNumberFormat="1" applyFont="1" applyFill="1" applyBorder="1" applyAlignment="1">
      <alignment horizontal="right" vertical="center"/>
    </xf>
    <xf numFmtId="165" fontId="8" fillId="0" borderId="58" xfId="0" applyNumberFormat="1" applyFont="1" applyFill="1" applyBorder="1" applyAlignment="1">
      <alignment horizontal="right" vertical="center"/>
    </xf>
    <xf numFmtId="0" fontId="5" fillId="2" borderId="42" xfId="2" applyFont="1" applyFill="1" applyBorder="1" applyAlignment="1">
      <alignment horizontal="left" vertical="center"/>
    </xf>
    <xf numFmtId="167" fontId="6" fillId="2" borderId="43" xfId="0" applyNumberFormat="1" applyFont="1" applyFill="1" applyBorder="1" applyAlignment="1">
      <alignment horizontal="right" vertical="center"/>
    </xf>
    <xf numFmtId="165" fontId="7" fillId="2" borderId="19" xfId="0" applyNumberFormat="1" applyFont="1" applyFill="1" applyBorder="1" applyAlignment="1">
      <alignment horizontal="right" vertical="center"/>
    </xf>
    <xf numFmtId="165" fontId="7" fillId="2" borderId="40" xfId="0" applyNumberFormat="1" applyFont="1" applyFill="1" applyBorder="1" applyAlignment="1">
      <alignment horizontal="right" vertical="center"/>
    </xf>
    <xf numFmtId="165" fontId="7" fillId="2" borderId="41" xfId="0" applyNumberFormat="1" applyFont="1" applyFill="1" applyBorder="1" applyAlignment="1">
      <alignment horizontal="right" vertical="center"/>
    </xf>
    <xf numFmtId="167" fontId="6" fillId="0" borderId="21" xfId="0" applyNumberFormat="1" applyFont="1" applyFill="1" applyBorder="1" applyAlignment="1">
      <alignment horizontal="right" vertical="center"/>
    </xf>
    <xf numFmtId="167" fontId="8" fillId="0" borderId="52" xfId="0" applyNumberFormat="1" applyFont="1" applyFill="1" applyBorder="1" applyAlignment="1">
      <alignment horizontal="right" vertical="center"/>
    </xf>
    <xf numFmtId="165" fontId="8" fillId="0" borderId="19" xfId="0" applyNumberFormat="1" applyFont="1" applyFill="1" applyBorder="1" applyAlignment="1">
      <alignment horizontal="right" vertical="center"/>
    </xf>
    <xf numFmtId="165" fontId="8" fillId="0" borderId="40" xfId="0" applyNumberFormat="1" applyFont="1" applyFill="1" applyBorder="1" applyAlignment="1">
      <alignment horizontal="right" vertical="center"/>
    </xf>
    <xf numFmtId="165" fontId="8" fillId="0" borderId="41" xfId="0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left" vertical="center"/>
    </xf>
    <xf numFmtId="164" fontId="5" fillId="0" borderId="60" xfId="2" applyNumberFormat="1" applyFont="1" applyFill="1" applyBorder="1" applyAlignment="1">
      <alignment vertical="center"/>
    </xf>
    <xf numFmtId="164" fontId="8" fillId="0" borderId="61" xfId="2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>
      <alignment horizontal="right" vertical="center"/>
    </xf>
    <xf numFmtId="165" fontId="7" fillId="0" borderId="62" xfId="0" applyNumberFormat="1" applyFont="1" applyFill="1" applyBorder="1" applyAlignment="1">
      <alignment horizontal="right" vertical="center"/>
    </xf>
    <xf numFmtId="165" fontId="7" fillId="0" borderId="63" xfId="0" applyNumberFormat="1" applyFont="1" applyFill="1" applyBorder="1" applyAlignment="1">
      <alignment horizontal="right" vertical="center"/>
    </xf>
    <xf numFmtId="164" fontId="8" fillId="0" borderId="64" xfId="2" applyNumberFormat="1" applyFont="1" applyFill="1" applyBorder="1" applyAlignment="1">
      <alignment vertical="center"/>
    </xf>
    <xf numFmtId="0" fontId="5" fillId="0" borderId="19" xfId="2" applyFont="1" applyFill="1" applyBorder="1" applyAlignment="1">
      <alignment horizontal="left" vertical="center"/>
    </xf>
    <xf numFmtId="164" fontId="5" fillId="0" borderId="21" xfId="2" applyNumberFormat="1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4" fontId="6" fillId="0" borderId="65" xfId="2" applyNumberFormat="1" applyFont="1" applyFill="1" applyBorder="1" applyAlignment="1">
      <alignment vertical="center"/>
    </xf>
    <xf numFmtId="164" fontId="8" fillId="0" borderId="66" xfId="2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horizontal="left" vertical="center"/>
    </xf>
    <xf numFmtId="164" fontId="8" fillId="2" borderId="67" xfId="2" applyNumberFormat="1" applyFont="1" applyFill="1" applyBorder="1" applyAlignment="1">
      <alignment vertical="center"/>
    </xf>
    <xf numFmtId="168" fontId="5" fillId="2" borderId="43" xfId="2" applyNumberFormat="1" applyFont="1" applyFill="1" applyBorder="1" applyAlignment="1">
      <alignment vertical="center"/>
    </xf>
    <xf numFmtId="168" fontId="6" fillId="0" borderId="21" xfId="2" applyNumberFormat="1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168" fontId="6" fillId="0" borderId="32" xfId="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168" fontId="0" fillId="0" borderId="68" xfId="0" applyNumberFormat="1" applyFill="1" applyBorder="1" applyAlignment="1">
      <alignment horizontal="center" vertical="center"/>
    </xf>
    <xf numFmtId="168" fontId="0" fillId="0" borderId="69" xfId="0" applyNumberForma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8" fontId="0" fillId="0" borderId="0" xfId="0" applyNumberFormat="1" applyBorder="1"/>
    <xf numFmtId="168" fontId="0" fillId="0" borderId="0" xfId="0" applyNumberFormat="1" applyFill="1" applyBorder="1" applyAlignment="1">
      <alignment horizontal="center" vertical="center"/>
    </xf>
    <xf numFmtId="168" fontId="0" fillId="0" borderId="68" xfId="0" applyNumberFormat="1" applyBorder="1" applyAlignment="1">
      <alignment vertical="center"/>
    </xf>
    <xf numFmtId="168" fontId="0" fillId="0" borderId="68" xfId="0" applyNumberFormat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68" fontId="0" fillId="0" borderId="0" xfId="0" applyNumberFormat="1"/>
    <xf numFmtId="0" fontId="6" fillId="0" borderId="59" xfId="2" applyFont="1" applyFill="1" applyBorder="1" applyAlignment="1">
      <alignment horizontal="left" vertical="center"/>
    </xf>
    <xf numFmtId="0" fontId="6" fillId="0" borderId="19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164" fontId="8" fillId="2" borderId="70" xfId="2" applyNumberFormat="1" applyFont="1" applyFill="1" applyBorder="1" applyAlignment="1">
      <alignment vertical="center"/>
    </xf>
    <xf numFmtId="165" fontId="7" fillId="2" borderId="11" xfId="0" applyNumberFormat="1" applyFont="1" applyFill="1" applyBorder="1" applyAlignment="1">
      <alignment horizontal="right" vertical="center"/>
    </xf>
    <xf numFmtId="165" fontId="7" fillId="2" borderId="71" xfId="0" applyNumberFormat="1" applyFont="1" applyFill="1" applyBorder="1" applyAlignment="1">
      <alignment horizontal="right" vertical="center"/>
    </xf>
    <xf numFmtId="165" fontId="7" fillId="2" borderId="72" xfId="0" applyNumberFormat="1" applyFont="1" applyFill="1" applyBorder="1" applyAlignment="1">
      <alignment horizontal="right" vertical="center"/>
    </xf>
    <xf numFmtId="49" fontId="6" fillId="0" borderId="73" xfId="1" applyNumberFormat="1" applyFont="1" applyFill="1" applyBorder="1" applyAlignment="1">
      <alignment horizontal="center" vertical="center"/>
    </xf>
    <xf numFmtId="49" fontId="6" fillId="0" borderId="74" xfId="1" applyNumberFormat="1" applyFont="1" applyFill="1" applyBorder="1" applyAlignment="1">
      <alignment horizontal="center" vertical="center"/>
    </xf>
    <xf numFmtId="165" fontId="7" fillId="2" borderId="75" xfId="0" applyNumberFormat="1" applyFont="1" applyFill="1" applyBorder="1" applyAlignment="1">
      <alignment horizontal="right" vertical="center"/>
    </xf>
    <xf numFmtId="165" fontId="7" fillId="2" borderId="76" xfId="0" applyNumberFormat="1" applyFont="1" applyFill="1" applyBorder="1" applyAlignment="1">
      <alignment horizontal="right" vertical="center"/>
    </xf>
    <xf numFmtId="165" fontId="8" fillId="0" borderId="77" xfId="0" applyNumberFormat="1" applyFont="1" applyFill="1" applyBorder="1" applyAlignment="1">
      <alignment horizontal="right" vertical="center"/>
    </xf>
    <xf numFmtId="165" fontId="8" fillId="0" borderId="78" xfId="0" applyNumberFormat="1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_Annexe M9" xfId="2"/>
    <cellStyle name="Normal_Fiche M4 bis_bass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0" i="0" baseline="0">
                <a:effectLst/>
              </a:rPr>
              <a:t>Répartition (%) des tonnes transportées par les camions selon la distance de la course et le poids du chargement</a:t>
            </a:r>
            <a:endParaRPr lang="fr-FR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[1]Graphique!$C$10</c:f>
              <c:strCache>
                <c:ptCount val="1"/>
                <c:pt idx="0">
                  <c:v>Jusqu'à 205 km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[1]Graphique!$B$11:$B$13</c:f>
              <c:strCache>
                <c:ptCount val="3"/>
                <c:pt idx="0">
                  <c:v>Moins de
18 tonnes</c:v>
                </c:pt>
                <c:pt idx="1">
                  <c:v>De 18
à 28
tonnes</c:v>
                </c:pt>
                <c:pt idx="2">
                  <c:v>Plus
de 28
tonnes</c:v>
                </c:pt>
              </c:strCache>
            </c:strRef>
          </c:cat>
          <c:val>
            <c:numRef>
              <c:f>[1]Graphique!$C$11:$C$13</c:f>
              <c:numCache>
                <c:formatCode>General</c:formatCode>
                <c:ptCount val="3"/>
                <c:pt idx="0">
                  <c:v>69.981685110543907</c:v>
                </c:pt>
                <c:pt idx="1">
                  <c:v>15.115791143460781</c:v>
                </c:pt>
                <c:pt idx="2">
                  <c:v>2.9027652149460388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2-4D2C-85A7-73B7E128A05C}"/>
            </c:ext>
          </c:extLst>
        </c:ser>
        <c:ser>
          <c:idx val="1"/>
          <c:order val="1"/>
          <c:tx>
            <c:strRef>
              <c:f>[1]Graphique!$D$10</c:f>
              <c:strCache>
                <c:ptCount val="1"/>
                <c:pt idx="0">
                  <c:v>Plus de 205 à 425 km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[1]Graphique!$B$11:$B$13</c:f>
              <c:strCache>
                <c:ptCount val="3"/>
                <c:pt idx="0">
                  <c:v>Moins de
18 tonnes</c:v>
                </c:pt>
                <c:pt idx="1">
                  <c:v>De 18
à 28
tonnes</c:v>
                </c:pt>
                <c:pt idx="2">
                  <c:v>Plus
de 28
tonnes</c:v>
                </c:pt>
              </c:strCache>
            </c:strRef>
          </c:cat>
          <c:val>
            <c:numRef>
              <c:f>[1]Graphique!$D$11:$D$13</c:f>
              <c:numCache>
                <c:formatCode>General</c:formatCode>
                <c:ptCount val="3"/>
                <c:pt idx="0">
                  <c:v>7.6214947833320421</c:v>
                </c:pt>
                <c:pt idx="1">
                  <c:v>1.0948530029174957</c:v>
                </c:pt>
                <c:pt idx="2">
                  <c:v>0.44688670146282317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2-4D2C-85A7-73B7E128A05C}"/>
            </c:ext>
          </c:extLst>
        </c:ser>
        <c:ser>
          <c:idx val="2"/>
          <c:order val="2"/>
          <c:tx>
            <c:strRef>
              <c:f>[1]Graphique!$E$10</c:f>
              <c:strCache>
                <c:ptCount val="1"/>
                <c:pt idx="0">
                  <c:v>Plus de 425 km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[1]Graphique!$B$11:$B$13</c:f>
              <c:strCache>
                <c:ptCount val="3"/>
                <c:pt idx="0">
                  <c:v>Moins de
18 tonnes</c:v>
                </c:pt>
                <c:pt idx="1">
                  <c:v>De 18
à 28
tonnes</c:v>
                </c:pt>
                <c:pt idx="2">
                  <c:v>Plus
de 28
tonnes</c:v>
                </c:pt>
              </c:strCache>
            </c:strRef>
          </c:cat>
          <c:val>
            <c:numRef>
              <c:f>[1]Graphique!$E$11:$E$13</c:f>
              <c:numCache>
                <c:formatCode>General</c:formatCode>
                <c:ptCount val="3"/>
                <c:pt idx="0">
                  <c:v>2.0857666774976171</c:v>
                </c:pt>
                <c:pt idx="1">
                  <c:v>0.58290515766974338</c:v>
                </c:pt>
                <c:pt idx="2">
                  <c:v>0.16785220816955021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2-4D2C-85A7-73B7E128A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8247967"/>
        <c:axId val="368247135"/>
      </c:barChart>
      <c:catAx>
        <c:axId val="3682479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47135"/>
        <c:crosses val="autoZero"/>
        <c:auto val="1"/>
        <c:lblAlgn val="ctr"/>
        <c:lblOffset val="100"/>
        <c:noMultiLvlLbl val="0"/>
      </c:catAx>
      <c:valAx>
        <c:axId val="368247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4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/>
              <a:t>Répartition (%)</a:t>
            </a:r>
            <a:r>
              <a:rPr lang="fr-FR" sz="1000" baseline="0"/>
              <a:t> </a:t>
            </a:r>
            <a:r>
              <a:rPr lang="fr-FR" sz="1000"/>
              <a:t>des tonnes transportées par les tracteurs routiers selon la distance de la course et le poids du chargement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[1]Graphique!$J$10</c:f>
              <c:strCache>
                <c:ptCount val="1"/>
                <c:pt idx="0">
                  <c:v>Jusqu'à 205 km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[1]Graphique!$I$11:$I$13</c:f>
              <c:strCache>
                <c:ptCount val="3"/>
                <c:pt idx="0">
                  <c:v>Moins de
18 tonnes</c:v>
                </c:pt>
                <c:pt idx="1">
                  <c:v>De 18
à 28
tonnes</c:v>
                </c:pt>
                <c:pt idx="2">
                  <c:v>Plus
de 28
tonnes</c:v>
                </c:pt>
              </c:strCache>
            </c:strRef>
          </c:cat>
          <c:val>
            <c:numRef>
              <c:f>[1]Graphique!$J$11:$J$13</c:f>
              <c:numCache>
                <c:formatCode>General</c:formatCode>
                <c:ptCount val="3"/>
                <c:pt idx="0">
                  <c:v>9.9292772747818994</c:v>
                </c:pt>
                <c:pt idx="1">
                  <c:v>26.713298843886463</c:v>
                </c:pt>
                <c:pt idx="2">
                  <c:v>37.92359141199011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4C1-A867-49F56838D97A}"/>
            </c:ext>
          </c:extLst>
        </c:ser>
        <c:ser>
          <c:idx val="1"/>
          <c:order val="1"/>
          <c:tx>
            <c:strRef>
              <c:f>[1]Graphique!$K$10</c:f>
              <c:strCache>
                <c:ptCount val="1"/>
                <c:pt idx="0">
                  <c:v>Plus de 205 à 425 km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[1]Graphique!$I$11:$I$13</c:f>
              <c:strCache>
                <c:ptCount val="3"/>
                <c:pt idx="0">
                  <c:v>Moins de
18 tonnes</c:v>
                </c:pt>
                <c:pt idx="1">
                  <c:v>De 18
à 28
tonnes</c:v>
                </c:pt>
                <c:pt idx="2">
                  <c:v>Plus
de 28
tonnes</c:v>
                </c:pt>
              </c:strCache>
            </c:strRef>
          </c:cat>
          <c:val>
            <c:numRef>
              <c:f>[1]Graphique!$K$11:$K$13</c:f>
              <c:numCache>
                <c:formatCode>General</c:formatCode>
                <c:ptCount val="3"/>
                <c:pt idx="0">
                  <c:v>4.1096184826163036</c:v>
                </c:pt>
                <c:pt idx="1">
                  <c:v>8.066553783429498</c:v>
                </c:pt>
                <c:pt idx="2">
                  <c:v>3.8947803334434195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E1-44C1-A867-49F56838D97A}"/>
            </c:ext>
          </c:extLst>
        </c:ser>
        <c:ser>
          <c:idx val="2"/>
          <c:order val="2"/>
          <c:tx>
            <c:strRef>
              <c:f>[1]Graphique!$L$10</c:f>
              <c:strCache>
                <c:ptCount val="1"/>
                <c:pt idx="0">
                  <c:v>Plus de 425 km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[1]Graphique!$I$11:$I$13</c:f>
              <c:strCache>
                <c:ptCount val="3"/>
                <c:pt idx="0">
                  <c:v>Moins de
18 tonnes</c:v>
                </c:pt>
                <c:pt idx="1">
                  <c:v>De 18
à 28
tonnes</c:v>
                </c:pt>
                <c:pt idx="2">
                  <c:v>Plus
de 28
tonnes</c:v>
                </c:pt>
              </c:strCache>
            </c:strRef>
          </c:cat>
          <c:val>
            <c:numRef>
              <c:f>[1]Graphique!$L$11:$L$13</c:f>
              <c:numCache>
                <c:formatCode>General</c:formatCode>
                <c:ptCount val="3"/>
                <c:pt idx="0">
                  <c:v>2.6678016343046944</c:v>
                </c:pt>
                <c:pt idx="1">
                  <c:v>5.2918654268784753</c:v>
                </c:pt>
                <c:pt idx="2">
                  <c:v>1.4032128086691429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E1-44C1-A867-49F56838D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6296175"/>
        <c:axId val="376293263"/>
      </c:barChart>
      <c:catAx>
        <c:axId val="3762961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6293263"/>
        <c:crosses val="autoZero"/>
        <c:auto val="1"/>
        <c:lblAlgn val="ctr"/>
        <c:lblOffset val="100"/>
        <c:noMultiLvlLbl val="0"/>
      </c:catAx>
      <c:valAx>
        <c:axId val="376293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6296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15</xdr:row>
      <xdr:rowOff>47625</xdr:rowOff>
    </xdr:from>
    <xdr:to>
      <xdr:col>4</xdr:col>
      <xdr:colOff>1409700</xdr:colOff>
      <xdr:row>29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15</xdr:row>
      <xdr:rowOff>38100</xdr:rowOff>
    </xdr:from>
    <xdr:to>
      <xdr:col>11</xdr:col>
      <xdr:colOff>1162050</xdr:colOff>
      <xdr:row>29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oit.pentinat\Documents\TRM_DIFFUSION\Bilan_publi_web_2021\Article%20TRM%202019-2021%20-%20Tableaux%201%20d&#233;clin&#233;s%20TKM%20Tonnes%20et%20Distances%20en%20char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1 Tonnes"/>
      <sheetName val="Tab1 Distance intérieure charge"/>
      <sheetName val="Graphique"/>
      <sheetName val="compléments"/>
    </sheetNames>
    <sheetDataSet>
      <sheetData sheetId="0"/>
      <sheetData sheetId="1"/>
      <sheetData sheetId="2"/>
      <sheetData sheetId="3">
        <row r="10">
          <cell r="C10" t="str">
            <v>Jusqu'à 205 km</v>
          </cell>
          <cell r="D10" t="str">
            <v>Plus de 205 à 425 km</v>
          </cell>
          <cell r="E10" t="str">
            <v>Plus de 425 km</v>
          </cell>
          <cell r="J10" t="str">
            <v>Jusqu'à 205 km</v>
          </cell>
          <cell r="K10" t="str">
            <v>Plus de 205 à 425 km</v>
          </cell>
          <cell r="L10" t="str">
            <v>Plus de 425 km</v>
          </cell>
        </row>
        <row r="11">
          <cell r="B11" t="str">
            <v>Moins de
18 tonnes</v>
          </cell>
          <cell r="C11">
            <v>69.981685110543907</v>
          </cell>
          <cell r="D11">
            <v>7.6214947833320421</v>
          </cell>
          <cell r="E11">
            <v>2.0857666774976171</v>
          </cell>
          <cell r="I11" t="str">
            <v>Moins de
18 tonnes</v>
          </cell>
          <cell r="J11">
            <v>9.9292772747818994</v>
          </cell>
          <cell r="K11">
            <v>4.1096184826163036</v>
          </cell>
          <cell r="L11">
            <v>2.6678016343046944</v>
          </cell>
        </row>
        <row r="12">
          <cell r="B12" t="str">
            <v>De 18
à 28
tonnes</v>
          </cell>
          <cell r="C12">
            <v>15.115791143460781</v>
          </cell>
          <cell r="D12">
            <v>1.0948530029174957</v>
          </cell>
          <cell r="E12">
            <v>0.58290515766974338</v>
          </cell>
          <cell r="I12" t="str">
            <v>De 18
à 28
tonnes</v>
          </cell>
          <cell r="J12">
            <v>26.713298843886463</v>
          </cell>
          <cell r="K12">
            <v>8.066553783429498</v>
          </cell>
          <cell r="L12">
            <v>5.2918654268784753</v>
          </cell>
        </row>
        <row r="13">
          <cell r="B13" t="str">
            <v>Plus
de 28
tonnes</v>
          </cell>
          <cell r="C13">
            <v>2.9027652149460388</v>
          </cell>
          <cell r="D13">
            <v>0.44688670146282317</v>
          </cell>
          <cell r="E13">
            <v>0.16785220816955021</v>
          </cell>
          <cell r="I13" t="str">
            <v>Plus
de 28
tonnes</v>
          </cell>
          <cell r="J13">
            <v>37.92359141199011</v>
          </cell>
          <cell r="K13">
            <v>3.8947803334434195</v>
          </cell>
          <cell r="L13">
            <v>1.4032128086691429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workbookViewId="0">
      <selection activeCell="M4" sqref="M4"/>
    </sheetView>
  </sheetViews>
  <sheetFormatPr baseColWidth="10" defaultColWidth="11.44140625" defaultRowHeight="10.199999999999999" x14ac:dyDescent="0.3"/>
  <cols>
    <col min="1" max="1" width="35.33203125" style="3" customWidth="1"/>
    <col min="2" max="16384" width="11.44140625" style="3"/>
  </cols>
  <sheetData>
    <row r="1" spans="1:10" s="1" customFormat="1" ht="15.75" customHeight="1" x14ac:dyDescent="0.3">
      <c r="A1" s="1" t="s">
        <v>34</v>
      </c>
    </row>
    <row r="2" spans="1:10" ht="15.75" customHeight="1" thickBot="1" x14ac:dyDescent="0.35">
      <c r="A2" s="2" t="s">
        <v>0</v>
      </c>
    </row>
    <row r="3" spans="1:10" ht="21.75" customHeight="1" x14ac:dyDescent="0.3">
      <c r="B3" s="149">
        <v>2019</v>
      </c>
      <c r="C3" s="150"/>
      <c r="D3" s="149">
        <v>2020</v>
      </c>
      <c r="E3" s="150"/>
      <c r="F3" s="149">
        <v>2021</v>
      </c>
      <c r="G3" s="150"/>
      <c r="H3" s="4" t="s">
        <v>1</v>
      </c>
      <c r="I3" s="5" t="s">
        <v>2</v>
      </c>
      <c r="J3" s="67" t="s">
        <v>3</v>
      </c>
    </row>
    <row r="4" spans="1:10" ht="21.75" customHeight="1" thickBot="1" x14ac:dyDescent="0.35"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68" t="s">
        <v>6</v>
      </c>
      <c r="I4" s="69" t="s">
        <v>6</v>
      </c>
      <c r="J4" s="70" t="s">
        <v>6</v>
      </c>
    </row>
    <row r="5" spans="1:10" ht="21.75" customHeight="1" x14ac:dyDescent="0.3">
      <c r="A5" s="71" t="s">
        <v>7</v>
      </c>
      <c r="B5" s="72">
        <f>B9+B21</f>
        <v>167.91835</v>
      </c>
      <c r="C5" s="73">
        <f>B5/B$5*100</f>
        <v>100</v>
      </c>
      <c r="D5" s="72">
        <f t="shared" ref="D5:F5" si="0">D9+D21</f>
        <v>162.17135999999999</v>
      </c>
      <c r="E5" s="73">
        <f>D5/D$5*100</f>
        <v>100</v>
      </c>
      <c r="F5" s="72">
        <f t="shared" si="0"/>
        <v>168.10044000000002</v>
      </c>
      <c r="G5" s="73">
        <f>F5/F$5*100</f>
        <v>100</v>
      </c>
      <c r="H5" s="74">
        <f>(D5-B5)/B5*100</f>
        <v>-3.4224907522018948</v>
      </c>
      <c r="I5" s="75">
        <f>(F5-D5)/D5*100</f>
        <v>3.6560586283546166</v>
      </c>
      <c r="J5" s="76">
        <f>(F5-B5)/B5*100</f>
        <v>0.10843960770220556</v>
      </c>
    </row>
    <row r="6" spans="1:10" ht="21.75" customHeight="1" x14ac:dyDescent="0.3">
      <c r="A6" s="26" t="s">
        <v>27</v>
      </c>
      <c r="B6" s="29">
        <f t="shared" ref="B6:F8" si="1">B10+B22</f>
        <v>144.69839000000002</v>
      </c>
      <c r="C6" s="77">
        <f t="shared" ref="C6:E21" si="2">B6/B$5*100</f>
        <v>86.171874604532505</v>
      </c>
      <c r="D6" s="29">
        <f t="shared" si="1"/>
        <v>140.11354</v>
      </c>
      <c r="E6" s="77">
        <f t="shared" si="2"/>
        <v>86.39844914663108</v>
      </c>
      <c r="F6" s="29">
        <f t="shared" si="1"/>
        <v>143.80993999999998</v>
      </c>
      <c r="G6" s="77">
        <f t="shared" ref="G6:G24" si="3">F6/F$5*100</f>
        <v>85.550008078503524</v>
      </c>
      <c r="H6" s="78">
        <f t="shared" ref="H6:H24" si="4">(D6-B6)/B6*100</f>
        <v>-3.1685563329350219</v>
      </c>
      <c r="I6" s="79">
        <f t="shared" ref="I6:I24" si="5">(F6-D6)/D6*100</f>
        <v>2.6381461777355586</v>
      </c>
      <c r="J6" s="80">
        <f t="shared" ref="J6:J24" si="6">(F6-B6)/B6*100</f>
        <v>-0.61400130298618683</v>
      </c>
    </row>
    <row r="7" spans="1:10" ht="21.75" customHeight="1" x14ac:dyDescent="0.3">
      <c r="A7" s="81" t="s">
        <v>28</v>
      </c>
      <c r="B7" s="82">
        <f t="shared" si="1"/>
        <v>124.99485999999999</v>
      </c>
      <c r="C7" s="83">
        <f t="shared" si="2"/>
        <v>74.437880076834944</v>
      </c>
      <c r="D7" s="82">
        <f t="shared" si="1"/>
        <v>120.85425000000001</v>
      </c>
      <c r="E7" s="83">
        <f t="shared" si="2"/>
        <v>74.522560580363901</v>
      </c>
      <c r="F7" s="82">
        <f t="shared" si="1"/>
        <v>123.00125</v>
      </c>
      <c r="G7" s="83">
        <f t="shared" si="3"/>
        <v>73.171283787240526</v>
      </c>
      <c r="H7" s="84">
        <f t="shared" si="4"/>
        <v>-3.3126242151077103</v>
      </c>
      <c r="I7" s="85">
        <f t="shared" si="5"/>
        <v>1.7765200644578003</v>
      </c>
      <c r="J7" s="86">
        <f t="shared" si="6"/>
        <v>-1.5949535844913862</v>
      </c>
    </row>
    <row r="8" spans="1:10" ht="21.75" customHeight="1" thickBot="1" x14ac:dyDescent="0.35">
      <c r="A8" s="41" t="s">
        <v>29</v>
      </c>
      <c r="B8" s="44">
        <f t="shared" si="1"/>
        <v>23.21996</v>
      </c>
      <c r="C8" s="87">
        <f t="shared" si="2"/>
        <v>13.828125395467501</v>
      </c>
      <c r="D8" s="44">
        <f t="shared" si="1"/>
        <v>22.05782</v>
      </c>
      <c r="E8" s="87">
        <f t="shared" si="2"/>
        <v>13.601550853368929</v>
      </c>
      <c r="F8" s="44">
        <f t="shared" si="1"/>
        <v>24.290499999999998</v>
      </c>
      <c r="G8" s="87">
        <f t="shared" si="3"/>
        <v>14.449991921496455</v>
      </c>
      <c r="H8" s="88">
        <f t="shared" si="4"/>
        <v>-5.0049181824602664</v>
      </c>
      <c r="I8" s="89">
        <f t="shared" si="5"/>
        <v>10.121943147600254</v>
      </c>
      <c r="J8" s="90">
        <f t="shared" si="6"/>
        <v>4.6104299921274521</v>
      </c>
    </row>
    <row r="9" spans="1:10" ht="21.75" customHeight="1" x14ac:dyDescent="0.3">
      <c r="A9" s="91" t="s">
        <v>30</v>
      </c>
      <c r="B9" s="92">
        <f t="shared" ref="B9:F12" si="7">B13+B17</f>
        <v>161.42461</v>
      </c>
      <c r="C9" s="73">
        <f t="shared" si="2"/>
        <v>96.132799065736407</v>
      </c>
      <c r="D9" s="92">
        <f t="shared" si="7"/>
        <v>155.81630999999999</v>
      </c>
      <c r="E9" s="73">
        <f t="shared" si="2"/>
        <v>96.081274770095035</v>
      </c>
      <c r="F9" s="92">
        <f t="shared" si="7"/>
        <v>161.40378000000001</v>
      </c>
      <c r="G9" s="73">
        <f t="shared" si="3"/>
        <v>96.016274555854821</v>
      </c>
      <c r="H9" s="93">
        <f t="shared" si="4"/>
        <v>-3.4742533991564324</v>
      </c>
      <c r="I9" s="94">
        <f t="shared" si="5"/>
        <v>3.5859339757179622</v>
      </c>
      <c r="J9" s="95">
        <f t="shared" si="6"/>
        <v>-1.290385648135651E-2</v>
      </c>
    </row>
    <row r="10" spans="1:10" ht="21.75" customHeight="1" x14ac:dyDescent="0.3">
      <c r="A10" s="26" t="s">
        <v>27</v>
      </c>
      <c r="B10" s="96">
        <f t="shared" si="7"/>
        <v>138.51339000000002</v>
      </c>
      <c r="C10" s="77">
        <f t="shared" si="2"/>
        <v>82.488536839481824</v>
      </c>
      <c r="D10" s="96">
        <f t="shared" si="7"/>
        <v>133.98412999999999</v>
      </c>
      <c r="E10" s="77">
        <f t="shared" si="2"/>
        <v>82.618860691554914</v>
      </c>
      <c r="F10" s="96">
        <f t="shared" si="7"/>
        <v>137.41821999999999</v>
      </c>
      <c r="G10" s="77">
        <f t="shared" si="3"/>
        <v>81.747686085771093</v>
      </c>
      <c r="H10" s="78">
        <f t="shared" si="4"/>
        <v>-3.2699076962884392</v>
      </c>
      <c r="I10" s="79">
        <f t="shared" si="5"/>
        <v>2.5630572814854995</v>
      </c>
      <c r="J10" s="80">
        <f t="shared" si="6"/>
        <v>-0.79066002211051534</v>
      </c>
    </row>
    <row r="11" spans="1:10" ht="21.75" customHeight="1" x14ac:dyDescent="0.3">
      <c r="A11" s="81" t="s">
        <v>28</v>
      </c>
      <c r="B11" s="97">
        <f t="shared" si="7"/>
        <v>119.3192</v>
      </c>
      <c r="C11" s="83">
        <f t="shared" si="2"/>
        <v>71.057868303255717</v>
      </c>
      <c r="D11" s="97">
        <f t="shared" si="7"/>
        <v>115.34444000000001</v>
      </c>
      <c r="E11" s="83">
        <f t="shared" si="2"/>
        <v>71.12503712122782</v>
      </c>
      <c r="F11" s="97">
        <f t="shared" si="7"/>
        <v>117.12949999999999</v>
      </c>
      <c r="G11" s="83">
        <f t="shared" si="3"/>
        <v>69.678282817106236</v>
      </c>
      <c r="H11" s="84">
        <f t="shared" si="4"/>
        <v>-3.3311990023399329</v>
      </c>
      <c r="I11" s="85">
        <f t="shared" si="5"/>
        <v>1.5475908504995881</v>
      </c>
      <c r="J11" s="86">
        <f t="shared" si="6"/>
        <v>-1.8351614828124911</v>
      </c>
    </row>
    <row r="12" spans="1:10" ht="21.75" customHeight="1" x14ac:dyDescent="0.3">
      <c r="A12" s="26" t="s">
        <v>29</v>
      </c>
      <c r="B12" s="96">
        <f>B16+B20</f>
        <v>22.91122</v>
      </c>
      <c r="C12" s="77">
        <f t="shared" si="2"/>
        <v>13.644262226254606</v>
      </c>
      <c r="D12" s="96">
        <f t="shared" si="7"/>
        <v>21.832180000000001</v>
      </c>
      <c r="E12" s="77">
        <f t="shared" si="2"/>
        <v>13.462414078540133</v>
      </c>
      <c r="F12" s="96">
        <f t="shared" si="7"/>
        <v>23.98556</v>
      </c>
      <c r="G12" s="77">
        <f t="shared" si="3"/>
        <v>14.268588470083717</v>
      </c>
      <c r="H12" s="98">
        <f t="shared" si="4"/>
        <v>-4.709657538969986</v>
      </c>
      <c r="I12" s="99">
        <f t="shared" si="5"/>
        <v>9.8633301850754176</v>
      </c>
      <c r="J12" s="100">
        <f t="shared" si="6"/>
        <v>4.6891435724505257</v>
      </c>
    </row>
    <row r="13" spans="1:10" ht="21.75" customHeight="1" x14ac:dyDescent="0.3">
      <c r="A13" s="101" t="s">
        <v>31</v>
      </c>
      <c r="B13" s="102">
        <f>B14+B16</f>
        <v>21.046009999999999</v>
      </c>
      <c r="C13" s="103">
        <f t="shared" si="2"/>
        <v>12.533478324435654</v>
      </c>
      <c r="D13" s="102">
        <f t="shared" ref="D13:F13" si="8">D14+D16</f>
        <v>20.355740000000001</v>
      </c>
      <c r="E13" s="103">
        <f t="shared" si="2"/>
        <v>12.551994384211863</v>
      </c>
      <c r="F13" s="102">
        <f t="shared" si="8"/>
        <v>20.504559999999998</v>
      </c>
      <c r="G13" s="103">
        <f t="shared" si="3"/>
        <v>12.197802694627089</v>
      </c>
      <c r="H13" s="104">
        <f t="shared" si="4"/>
        <v>-3.2798140835246117</v>
      </c>
      <c r="I13" s="105">
        <f t="shared" si="5"/>
        <v>0.73109599552753701</v>
      </c>
      <c r="J13" s="106">
        <f t="shared" si="6"/>
        <v>-2.5726966774224715</v>
      </c>
    </row>
    <row r="14" spans="1:10" ht="21.75" customHeight="1" x14ac:dyDescent="0.3">
      <c r="A14" s="26" t="s">
        <v>27</v>
      </c>
      <c r="B14" s="29">
        <v>12.18009</v>
      </c>
      <c r="C14" s="77">
        <f t="shared" si="2"/>
        <v>7.2535788971247035</v>
      </c>
      <c r="D14" s="29">
        <v>12.62063</v>
      </c>
      <c r="E14" s="77">
        <f t="shared" si="2"/>
        <v>7.7822804223877755</v>
      </c>
      <c r="F14" s="29">
        <v>12.06122</v>
      </c>
      <c r="G14" s="77">
        <f t="shared" si="3"/>
        <v>7.175007989271176</v>
      </c>
      <c r="H14" s="78">
        <f t="shared" si="4"/>
        <v>3.6168862463249485</v>
      </c>
      <c r="I14" s="79">
        <f t="shared" si="5"/>
        <v>-4.4325045580133455</v>
      </c>
      <c r="J14" s="80">
        <f t="shared" si="6"/>
        <v>-0.97593695941490877</v>
      </c>
    </row>
    <row r="15" spans="1:10" ht="21.75" customHeight="1" x14ac:dyDescent="0.3">
      <c r="A15" s="81" t="s">
        <v>28</v>
      </c>
      <c r="B15" s="82">
        <v>8.8992000000000004</v>
      </c>
      <c r="C15" s="83">
        <f t="shared" si="2"/>
        <v>5.2997185834663094</v>
      </c>
      <c r="D15" s="82">
        <v>9.4274400000000007</v>
      </c>
      <c r="E15" s="83">
        <f t="shared" si="2"/>
        <v>5.8132582719908132</v>
      </c>
      <c r="F15" s="82">
        <v>9.0145</v>
      </c>
      <c r="G15" s="83">
        <f t="shared" si="3"/>
        <v>5.3625677600843868</v>
      </c>
      <c r="H15" s="84">
        <f t="shared" si="4"/>
        <v>5.9358144552319336</v>
      </c>
      <c r="I15" s="85">
        <f t="shared" si="5"/>
        <v>-4.3801922897414434</v>
      </c>
      <c r="J15" s="86">
        <f t="shared" si="6"/>
        <v>1.2956220783890633</v>
      </c>
    </row>
    <row r="16" spans="1:10" ht="21.75" customHeight="1" x14ac:dyDescent="0.3">
      <c r="A16" s="34" t="s">
        <v>29</v>
      </c>
      <c r="B16" s="37">
        <v>8.8659199999999991</v>
      </c>
      <c r="C16" s="107">
        <f t="shared" si="2"/>
        <v>5.2798994273109514</v>
      </c>
      <c r="D16" s="37">
        <v>7.7351099999999997</v>
      </c>
      <c r="E16" s="107">
        <f t="shared" si="2"/>
        <v>4.7697139618240856</v>
      </c>
      <c r="F16" s="37">
        <v>8.4433399999999992</v>
      </c>
      <c r="G16" s="107">
        <f t="shared" si="3"/>
        <v>5.0227947053559161</v>
      </c>
      <c r="H16" s="98">
        <f t="shared" si="4"/>
        <v>-12.754570309680208</v>
      </c>
      <c r="I16" s="99">
        <f t="shared" si="5"/>
        <v>9.1560430297694477</v>
      </c>
      <c r="J16" s="100">
        <f t="shared" si="6"/>
        <v>-4.7663412257272793</v>
      </c>
    </row>
    <row r="17" spans="1:10" ht="21.75" customHeight="1" x14ac:dyDescent="0.3">
      <c r="A17" s="108" t="s">
        <v>32</v>
      </c>
      <c r="B17" s="109">
        <f>B18+B20</f>
        <v>140.37860000000001</v>
      </c>
      <c r="C17" s="77">
        <f t="shared" si="2"/>
        <v>83.599320741300758</v>
      </c>
      <c r="D17" s="109">
        <f t="shared" ref="D17:F17" si="9">D18+D20</f>
        <v>135.46056999999999</v>
      </c>
      <c r="E17" s="77">
        <f t="shared" si="2"/>
        <v>83.529280385883169</v>
      </c>
      <c r="F17" s="109">
        <f t="shared" si="9"/>
        <v>140.89922000000001</v>
      </c>
      <c r="G17" s="77">
        <f t="shared" si="3"/>
        <v>83.818471861227721</v>
      </c>
      <c r="H17" s="104">
        <f t="shared" si="4"/>
        <v>-3.5034043650528042</v>
      </c>
      <c r="I17" s="105">
        <f t="shared" si="5"/>
        <v>4.0149321680840586</v>
      </c>
      <c r="J17" s="106">
        <f t="shared" si="6"/>
        <v>0.37086849420068874</v>
      </c>
    </row>
    <row r="18" spans="1:10" ht="21.75" customHeight="1" x14ac:dyDescent="0.3">
      <c r="A18" s="110" t="s">
        <v>27</v>
      </c>
      <c r="B18" s="111">
        <v>126.33330000000001</v>
      </c>
      <c r="C18" s="112">
        <f t="shared" si="2"/>
        <v>75.234957942357113</v>
      </c>
      <c r="D18" s="111">
        <v>121.3635</v>
      </c>
      <c r="E18" s="112">
        <f t="shared" si="2"/>
        <v>74.836580269167143</v>
      </c>
      <c r="F18" s="111">
        <v>125.357</v>
      </c>
      <c r="G18" s="112">
        <f t="shared" si="3"/>
        <v>74.572678096499914</v>
      </c>
      <c r="H18" s="78">
        <f t="shared" si="4"/>
        <v>-3.9338796659313147</v>
      </c>
      <c r="I18" s="79">
        <f t="shared" si="5"/>
        <v>3.2905280417918048</v>
      </c>
      <c r="J18" s="80">
        <f t="shared" si="6"/>
        <v>-0.77279703767732577</v>
      </c>
    </row>
    <row r="19" spans="1:10" ht="21.75" customHeight="1" x14ac:dyDescent="0.3">
      <c r="A19" s="81" t="s">
        <v>28</v>
      </c>
      <c r="B19" s="82">
        <v>110.42</v>
      </c>
      <c r="C19" s="83">
        <f t="shared" si="2"/>
        <v>65.758149719789401</v>
      </c>
      <c r="D19" s="82">
        <v>105.917</v>
      </c>
      <c r="E19" s="83">
        <f t="shared" si="2"/>
        <v>65.311778849237015</v>
      </c>
      <c r="F19" s="82">
        <v>108.11499999999999</v>
      </c>
      <c r="G19" s="83">
        <f t="shared" si="3"/>
        <v>64.315715057021848</v>
      </c>
      <c r="H19" s="84">
        <f t="shared" si="4"/>
        <v>-4.0780655678319144</v>
      </c>
      <c r="I19" s="85">
        <f t="shared" si="5"/>
        <v>2.0752098341153857</v>
      </c>
      <c r="J19" s="86">
        <f t="shared" si="6"/>
        <v>-2.0874841514218501</v>
      </c>
    </row>
    <row r="20" spans="1:10" ht="21.75" customHeight="1" thickBot="1" x14ac:dyDescent="0.35">
      <c r="A20" s="41" t="s">
        <v>29</v>
      </c>
      <c r="B20" s="44">
        <v>14.045299999999999</v>
      </c>
      <c r="C20" s="87">
        <f t="shared" si="2"/>
        <v>8.3643627989436524</v>
      </c>
      <c r="D20" s="44">
        <v>14.09707</v>
      </c>
      <c r="E20" s="87">
        <f t="shared" si="2"/>
        <v>8.6927001167160469</v>
      </c>
      <c r="F20" s="44">
        <v>15.54222</v>
      </c>
      <c r="G20" s="87">
        <f t="shared" si="3"/>
        <v>9.2457937647278019</v>
      </c>
      <c r="H20" s="98">
        <f t="shared" si="4"/>
        <v>0.36859305248019769</v>
      </c>
      <c r="I20" s="99">
        <f t="shared" si="5"/>
        <v>10.251421039974973</v>
      </c>
      <c r="J20" s="100">
        <f t="shared" si="6"/>
        <v>10.657800118189012</v>
      </c>
    </row>
    <row r="21" spans="1:10" ht="21.75" customHeight="1" x14ac:dyDescent="0.3">
      <c r="A21" s="113" t="s">
        <v>33</v>
      </c>
      <c r="B21" s="22">
        <f>B22+B24</f>
        <v>6.4937399999999998</v>
      </c>
      <c r="C21" s="114">
        <f t="shared" si="2"/>
        <v>3.8672009342635869</v>
      </c>
      <c r="D21" s="22">
        <f t="shared" ref="D21:F21" si="10">D22+D24</f>
        <v>6.3550500000000003</v>
      </c>
      <c r="E21" s="114">
        <f t="shared" si="2"/>
        <v>3.9187252299049602</v>
      </c>
      <c r="F21" s="22">
        <f t="shared" si="10"/>
        <v>6.6966599999999996</v>
      </c>
      <c r="G21" s="114">
        <f t="shared" si="3"/>
        <v>3.9837254441451782</v>
      </c>
      <c r="H21" s="74">
        <f t="shared" si="4"/>
        <v>-2.1357491984588162</v>
      </c>
      <c r="I21" s="75">
        <f t="shared" si="5"/>
        <v>5.3754101069228293</v>
      </c>
      <c r="J21" s="76">
        <f t="shared" si="6"/>
        <v>3.1248556301915347</v>
      </c>
    </row>
    <row r="22" spans="1:10" ht="21.75" customHeight="1" x14ac:dyDescent="0.3">
      <c r="A22" s="110" t="s">
        <v>27</v>
      </c>
      <c r="B22" s="111">
        <v>6.1849999999999996</v>
      </c>
      <c r="C22" s="112">
        <f t="shared" ref="C22:E24" si="11">B22/B$5*100</f>
        <v>3.6833377650506929</v>
      </c>
      <c r="D22" s="111">
        <v>6.12941</v>
      </c>
      <c r="E22" s="112">
        <f t="shared" si="11"/>
        <v>3.779588455076162</v>
      </c>
      <c r="F22" s="111">
        <v>6.3917199999999994</v>
      </c>
      <c r="G22" s="112">
        <f t="shared" si="3"/>
        <v>3.8023219927324394</v>
      </c>
      <c r="H22" s="78">
        <f t="shared" si="4"/>
        <v>-0.8987873888439708</v>
      </c>
      <c r="I22" s="79">
        <f t="shared" si="5"/>
        <v>4.2795309825904839</v>
      </c>
      <c r="J22" s="80">
        <f t="shared" si="6"/>
        <v>3.3422797089733196</v>
      </c>
    </row>
    <row r="23" spans="1:10" ht="21.75" customHeight="1" x14ac:dyDescent="0.3">
      <c r="A23" s="81" t="s">
        <v>28</v>
      </c>
      <c r="B23" s="82">
        <v>5.6756599999999997</v>
      </c>
      <c r="C23" s="83">
        <f t="shared" si="11"/>
        <v>3.3800117735792425</v>
      </c>
      <c r="D23" s="82">
        <v>5.5098099999999999</v>
      </c>
      <c r="E23" s="83">
        <f t="shared" si="11"/>
        <v>3.3975234591360648</v>
      </c>
      <c r="F23" s="82">
        <v>5.8717499999999996</v>
      </c>
      <c r="G23" s="83">
        <f t="shared" si="3"/>
        <v>3.4930009701342835</v>
      </c>
      <c r="H23" s="84">
        <f t="shared" si="4"/>
        <v>-2.9221271182558475</v>
      </c>
      <c r="I23" s="85">
        <f t="shared" si="5"/>
        <v>6.5690105466431641</v>
      </c>
      <c r="J23" s="86">
        <f t="shared" si="6"/>
        <v>3.45492858980277</v>
      </c>
    </row>
    <row r="24" spans="1:10" ht="21.75" customHeight="1" thickBot="1" x14ac:dyDescent="0.35">
      <c r="A24" s="41" t="s">
        <v>29</v>
      </c>
      <c r="B24" s="44">
        <v>0.30874000000000001</v>
      </c>
      <c r="C24" s="87">
        <f t="shared" si="11"/>
        <v>0.18386316921289425</v>
      </c>
      <c r="D24" s="44">
        <v>0.22564000000000001</v>
      </c>
      <c r="E24" s="87">
        <f t="shared" si="11"/>
        <v>0.13913677482879838</v>
      </c>
      <c r="F24" s="44">
        <v>0.30493999999999999</v>
      </c>
      <c r="G24" s="87">
        <f t="shared" si="3"/>
        <v>0.1814034514127387</v>
      </c>
      <c r="H24" s="88">
        <f t="shared" si="4"/>
        <v>-26.915851525555485</v>
      </c>
      <c r="I24" s="89">
        <f t="shared" si="5"/>
        <v>35.144477929445124</v>
      </c>
      <c r="J24" s="90">
        <f t="shared" si="6"/>
        <v>-1.2308090950314261</v>
      </c>
    </row>
    <row r="25" spans="1:10" x14ac:dyDescent="0.3">
      <c r="A25" s="2" t="s">
        <v>22</v>
      </c>
    </row>
    <row r="26" spans="1:10" x14ac:dyDescent="0.3">
      <c r="A26" s="2" t="s">
        <v>23</v>
      </c>
    </row>
    <row r="28" spans="1:10" x14ac:dyDescent="0.3">
      <c r="B28" s="59"/>
      <c r="C28" s="59"/>
      <c r="D28" s="59"/>
      <c r="E28" s="59"/>
      <c r="F28" s="59"/>
      <c r="G28" s="59"/>
      <c r="H28" s="59"/>
      <c r="I28" s="59"/>
      <c r="J28" s="59"/>
    </row>
  </sheetData>
  <mergeCells count="3"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A40" sqref="A40"/>
    </sheetView>
  </sheetViews>
  <sheetFormatPr baseColWidth="10" defaultColWidth="11.44140625" defaultRowHeight="10.199999999999999" x14ac:dyDescent="0.3"/>
  <cols>
    <col min="1" max="1" width="35.33203125" style="3" customWidth="1"/>
    <col min="2" max="16384" width="11.44140625" style="3"/>
  </cols>
  <sheetData>
    <row r="1" spans="1:8" s="1" customFormat="1" ht="15.75" customHeight="1" x14ac:dyDescent="0.3">
      <c r="A1" s="1" t="s">
        <v>34</v>
      </c>
    </row>
    <row r="2" spans="1:8" ht="15.75" customHeight="1" thickBot="1" x14ac:dyDescent="0.35">
      <c r="A2" s="2" t="s">
        <v>0</v>
      </c>
    </row>
    <row r="3" spans="1:8" ht="21.75" customHeight="1" x14ac:dyDescent="0.3">
      <c r="B3" s="134">
        <v>2019</v>
      </c>
      <c r="C3" s="134">
        <v>2020</v>
      </c>
      <c r="D3" s="149">
        <v>2021</v>
      </c>
      <c r="E3" s="150"/>
      <c r="F3" s="4" t="s">
        <v>1</v>
      </c>
      <c r="G3" s="5" t="s">
        <v>2</v>
      </c>
      <c r="H3" s="67" t="s">
        <v>3</v>
      </c>
    </row>
    <row r="4" spans="1:8" ht="21.75" customHeight="1" thickBot="1" x14ac:dyDescent="0.35">
      <c r="B4" s="7" t="s">
        <v>4</v>
      </c>
      <c r="C4" s="7" t="s">
        <v>4</v>
      </c>
      <c r="D4" s="7" t="s">
        <v>4</v>
      </c>
      <c r="E4" s="8" t="s">
        <v>5</v>
      </c>
      <c r="F4" s="68" t="s">
        <v>6</v>
      </c>
      <c r="G4" s="69" t="s">
        <v>6</v>
      </c>
      <c r="H4" s="70" t="s">
        <v>6</v>
      </c>
    </row>
    <row r="5" spans="1:8" ht="21.75" customHeight="1" x14ac:dyDescent="0.3">
      <c r="A5" s="71" t="s">
        <v>7</v>
      </c>
      <c r="B5" s="72">
        <v>167.91835</v>
      </c>
      <c r="C5" s="72">
        <v>162.17135999999999</v>
      </c>
      <c r="D5" s="72">
        <v>168.10044000000002</v>
      </c>
      <c r="E5" s="73">
        <v>100</v>
      </c>
      <c r="F5" s="74">
        <v>-3.4224907522018948</v>
      </c>
      <c r="G5" s="75">
        <v>3.6560586283546166</v>
      </c>
      <c r="H5" s="76">
        <v>0.10843960770220556</v>
      </c>
    </row>
    <row r="6" spans="1:8" ht="21.75" customHeight="1" x14ac:dyDescent="0.3">
      <c r="A6" s="26" t="s">
        <v>27</v>
      </c>
      <c r="B6" s="29">
        <v>144.69839000000002</v>
      </c>
      <c r="C6" s="29">
        <v>140.11354</v>
      </c>
      <c r="D6" s="29">
        <v>143.80993999999998</v>
      </c>
      <c r="E6" s="77">
        <v>85.550008078503524</v>
      </c>
      <c r="F6" s="78">
        <v>-3.1685563329350219</v>
      </c>
      <c r="G6" s="79">
        <v>2.6381461777355586</v>
      </c>
      <c r="H6" s="80">
        <v>-0.61400130298618683</v>
      </c>
    </row>
    <row r="7" spans="1:8" ht="21.75" customHeight="1" x14ac:dyDescent="0.3">
      <c r="A7" s="81" t="s">
        <v>28</v>
      </c>
      <c r="B7" s="82">
        <v>124.99485999999999</v>
      </c>
      <c r="C7" s="82">
        <v>120.85425000000001</v>
      </c>
      <c r="D7" s="82">
        <v>123.00125</v>
      </c>
      <c r="E7" s="83">
        <v>73.171283787240526</v>
      </c>
      <c r="F7" s="84">
        <v>-3.3126242151077103</v>
      </c>
      <c r="G7" s="85">
        <v>1.7765200644578003</v>
      </c>
      <c r="H7" s="86">
        <v>-1.5949535844913862</v>
      </c>
    </row>
    <row r="8" spans="1:8" ht="21.75" customHeight="1" thickBot="1" x14ac:dyDescent="0.35">
      <c r="A8" s="41" t="s">
        <v>29</v>
      </c>
      <c r="B8" s="44">
        <v>23.21996</v>
      </c>
      <c r="C8" s="44">
        <v>22.05782</v>
      </c>
      <c r="D8" s="44">
        <v>24.290499999999998</v>
      </c>
      <c r="E8" s="87">
        <v>14.449991921496455</v>
      </c>
      <c r="F8" s="88">
        <v>-5.0049181824602664</v>
      </c>
      <c r="G8" s="89">
        <v>10.121943147600254</v>
      </c>
      <c r="H8" s="90">
        <v>4.6104299921274521</v>
      </c>
    </row>
    <row r="9" spans="1:8" ht="21.75" customHeight="1" x14ac:dyDescent="0.3">
      <c r="A9" s="91" t="s">
        <v>30</v>
      </c>
      <c r="B9" s="92">
        <v>161.42461</v>
      </c>
      <c r="C9" s="92">
        <v>155.81630999999999</v>
      </c>
      <c r="D9" s="92">
        <v>161.40378000000001</v>
      </c>
      <c r="E9" s="73">
        <v>96.016274555854821</v>
      </c>
      <c r="F9" s="93">
        <v>-3.4742533991564324</v>
      </c>
      <c r="G9" s="94">
        <v>3.5859339757179622</v>
      </c>
      <c r="H9" s="95">
        <v>-1.290385648135651E-2</v>
      </c>
    </row>
    <row r="10" spans="1:8" ht="21.75" customHeight="1" x14ac:dyDescent="0.3">
      <c r="A10" s="136" t="s">
        <v>31</v>
      </c>
      <c r="B10" s="102">
        <v>21.046009999999999</v>
      </c>
      <c r="C10" s="102">
        <v>20.355740000000001</v>
      </c>
      <c r="D10" s="102">
        <v>20.504559999999998</v>
      </c>
      <c r="E10" s="103">
        <v>12.197802694627089</v>
      </c>
      <c r="F10" s="104">
        <v>-3.2798140835246117</v>
      </c>
      <c r="G10" s="105">
        <v>0.73109599552753701</v>
      </c>
      <c r="H10" s="106">
        <v>-2.5726966774224715</v>
      </c>
    </row>
    <row r="11" spans="1:8" ht="21.75" customHeight="1" thickBot="1" x14ac:dyDescent="0.35">
      <c r="A11" s="137" t="s">
        <v>32</v>
      </c>
      <c r="B11" s="109">
        <v>140.37860000000001</v>
      </c>
      <c r="C11" s="109">
        <v>135.46056999999999</v>
      </c>
      <c r="D11" s="109">
        <v>140.89922000000001</v>
      </c>
      <c r="E11" s="77">
        <v>83.818471861227721</v>
      </c>
      <c r="F11" s="104">
        <v>-3.5034043650528042</v>
      </c>
      <c r="G11" s="105">
        <v>4.0149321680840586</v>
      </c>
      <c r="H11" s="106">
        <v>0.37086849420068874</v>
      </c>
    </row>
    <row r="12" spans="1:8" ht="21.75" customHeight="1" thickBot="1" x14ac:dyDescent="0.35">
      <c r="A12" s="138" t="s">
        <v>33</v>
      </c>
      <c r="B12" s="15">
        <v>6.4937399999999998</v>
      </c>
      <c r="C12" s="15">
        <v>6.3550500000000003</v>
      </c>
      <c r="D12" s="15">
        <v>6.6966599999999996</v>
      </c>
      <c r="E12" s="139">
        <v>3.9837254441451782</v>
      </c>
      <c r="F12" s="140">
        <v>-2.1357491984588162</v>
      </c>
      <c r="G12" s="141">
        <v>5.3754101069228293</v>
      </c>
      <c r="H12" s="142">
        <v>3.1248556301915347</v>
      </c>
    </row>
    <row r="13" spans="1:8" x14ac:dyDescent="0.3">
      <c r="A13" s="2" t="s">
        <v>22</v>
      </c>
    </row>
    <row r="14" spans="1:8" x14ac:dyDescent="0.3">
      <c r="A14" s="2" t="s">
        <v>23</v>
      </c>
    </row>
    <row r="16" spans="1:8" x14ac:dyDescent="0.3">
      <c r="B16" s="59"/>
      <c r="C16" s="59"/>
      <c r="D16" s="59"/>
      <c r="E16" s="59"/>
      <c r="F16" s="59"/>
      <c r="G16" s="59"/>
      <c r="H16" s="59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E18" sqref="E18"/>
    </sheetView>
  </sheetViews>
  <sheetFormatPr baseColWidth="10" defaultColWidth="11.44140625" defaultRowHeight="10.199999999999999" x14ac:dyDescent="0.3"/>
  <cols>
    <col min="1" max="1" width="35.33203125" style="3" customWidth="1"/>
    <col min="2" max="16384" width="11.44140625" style="3"/>
  </cols>
  <sheetData>
    <row r="1" spans="1:8" s="1" customFormat="1" ht="15.75" customHeight="1" x14ac:dyDescent="0.3">
      <c r="A1" s="1" t="s">
        <v>35</v>
      </c>
    </row>
    <row r="2" spans="1:8" ht="15.75" customHeight="1" thickBot="1" x14ac:dyDescent="0.35">
      <c r="A2" s="2" t="s">
        <v>36</v>
      </c>
    </row>
    <row r="3" spans="1:8" ht="21.75" customHeight="1" x14ac:dyDescent="0.3">
      <c r="B3" s="134">
        <v>2019</v>
      </c>
      <c r="C3" s="134">
        <v>2020</v>
      </c>
      <c r="D3" s="149">
        <v>2021</v>
      </c>
      <c r="E3" s="150"/>
      <c r="F3" s="4" t="s">
        <v>1</v>
      </c>
      <c r="G3" s="5" t="s">
        <v>2</v>
      </c>
      <c r="H3" s="67" t="s">
        <v>3</v>
      </c>
    </row>
    <row r="4" spans="1:8" ht="21.75" customHeight="1" thickBot="1" x14ac:dyDescent="0.35">
      <c r="B4" s="7" t="s">
        <v>4</v>
      </c>
      <c r="C4" s="7" t="s">
        <v>4</v>
      </c>
      <c r="D4" s="7" t="s">
        <v>4</v>
      </c>
      <c r="E4" s="8" t="s">
        <v>5</v>
      </c>
      <c r="F4" s="68" t="s">
        <v>6</v>
      </c>
      <c r="G4" s="69" t="s">
        <v>6</v>
      </c>
      <c r="H4" s="70" t="s">
        <v>6</v>
      </c>
    </row>
    <row r="5" spans="1:8" ht="21.75" customHeight="1" x14ac:dyDescent="0.3">
      <c r="A5" s="71" t="s">
        <v>7</v>
      </c>
      <c r="B5" s="115">
        <v>1631.2971400000001</v>
      </c>
      <c r="C5" s="115">
        <v>1511.0267900000001</v>
      </c>
      <c r="D5" s="115">
        <v>1648.4629</v>
      </c>
      <c r="E5" s="73">
        <v>100</v>
      </c>
      <c r="F5" s="74">
        <v>-7.3726819627722762</v>
      </c>
      <c r="G5" s="75">
        <v>9.0955442292323525</v>
      </c>
      <c r="H5" s="76">
        <v>1.0522767176554888</v>
      </c>
    </row>
    <row r="6" spans="1:8" ht="21.75" customHeight="1" x14ac:dyDescent="0.3">
      <c r="A6" s="26" t="s">
        <v>27</v>
      </c>
      <c r="B6" s="116">
        <v>1199.1176</v>
      </c>
      <c r="C6" s="116">
        <v>1132.7424900000001</v>
      </c>
      <c r="D6" s="116">
        <v>1199.63427</v>
      </c>
      <c r="E6" s="77">
        <v>72.77290074286779</v>
      </c>
      <c r="F6" s="78">
        <v>-5.5353294789435115</v>
      </c>
      <c r="G6" s="79">
        <v>5.905294503431219</v>
      </c>
      <c r="H6" s="80">
        <v>4.3087517020847364E-2</v>
      </c>
    </row>
    <row r="7" spans="1:8" ht="21.75" customHeight="1" x14ac:dyDescent="0.3">
      <c r="A7" s="81" t="s">
        <v>28</v>
      </c>
      <c r="B7" s="117">
        <v>937.86520000000007</v>
      </c>
      <c r="C7" s="117">
        <v>889.1739</v>
      </c>
      <c r="D7" s="117">
        <v>935.50600000000009</v>
      </c>
      <c r="E7" s="83">
        <v>56.750200444304824</v>
      </c>
      <c r="F7" s="84">
        <v>-5.191716250906854</v>
      </c>
      <c r="G7" s="85">
        <v>5.2106905072225</v>
      </c>
      <c r="H7" s="86">
        <v>-0.25155000953228535</v>
      </c>
    </row>
    <row r="8" spans="1:8" ht="21.75" customHeight="1" thickBot="1" x14ac:dyDescent="0.35">
      <c r="A8" s="41" t="s">
        <v>29</v>
      </c>
      <c r="B8" s="118">
        <v>432.17954000000003</v>
      </c>
      <c r="C8" s="118">
        <v>378.28429999999997</v>
      </c>
      <c r="D8" s="118">
        <v>448.82862999999998</v>
      </c>
      <c r="E8" s="87">
        <v>27.227099257132203</v>
      </c>
      <c r="F8" s="88">
        <v>-12.470567209174236</v>
      </c>
      <c r="G8" s="89">
        <v>18.648495324812583</v>
      </c>
      <c r="H8" s="90">
        <v>3.8523549726578779</v>
      </c>
    </row>
    <row r="9" spans="1:8" x14ac:dyDescent="0.3">
      <c r="A9" s="2" t="s">
        <v>22</v>
      </c>
    </row>
    <row r="10" spans="1:8" x14ac:dyDescent="0.3">
      <c r="A10" s="2" t="s">
        <v>23</v>
      </c>
    </row>
    <row r="12" spans="1:8" x14ac:dyDescent="0.3">
      <c r="B12" s="59"/>
      <c r="C12" s="59"/>
      <c r="D12" s="59"/>
      <c r="E12" s="59"/>
      <c r="F12" s="59"/>
      <c r="G12" s="59"/>
      <c r="H12" s="59"/>
    </row>
  </sheetData>
  <mergeCells count="1">
    <mergeCell ref="D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I10" sqref="I10"/>
    </sheetView>
  </sheetViews>
  <sheetFormatPr baseColWidth="10" defaultRowHeight="14.4" x14ac:dyDescent="0.3"/>
  <cols>
    <col min="1" max="1" width="4.5546875" customWidth="1"/>
    <col min="2" max="2" width="8.44140625" customWidth="1"/>
    <col min="3" max="5" width="21.6640625" customWidth="1"/>
    <col min="6" max="6" width="10.88671875" customWidth="1"/>
    <col min="7" max="7" width="16" customWidth="1"/>
    <col min="8" max="8" width="5.6640625" customWidth="1"/>
    <col min="9" max="9" width="8.44140625" customWidth="1"/>
    <col min="10" max="12" width="21.6640625" customWidth="1"/>
  </cols>
  <sheetData>
    <row r="1" spans="1:15" x14ac:dyDescent="0.3">
      <c r="A1" s="119" t="s">
        <v>45</v>
      </c>
      <c r="B1" s="120"/>
      <c r="C1" s="120"/>
      <c r="D1" s="120"/>
      <c r="E1" s="120"/>
      <c r="F1" s="120"/>
      <c r="G1" s="120"/>
      <c r="H1" s="119"/>
      <c r="I1" s="119" t="s">
        <v>46</v>
      </c>
      <c r="J1" s="120"/>
      <c r="K1" s="120"/>
      <c r="L1" s="120"/>
    </row>
    <row r="2" spans="1:15" x14ac:dyDescent="0.3">
      <c r="A2" s="121" t="s">
        <v>37</v>
      </c>
      <c r="B2" s="120"/>
      <c r="C2" s="120"/>
      <c r="D2" s="120"/>
      <c r="E2" s="120"/>
      <c r="F2" s="120"/>
      <c r="G2" s="120"/>
      <c r="H2" s="119"/>
      <c r="I2" s="121" t="s">
        <v>37</v>
      </c>
      <c r="J2" s="120"/>
      <c r="K2" s="120"/>
      <c r="L2" s="120"/>
    </row>
    <row r="3" spans="1:15" x14ac:dyDescent="0.3">
      <c r="A3" s="120"/>
      <c r="B3" s="120"/>
      <c r="C3" s="122" t="s">
        <v>38</v>
      </c>
      <c r="D3" s="122" t="s">
        <v>39</v>
      </c>
      <c r="E3" s="123" t="s">
        <v>40</v>
      </c>
      <c r="F3" s="122" t="s">
        <v>41</v>
      </c>
      <c r="G3" s="120"/>
      <c r="H3" s="120"/>
      <c r="I3" s="122"/>
      <c r="J3" s="122" t="s">
        <v>38</v>
      </c>
      <c r="K3" s="122" t="s">
        <v>39</v>
      </c>
      <c r="L3" s="122" t="s">
        <v>40</v>
      </c>
      <c r="M3" s="122" t="s">
        <v>41</v>
      </c>
    </row>
    <row r="4" spans="1:15" ht="43.2" x14ac:dyDescent="0.3">
      <c r="A4" s="120"/>
      <c r="B4" s="124" t="s">
        <v>42</v>
      </c>
      <c r="C4" s="125">
        <v>881.274</v>
      </c>
      <c r="D4" s="125">
        <v>95.976900000000001</v>
      </c>
      <c r="E4" s="126">
        <v>26.265899999999998</v>
      </c>
      <c r="F4" s="125">
        <f>SUM(C4:E4)</f>
        <v>1003.5168</v>
      </c>
      <c r="G4" s="127"/>
      <c r="H4" s="120"/>
      <c r="I4" s="124" t="s">
        <v>42</v>
      </c>
      <c r="J4" s="125">
        <v>350.65199999999999</v>
      </c>
      <c r="K4" s="125">
        <v>145.131</v>
      </c>
      <c r="L4" s="125">
        <v>94.213300000000004</v>
      </c>
      <c r="M4" s="125">
        <f>SUM(J4:L4)</f>
        <v>589.99630000000002</v>
      </c>
      <c r="O4" s="135"/>
    </row>
    <row r="5" spans="1:15" ht="43.2" x14ac:dyDescent="0.3">
      <c r="A5" s="120"/>
      <c r="B5" s="124" t="s">
        <v>43</v>
      </c>
      <c r="C5" s="128">
        <v>190.352</v>
      </c>
      <c r="D5" s="125">
        <v>13.7874</v>
      </c>
      <c r="E5" s="126">
        <v>7.3404800000000003</v>
      </c>
      <c r="F5" s="125">
        <f>SUM(C5:E5)</f>
        <v>211.47988000000001</v>
      </c>
      <c r="G5" s="128"/>
      <c r="H5" s="120"/>
      <c r="I5" s="124" t="s">
        <v>43</v>
      </c>
      <c r="J5" s="125">
        <v>943.37900000000002</v>
      </c>
      <c r="K5" s="125">
        <v>284.87</v>
      </c>
      <c r="L5" s="125">
        <v>186.88200000000001</v>
      </c>
      <c r="M5" s="125">
        <f>SUM(J5:L5)</f>
        <v>1415.1310000000001</v>
      </c>
      <c r="O5" s="135"/>
    </row>
    <row r="6" spans="1:15" ht="43.2" x14ac:dyDescent="0.3">
      <c r="A6" s="120"/>
      <c r="B6" s="124" t="s">
        <v>44</v>
      </c>
      <c r="C6" s="125">
        <v>36.554299999999998</v>
      </c>
      <c r="D6" s="125">
        <v>5.6276099999999998</v>
      </c>
      <c r="E6" s="126">
        <v>2.11375</v>
      </c>
      <c r="F6" s="125">
        <f>SUM(C6:E6)</f>
        <v>44.295659999999998</v>
      </c>
      <c r="G6" s="128"/>
      <c r="H6" s="120"/>
      <c r="I6" s="124" t="s">
        <v>44</v>
      </c>
      <c r="J6" s="125">
        <v>1339.27</v>
      </c>
      <c r="K6" s="125">
        <v>137.54400000000001</v>
      </c>
      <c r="L6" s="125">
        <v>49.554400000000001</v>
      </c>
      <c r="M6" s="125">
        <f>SUM(J6:L6)</f>
        <v>1526.3684000000001</v>
      </c>
      <c r="O6" s="135"/>
    </row>
    <row r="7" spans="1:15" x14ac:dyDescent="0.3">
      <c r="B7" s="124" t="s">
        <v>41</v>
      </c>
      <c r="C7" s="133">
        <f>SUM(C4:C6)</f>
        <v>1108.1803</v>
      </c>
      <c r="D7" s="133">
        <f>SUM(D4:D6)</f>
        <v>115.39191000000001</v>
      </c>
      <c r="E7" s="133">
        <f>SUM(E4:E6)</f>
        <v>35.720130000000005</v>
      </c>
      <c r="F7" s="125">
        <f>SUM(C7:E7)</f>
        <v>1259.29234</v>
      </c>
      <c r="I7" s="124" t="s">
        <v>41</v>
      </c>
      <c r="J7" s="133">
        <f>SUM(J4:J6)</f>
        <v>2633.3009999999999</v>
      </c>
      <c r="K7" s="133">
        <f>SUM(K4:K6)</f>
        <v>567.54499999999996</v>
      </c>
      <c r="L7" s="133">
        <f>SUM(L4:L6)</f>
        <v>330.6497</v>
      </c>
      <c r="M7" s="125">
        <f>SUM(J7:L7)</f>
        <v>3531.4956999999999</v>
      </c>
    </row>
    <row r="8" spans="1:15" x14ac:dyDescent="0.3">
      <c r="B8" s="129"/>
      <c r="C8" s="130"/>
      <c r="D8" s="130"/>
      <c r="E8" s="130"/>
      <c r="F8" s="131"/>
      <c r="I8" s="129"/>
      <c r="J8" s="130"/>
      <c r="K8" s="130"/>
      <c r="L8" s="130"/>
      <c r="M8" s="131"/>
    </row>
    <row r="9" spans="1:15" x14ac:dyDescent="0.3">
      <c r="A9" s="119" t="s">
        <v>47</v>
      </c>
      <c r="I9" s="119" t="s">
        <v>48</v>
      </c>
    </row>
    <row r="10" spans="1:15" x14ac:dyDescent="0.3">
      <c r="B10" s="120"/>
      <c r="C10" s="122" t="s">
        <v>38</v>
      </c>
      <c r="D10" s="122" t="s">
        <v>39</v>
      </c>
      <c r="E10" s="123" t="s">
        <v>40</v>
      </c>
      <c r="F10" s="122" t="s">
        <v>41</v>
      </c>
      <c r="G10" s="120"/>
      <c r="H10" s="120"/>
      <c r="I10" s="122"/>
      <c r="J10" s="122" t="s">
        <v>38</v>
      </c>
      <c r="K10" s="122" t="s">
        <v>39</v>
      </c>
      <c r="L10" s="122" t="s">
        <v>40</v>
      </c>
      <c r="M10" s="122" t="s">
        <v>41</v>
      </c>
    </row>
    <row r="11" spans="1:15" ht="43.2" x14ac:dyDescent="0.3">
      <c r="B11" s="124" t="s">
        <v>42</v>
      </c>
      <c r="C11" s="125">
        <f t="shared" ref="C11:E13" si="0">C4*100/$F$7</f>
        <v>69.981685110543907</v>
      </c>
      <c r="D11" s="125">
        <f t="shared" si="0"/>
        <v>7.6214947833320421</v>
      </c>
      <c r="E11" s="126">
        <f t="shared" si="0"/>
        <v>2.0857666774976171</v>
      </c>
      <c r="F11" s="125">
        <f>SUM(C11:E11)</f>
        <v>79.688946571373563</v>
      </c>
      <c r="G11" s="127"/>
      <c r="H11" s="120"/>
      <c r="I11" s="124" t="s">
        <v>42</v>
      </c>
      <c r="J11" s="125">
        <f t="shared" ref="J11:L13" si="1">J4*100/$M$7</f>
        <v>9.9292772747818994</v>
      </c>
      <c r="K11" s="125">
        <f t="shared" si="1"/>
        <v>4.1096184826163036</v>
      </c>
      <c r="L11" s="125">
        <f t="shared" si="1"/>
        <v>2.6678016343046944</v>
      </c>
      <c r="M11" s="125">
        <f>SUM(J11:L11)</f>
        <v>16.706697391702896</v>
      </c>
      <c r="O11" s="135"/>
    </row>
    <row r="12" spans="1:15" ht="43.2" x14ac:dyDescent="0.3">
      <c r="B12" s="124" t="s">
        <v>43</v>
      </c>
      <c r="C12" s="125">
        <f t="shared" si="0"/>
        <v>15.115791143460781</v>
      </c>
      <c r="D12" s="125">
        <f t="shared" si="0"/>
        <v>1.0948530029174957</v>
      </c>
      <c r="E12" s="126">
        <f t="shared" si="0"/>
        <v>0.58290515766974338</v>
      </c>
      <c r="F12" s="125">
        <f t="shared" ref="F12:F14" si="2">SUM(C12:E12)</f>
        <v>16.793549304048017</v>
      </c>
      <c r="G12" s="128"/>
      <c r="H12" s="120"/>
      <c r="I12" s="124" t="s">
        <v>43</v>
      </c>
      <c r="J12" s="125">
        <f t="shared" si="1"/>
        <v>26.713298843886463</v>
      </c>
      <c r="K12" s="125">
        <f t="shared" si="1"/>
        <v>8.066553783429498</v>
      </c>
      <c r="L12" s="125">
        <f t="shared" si="1"/>
        <v>5.2918654268784753</v>
      </c>
      <c r="M12" s="125">
        <f t="shared" ref="M12:M14" si="3">SUM(J12:L12)</f>
        <v>40.071718054194434</v>
      </c>
    </row>
    <row r="13" spans="1:15" ht="43.2" x14ac:dyDescent="0.3">
      <c r="B13" s="124" t="s">
        <v>44</v>
      </c>
      <c r="C13" s="125">
        <f t="shared" si="0"/>
        <v>2.9027652149460388</v>
      </c>
      <c r="D13" s="125">
        <f t="shared" si="0"/>
        <v>0.44688670146282317</v>
      </c>
      <c r="E13" s="126">
        <f t="shared" si="0"/>
        <v>0.16785220816955021</v>
      </c>
      <c r="F13" s="125">
        <f t="shared" si="2"/>
        <v>3.5175041245784122</v>
      </c>
      <c r="G13" s="128"/>
      <c r="H13" s="120"/>
      <c r="I13" s="124" t="s">
        <v>44</v>
      </c>
      <c r="J13" s="125">
        <f t="shared" si="1"/>
        <v>37.92359141199011</v>
      </c>
      <c r="K13" s="125">
        <f t="shared" si="1"/>
        <v>3.8947803334434195</v>
      </c>
      <c r="L13" s="125">
        <f t="shared" si="1"/>
        <v>1.4032128086691429</v>
      </c>
      <c r="M13" s="125">
        <f t="shared" si="3"/>
        <v>43.221584554102677</v>
      </c>
    </row>
    <row r="14" spans="1:15" x14ac:dyDescent="0.3">
      <c r="B14" s="122" t="s">
        <v>41</v>
      </c>
      <c r="C14" s="132">
        <f>SUM(C11:C13)</f>
        <v>88.000241468950733</v>
      </c>
      <c r="D14" s="132">
        <f>SUM(D11:D13)</f>
        <v>9.1632344877123604</v>
      </c>
      <c r="E14" s="132">
        <f>SUM(E11:E13)</f>
        <v>2.8365240433369108</v>
      </c>
      <c r="F14" s="125">
        <f t="shared" si="2"/>
        <v>100</v>
      </c>
      <c r="I14" s="122" t="s">
        <v>41</v>
      </c>
      <c r="J14" s="132">
        <f>SUM(J11:J13)</f>
        <v>74.566167530658475</v>
      </c>
      <c r="K14" s="132">
        <f>SUM(K11:K13)</f>
        <v>16.070952599489221</v>
      </c>
      <c r="L14" s="132">
        <f>SUM(L11:L13)</f>
        <v>9.3628798698523124</v>
      </c>
      <c r="M14" s="125">
        <f t="shared" si="3"/>
        <v>100</v>
      </c>
    </row>
    <row r="32" spans="2:2" x14ac:dyDescent="0.3">
      <c r="B32" s="2" t="s">
        <v>22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>
      <selection activeCell="L9" sqref="L9"/>
    </sheetView>
  </sheetViews>
  <sheetFormatPr baseColWidth="10" defaultColWidth="11.44140625" defaultRowHeight="10.199999999999999" x14ac:dyDescent="0.3"/>
  <cols>
    <col min="1" max="1" width="40.5546875" style="3" customWidth="1"/>
    <col min="2" max="16384" width="11.44140625" style="3"/>
  </cols>
  <sheetData>
    <row r="1" spans="1:10" s="1" customFormat="1" ht="15.75" customHeight="1" x14ac:dyDescent="0.3">
      <c r="A1" s="1" t="s">
        <v>26</v>
      </c>
    </row>
    <row r="2" spans="1:10" ht="15.75" customHeight="1" thickBot="1" x14ac:dyDescent="0.35">
      <c r="A2" s="2" t="s">
        <v>0</v>
      </c>
    </row>
    <row r="3" spans="1:10" ht="21.75" customHeight="1" x14ac:dyDescent="0.3">
      <c r="B3" s="149">
        <v>2019</v>
      </c>
      <c r="C3" s="150"/>
      <c r="D3" s="149">
        <v>2020</v>
      </c>
      <c r="E3" s="150"/>
      <c r="F3" s="149">
        <v>2021</v>
      </c>
      <c r="G3" s="150"/>
      <c r="H3" s="4" t="s">
        <v>1</v>
      </c>
      <c r="I3" s="5" t="s">
        <v>2</v>
      </c>
      <c r="J3" s="6" t="s">
        <v>3</v>
      </c>
    </row>
    <row r="4" spans="1:10" ht="21.75" customHeight="1" thickBot="1" x14ac:dyDescent="0.35"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 t="s">
        <v>6</v>
      </c>
      <c r="I4" s="10" t="s">
        <v>6</v>
      </c>
      <c r="J4" s="11" t="s">
        <v>6</v>
      </c>
    </row>
    <row r="5" spans="1:10" ht="30" customHeight="1" thickBot="1" x14ac:dyDescent="0.35">
      <c r="A5" s="12" t="s">
        <v>7</v>
      </c>
      <c r="B5" s="13">
        <f>B6+B13+B17+B18</f>
        <v>167.91839999999999</v>
      </c>
      <c r="C5" s="14">
        <f>B5/B$5*100</f>
        <v>100</v>
      </c>
      <c r="D5" s="13">
        <f>D6+D13+D17+D18</f>
        <v>162.1712</v>
      </c>
      <c r="E5" s="14">
        <f>D5/D$5*100</f>
        <v>100</v>
      </c>
      <c r="F5" s="15">
        <f>F6+F13+F17+F18</f>
        <v>168.10070000000002</v>
      </c>
      <c r="G5" s="14">
        <f>F5/F$5*100</f>
        <v>100</v>
      </c>
      <c r="H5" s="16">
        <f>(D5-B5)/B5*100</f>
        <v>-3.4226147938522473</v>
      </c>
      <c r="I5" s="17">
        <f>(F5-D5)/D5*100</f>
        <v>3.6563212210306264</v>
      </c>
      <c r="J5" s="18">
        <f>(F5-B5)/B5*100</f>
        <v>0.10856463615662509</v>
      </c>
    </row>
    <row r="6" spans="1:10" ht="30" customHeight="1" x14ac:dyDescent="0.3">
      <c r="A6" s="19" t="s">
        <v>8</v>
      </c>
      <c r="B6" s="20">
        <v>54.873199999999997</v>
      </c>
      <c r="C6" s="21">
        <f t="shared" ref="C6:C7" si="0">B6/B$5*100</f>
        <v>32.678491457755669</v>
      </c>
      <c r="D6" s="20">
        <v>53.591700000000003</v>
      </c>
      <c r="E6" s="21">
        <f t="shared" ref="E6:G18" si="1">D6/D$5*100</f>
        <v>33.046373215466133</v>
      </c>
      <c r="F6" s="22">
        <v>51.5715</v>
      </c>
      <c r="G6" s="21">
        <f t="shared" si="1"/>
        <v>30.678932330442404</v>
      </c>
      <c r="H6" s="23">
        <f t="shared" ref="H6:H21" si="2">(D6-B6)/B6*100</f>
        <v>-2.3353841219392968</v>
      </c>
      <c r="I6" s="24">
        <f t="shared" ref="I6:I21" si="3">(F6-D6)/D6*100</f>
        <v>-3.7696135782220059</v>
      </c>
      <c r="J6" s="25">
        <f t="shared" ref="J6:J21" si="4">(F6-B6)/B6*100</f>
        <v>-6.0169627431970376</v>
      </c>
    </row>
    <row r="7" spans="1:10" ht="21.75" customHeight="1" x14ac:dyDescent="0.3">
      <c r="A7" s="26" t="s">
        <v>10</v>
      </c>
      <c r="B7" s="27">
        <v>29.92193</v>
      </c>
      <c r="C7" s="28">
        <f t="shared" si="0"/>
        <v>17.819327721083575</v>
      </c>
      <c r="D7" s="27">
        <v>28.236530000000002</v>
      </c>
      <c r="E7" s="28">
        <f t="shared" si="1"/>
        <v>17.411556429255011</v>
      </c>
      <c r="F7" s="29">
        <v>27.43939</v>
      </c>
      <c r="G7" s="28">
        <f t="shared" si="1"/>
        <v>16.323186042651812</v>
      </c>
      <c r="H7" s="30">
        <f t="shared" si="2"/>
        <v>-5.6326580538086874</v>
      </c>
      <c r="I7" s="31">
        <f t="shared" si="3"/>
        <v>-2.8230805980763303</v>
      </c>
      <c r="J7" s="32">
        <f t="shared" si="4"/>
        <v>-8.2967241752119598</v>
      </c>
    </row>
    <row r="8" spans="1:10" ht="21.75" customHeight="1" x14ac:dyDescent="0.3">
      <c r="A8" s="33" t="s">
        <v>11</v>
      </c>
      <c r="B8" s="27"/>
      <c r="C8" s="28"/>
      <c r="D8" s="27"/>
      <c r="E8" s="28"/>
      <c r="F8" s="29"/>
      <c r="G8" s="28"/>
      <c r="H8" s="30"/>
      <c r="I8" s="31"/>
      <c r="J8" s="32"/>
    </row>
    <row r="9" spans="1:10" ht="21.75" customHeight="1" x14ac:dyDescent="0.3">
      <c r="A9" s="26" t="s">
        <v>13</v>
      </c>
      <c r="B9" s="27">
        <v>5.8196899999999996</v>
      </c>
      <c r="C9" s="28">
        <f t="shared" ref="C9:C11" si="5">B9/B$5*100</f>
        <v>3.4657845715538023</v>
      </c>
      <c r="D9" s="27">
        <v>5.5190299999999999</v>
      </c>
      <c r="E9" s="28">
        <f t="shared" si="1"/>
        <v>3.4032121609755612</v>
      </c>
      <c r="F9" s="29">
        <v>5.1550399999999996</v>
      </c>
      <c r="G9" s="28">
        <f t="shared" si="1"/>
        <v>3.06663803303615</v>
      </c>
      <c r="H9" s="30">
        <f t="shared" si="2"/>
        <v>-5.166254559950783</v>
      </c>
      <c r="I9" s="31">
        <f t="shared" si="3"/>
        <v>-6.5951806748649711</v>
      </c>
      <c r="J9" s="32">
        <f t="shared" si="4"/>
        <v>-11.42071141246355</v>
      </c>
    </row>
    <row r="10" spans="1:10" ht="21.75" customHeight="1" x14ac:dyDescent="0.3">
      <c r="A10" s="34" t="s">
        <v>14</v>
      </c>
      <c r="B10" s="35">
        <v>13.392300000000001</v>
      </c>
      <c r="C10" s="36">
        <f t="shared" si="5"/>
        <v>7.9754809478889754</v>
      </c>
      <c r="D10" s="35">
        <v>12.468</v>
      </c>
      <c r="E10" s="36">
        <f t="shared" si="1"/>
        <v>7.6881715125743657</v>
      </c>
      <c r="F10" s="37">
        <v>12.039300000000001</v>
      </c>
      <c r="G10" s="36">
        <f t="shared" si="1"/>
        <v>7.161957088816405</v>
      </c>
      <c r="H10" s="38">
        <f t="shared" si="2"/>
        <v>-6.9017271118478565</v>
      </c>
      <c r="I10" s="39">
        <f t="shared" si="3"/>
        <v>-3.4384023099133714</v>
      </c>
      <c r="J10" s="40">
        <f t="shared" si="4"/>
        <v>-10.102820277323534</v>
      </c>
    </row>
    <row r="11" spans="1:10" ht="21.75" customHeight="1" x14ac:dyDescent="0.3">
      <c r="A11" s="60" t="s">
        <v>15</v>
      </c>
      <c r="B11" s="61">
        <v>21.991299999999999</v>
      </c>
      <c r="C11" s="62">
        <f t="shared" si="5"/>
        <v>13.096420642407264</v>
      </c>
      <c r="D11" s="61">
        <v>22.693000000000001</v>
      </c>
      <c r="E11" s="62">
        <f t="shared" si="1"/>
        <v>13.993236776936966</v>
      </c>
      <c r="F11" s="63">
        <v>21.576899999999998</v>
      </c>
      <c r="G11" s="62">
        <f t="shared" si="1"/>
        <v>12.835699077993128</v>
      </c>
      <c r="H11" s="64">
        <f t="shared" si="2"/>
        <v>3.1908072737855537</v>
      </c>
      <c r="I11" s="65">
        <f t="shared" si="3"/>
        <v>-4.9182567311505876</v>
      </c>
      <c r="J11" s="66">
        <f t="shared" si="4"/>
        <v>-1.8843815508860347</v>
      </c>
    </row>
    <row r="12" spans="1:10" ht="21.75" customHeight="1" thickBot="1" x14ac:dyDescent="0.35">
      <c r="A12" s="26" t="s">
        <v>16</v>
      </c>
      <c r="B12" s="27">
        <v>2.960000000000008</v>
      </c>
      <c r="C12" s="28">
        <f t="shared" ref="C12:C13" si="6">B12/B$5*100</f>
        <v>1.7627609600853795</v>
      </c>
      <c r="D12" s="27">
        <v>2.6621999999999986</v>
      </c>
      <c r="E12" s="28">
        <f t="shared" si="1"/>
        <v>1.6415985082431397</v>
      </c>
      <c r="F12" s="29">
        <v>2.5551999999999992</v>
      </c>
      <c r="G12" s="28">
        <f t="shared" si="1"/>
        <v>1.5200412609822558</v>
      </c>
      <c r="H12" s="30">
        <f t="shared" si="2"/>
        <v>-10.0608108108111</v>
      </c>
      <c r="I12" s="31">
        <f t="shared" si="3"/>
        <v>-4.0192322139583574</v>
      </c>
      <c r="J12" s="32">
        <f t="shared" si="4"/>
        <v>-13.675675675675933</v>
      </c>
    </row>
    <row r="13" spans="1:10" ht="30" customHeight="1" x14ac:dyDescent="0.3">
      <c r="A13" s="19" t="s">
        <v>17</v>
      </c>
      <c r="B13" s="20">
        <v>32.685299999999998</v>
      </c>
      <c r="C13" s="21">
        <f t="shared" si="6"/>
        <v>19.464990138067062</v>
      </c>
      <c r="D13" s="20">
        <v>31.189299999999999</v>
      </c>
      <c r="E13" s="21">
        <f t="shared" si="1"/>
        <v>19.232329784819992</v>
      </c>
      <c r="F13" s="22">
        <v>34.183199999999999</v>
      </c>
      <c r="G13" s="21">
        <f t="shared" si="1"/>
        <v>20.334953988888802</v>
      </c>
      <c r="H13" s="23">
        <f t="shared" si="2"/>
        <v>-4.5769810893582088</v>
      </c>
      <c r="I13" s="24">
        <f t="shared" si="3"/>
        <v>9.5991253410624804</v>
      </c>
      <c r="J13" s="25">
        <f t="shared" si="4"/>
        <v>4.5827941001000498</v>
      </c>
    </row>
    <row r="14" spans="1:10" ht="21.75" customHeight="1" x14ac:dyDescent="0.3">
      <c r="A14" s="33" t="s">
        <v>11</v>
      </c>
      <c r="B14" s="27"/>
      <c r="C14" s="28"/>
      <c r="D14" s="27"/>
      <c r="E14" s="28"/>
      <c r="F14" s="29"/>
      <c r="G14" s="28"/>
      <c r="H14" s="30"/>
      <c r="I14" s="31"/>
      <c r="J14" s="32"/>
    </row>
    <row r="15" spans="1:10" ht="21.75" customHeight="1" x14ac:dyDescent="0.3">
      <c r="A15" s="26" t="s">
        <v>18</v>
      </c>
      <c r="B15" s="27">
        <v>15.8269</v>
      </c>
      <c r="C15" s="28">
        <f t="shared" ref="C15:C18" si="7">B15/B$5*100</f>
        <v>9.4253518375591963</v>
      </c>
      <c r="D15" s="27">
        <v>15.478999999999999</v>
      </c>
      <c r="E15" s="28">
        <f t="shared" si="1"/>
        <v>9.544851366950482</v>
      </c>
      <c r="F15" s="29">
        <v>16.6785</v>
      </c>
      <c r="G15" s="28">
        <f t="shared" si="1"/>
        <v>9.9217314383580781</v>
      </c>
      <c r="H15" s="30">
        <f t="shared" si="2"/>
        <v>-2.1981563035085898</v>
      </c>
      <c r="I15" s="31">
        <f t="shared" si="3"/>
        <v>7.749208605207059</v>
      </c>
      <c r="J15" s="32">
        <f t="shared" si="4"/>
        <v>5.3807125842710795</v>
      </c>
    </row>
    <row r="16" spans="1:10" ht="21.75" customHeight="1" thickBot="1" x14ac:dyDescent="0.35">
      <c r="A16" s="41" t="s">
        <v>19</v>
      </c>
      <c r="B16" s="42">
        <v>14.06611</v>
      </c>
      <c r="C16" s="43">
        <f t="shared" si="7"/>
        <v>8.3767532325224643</v>
      </c>
      <c r="D16" s="42">
        <v>13.223680000000002</v>
      </c>
      <c r="E16" s="43">
        <f t="shared" si="1"/>
        <v>8.1541482088064967</v>
      </c>
      <c r="F16" s="44">
        <v>14.799189999999999</v>
      </c>
      <c r="G16" s="43">
        <f t="shared" si="1"/>
        <v>8.8037646482138374</v>
      </c>
      <c r="H16" s="45">
        <f t="shared" si="2"/>
        <v>-5.9890758710119458</v>
      </c>
      <c r="I16" s="46">
        <f t="shared" si="3"/>
        <v>11.914308271222515</v>
      </c>
      <c r="J16" s="47">
        <f t="shared" si="4"/>
        <v>5.2116754383408015</v>
      </c>
    </row>
    <row r="17" spans="1:10" ht="30" customHeight="1" thickBot="1" x14ac:dyDescent="0.35">
      <c r="A17" s="12" t="s">
        <v>20</v>
      </c>
      <c r="B17" s="13">
        <v>32.526499999999999</v>
      </c>
      <c r="C17" s="14">
        <f t="shared" si="7"/>
        <v>19.370420394667885</v>
      </c>
      <c r="D17" s="13">
        <v>30.069099999999999</v>
      </c>
      <c r="E17" s="14">
        <f t="shared" si="1"/>
        <v>18.541578282703711</v>
      </c>
      <c r="F17" s="15">
        <v>33.378</v>
      </c>
      <c r="G17" s="14">
        <f t="shared" si="1"/>
        <v>19.855955388645018</v>
      </c>
      <c r="H17" s="16">
        <f t="shared" si="2"/>
        <v>-7.5550704809924207</v>
      </c>
      <c r="I17" s="17">
        <f t="shared" si="3"/>
        <v>11.004320049486022</v>
      </c>
      <c r="J17" s="18">
        <f t="shared" si="4"/>
        <v>2.6178654328009516</v>
      </c>
    </row>
    <row r="18" spans="1:10" ht="30" customHeight="1" x14ac:dyDescent="0.3">
      <c r="A18" s="48" t="s">
        <v>21</v>
      </c>
      <c r="B18" s="49">
        <v>47.833399999999997</v>
      </c>
      <c r="C18" s="50">
        <f t="shared" si="7"/>
        <v>28.48609800950938</v>
      </c>
      <c r="D18" s="49">
        <v>47.321100000000001</v>
      </c>
      <c r="E18" s="50">
        <f t="shared" si="1"/>
        <v>29.179718717010172</v>
      </c>
      <c r="F18" s="51">
        <v>48.968000000000004</v>
      </c>
      <c r="G18" s="50">
        <f t="shared" si="1"/>
        <v>29.130158292023765</v>
      </c>
      <c r="H18" s="52">
        <f t="shared" si="2"/>
        <v>-1.0710089602662496</v>
      </c>
      <c r="I18" s="53">
        <f t="shared" si="3"/>
        <v>3.4802656742975167</v>
      </c>
      <c r="J18" s="54">
        <f t="shared" si="4"/>
        <v>2.3719827568184702</v>
      </c>
    </row>
    <row r="19" spans="1:10" ht="21.75" customHeight="1" x14ac:dyDescent="0.3">
      <c r="A19" s="33" t="s">
        <v>11</v>
      </c>
      <c r="B19" s="27"/>
      <c r="C19" s="28"/>
      <c r="D19" s="27"/>
      <c r="E19" s="28"/>
      <c r="F19" s="29"/>
      <c r="G19" s="28"/>
      <c r="H19" s="55"/>
      <c r="I19" s="56"/>
      <c r="J19" s="57"/>
    </row>
    <row r="20" spans="1:10" ht="21.75" customHeight="1" x14ac:dyDescent="0.3">
      <c r="A20" s="26" t="s">
        <v>9</v>
      </c>
      <c r="B20" s="27">
        <v>8.0644399999999994</v>
      </c>
      <c r="C20" s="28">
        <f t="shared" ref="C20:C21" si="8">B20/B$5*100</f>
        <v>4.8025945935644927</v>
      </c>
      <c r="D20" s="27">
        <v>7.7537099999999999</v>
      </c>
      <c r="E20" s="28">
        <f t="shared" ref="E20:G21" si="9">D20/D$5*100</f>
        <v>4.7811880284538812</v>
      </c>
      <c r="F20" s="29">
        <v>8.5397499999999997</v>
      </c>
      <c r="G20" s="28">
        <f t="shared" si="9"/>
        <v>5.080139464023647</v>
      </c>
      <c r="H20" s="30">
        <f t="shared" ref="H20" si="10">(D20-B20)/B20*100</f>
        <v>-3.8530883731542369</v>
      </c>
      <c r="I20" s="31">
        <f t="shared" ref="I20" si="11">(F20-D20)/D20*100</f>
        <v>10.137598646325435</v>
      </c>
      <c r="J20" s="32">
        <f t="shared" ref="J20" si="12">(F20-B20)/B20*100</f>
        <v>5.8938996384125915</v>
      </c>
    </row>
    <row r="21" spans="1:10" ht="21.75" customHeight="1" thickBot="1" x14ac:dyDescent="0.35">
      <c r="A21" s="41" t="s">
        <v>12</v>
      </c>
      <c r="B21" s="42">
        <v>4.0533200000000003</v>
      </c>
      <c r="C21" s="43">
        <f t="shared" si="8"/>
        <v>2.4138629238963691</v>
      </c>
      <c r="D21" s="42">
        <v>3.4749599999999998</v>
      </c>
      <c r="E21" s="43">
        <f t="shared" si="9"/>
        <v>2.1427725761417564</v>
      </c>
      <c r="F21" s="44">
        <v>3.9117500000000001</v>
      </c>
      <c r="G21" s="43">
        <f t="shared" si="9"/>
        <v>2.3270277875107004</v>
      </c>
      <c r="H21" s="45">
        <f t="shared" si="2"/>
        <v>-14.26879693683204</v>
      </c>
      <c r="I21" s="46">
        <f t="shared" si="3"/>
        <v>12.569641089393842</v>
      </c>
      <c r="J21" s="47">
        <f t="shared" si="4"/>
        <v>-3.4926924101724066</v>
      </c>
    </row>
    <row r="22" spans="1:10" x14ac:dyDescent="0.3">
      <c r="A22" s="2" t="s">
        <v>22</v>
      </c>
    </row>
    <row r="23" spans="1:10" x14ac:dyDescent="0.3">
      <c r="A23" s="2" t="s">
        <v>23</v>
      </c>
    </row>
    <row r="24" spans="1:10" x14ac:dyDescent="0.3">
      <c r="A24" s="58" t="s">
        <v>24</v>
      </c>
    </row>
    <row r="25" spans="1:10" x14ac:dyDescent="0.3">
      <c r="A25" s="58" t="s">
        <v>25</v>
      </c>
      <c r="B25" s="59"/>
      <c r="C25" s="59"/>
      <c r="D25" s="59"/>
      <c r="E25" s="59"/>
      <c r="F25" s="59"/>
      <c r="G25" s="59"/>
      <c r="H25" s="59"/>
      <c r="I25" s="59"/>
      <c r="J25" s="59"/>
    </row>
  </sheetData>
  <mergeCells count="3"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B26" sqref="B26"/>
    </sheetView>
  </sheetViews>
  <sheetFormatPr baseColWidth="10" defaultColWidth="11.44140625" defaultRowHeight="10.199999999999999" x14ac:dyDescent="0.3"/>
  <cols>
    <col min="1" max="1" width="40.5546875" style="3" customWidth="1"/>
    <col min="2" max="16384" width="11.44140625" style="3"/>
  </cols>
  <sheetData>
    <row r="1" spans="1:7" s="1" customFormat="1" ht="15.75" customHeight="1" x14ac:dyDescent="0.3">
      <c r="A1" s="1" t="s">
        <v>26</v>
      </c>
    </row>
    <row r="2" spans="1:7" ht="15.75" customHeight="1" thickBot="1" x14ac:dyDescent="0.35">
      <c r="A2" s="2" t="s">
        <v>0</v>
      </c>
    </row>
    <row r="3" spans="1:7" ht="21.75" customHeight="1" x14ac:dyDescent="0.3">
      <c r="B3" s="134">
        <v>2019</v>
      </c>
      <c r="C3" s="134">
        <v>2020</v>
      </c>
      <c r="D3" s="149">
        <v>2021</v>
      </c>
      <c r="E3" s="150"/>
      <c r="F3" s="4" t="s">
        <v>1</v>
      </c>
      <c r="G3" s="143" t="s">
        <v>2</v>
      </c>
    </row>
    <row r="4" spans="1:7" ht="21.75" customHeight="1" thickBot="1" x14ac:dyDescent="0.35">
      <c r="B4" s="7" t="s">
        <v>4</v>
      </c>
      <c r="C4" s="7" t="s">
        <v>4</v>
      </c>
      <c r="D4" s="7" t="s">
        <v>4</v>
      </c>
      <c r="E4" s="8" t="s">
        <v>5</v>
      </c>
      <c r="F4" s="9" t="s">
        <v>6</v>
      </c>
      <c r="G4" s="144" t="s">
        <v>6</v>
      </c>
    </row>
    <row r="5" spans="1:7" ht="30" customHeight="1" thickBot="1" x14ac:dyDescent="0.35">
      <c r="A5" s="12" t="s">
        <v>7</v>
      </c>
      <c r="B5" s="13">
        <v>167.91839999999999</v>
      </c>
      <c r="C5" s="13">
        <v>162.1712</v>
      </c>
      <c r="D5" s="15">
        <v>168.10070000000002</v>
      </c>
      <c r="E5" s="14">
        <v>100</v>
      </c>
      <c r="F5" s="16">
        <v>-3.4226147938522473</v>
      </c>
      <c r="G5" s="145">
        <v>3.6563212210306264</v>
      </c>
    </row>
    <row r="6" spans="1:7" ht="30" customHeight="1" x14ac:dyDescent="0.3">
      <c r="A6" s="19" t="s">
        <v>8</v>
      </c>
      <c r="B6" s="20">
        <v>54.873199999999997</v>
      </c>
      <c r="C6" s="20">
        <v>53.591700000000003</v>
      </c>
      <c r="D6" s="22">
        <v>51.5715</v>
      </c>
      <c r="E6" s="21">
        <v>30.678932330442404</v>
      </c>
      <c r="F6" s="23">
        <v>-2.3353841219392968</v>
      </c>
      <c r="G6" s="146">
        <v>-3.7696135782220059</v>
      </c>
    </row>
    <row r="7" spans="1:7" ht="21.75" customHeight="1" x14ac:dyDescent="0.3">
      <c r="A7" s="26" t="s">
        <v>10</v>
      </c>
      <c r="B7" s="27">
        <v>29.92193</v>
      </c>
      <c r="C7" s="27">
        <v>28.236530000000002</v>
      </c>
      <c r="D7" s="29">
        <v>27.43939</v>
      </c>
      <c r="E7" s="28">
        <v>16.323186042651812</v>
      </c>
      <c r="F7" s="30">
        <v>-5.6326580538086874</v>
      </c>
      <c r="G7" s="147">
        <v>-2.8230805980763303</v>
      </c>
    </row>
    <row r="8" spans="1:7" ht="21.75" customHeight="1" x14ac:dyDescent="0.3">
      <c r="A8" s="60" t="s">
        <v>15</v>
      </c>
      <c r="B8" s="61">
        <v>21.991299999999999</v>
      </c>
      <c r="C8" s="61">
        <v>22.693000000000001</v>
      </c>
      <c r="D8" s="63">
        <v>21.576899999999998</v>
      </c>
      <c r="E8" s="62">
        <v>12.835699077993128</v>
      </c>
      <c r="F8" s="64">
        <v>3.1908072737855537</v>
      </c>
      <c r="G8" s="148">
        <v>-4.9182567311505876</v>
      </c>
    </row>
    <row r="9" spans="1:7" ht="21.75" customHeight="1" thickBot="1" x14ac:dyDescent="0.35">
      <c r="A9" s="26" t="s">
        <v>16</v>
      </c>
      <c r="B9" s="27">
        <v>2.960000000000008</v>
      </c>
      <c r="C9" s="27">
        <v>2.6621999999999986</v>
      </c>
      <c r="D9" s="29">
        <v>2.5551999999999992</v>
      </c>
      <c r="E9" s="28">
        <v>1.5200412609822558</v>
      </c>
      <c r="F9" s="30">
        <v>-10.0608108108111</v>
      </c>
      <c r="G9" s="147">
        <v>-4.0192322139583574</v>
      </c>
    </row>
    <row r="10" spans="1:7" ht="30" customHeight="1" thickBot="1" x14ac:dyDescent="0.35">
      <c r="A10" s="19" t="s">
        <v>17</v>
      </c>
      <c r="B10" s="20">
        <v>32.685299999999998</v>
      </c>
      <c r="C10" s="20">
        <v>31.189299999999999</v>
      </c>
      <c r="D10" s="22">
        <v>34.183199999999999</v>
      </c>
      <c r="E10" s="21">
        <v>20.334953988888802</v>
      </c>
      <c r="F10" s="23">
        <v>-4.5769810893582088</v>
      </c>
      <c r="G10" s="146">
        <v>9.5991253410624804</v>
      </c>
    </row>
    <row r="11" spans="1:7" ht="30" customHeight="1" thickBot="1" x14ac:dyDescent="0.35">
      <c r="A11" s="12" t="s">
        <v>20</v>
      </c>
      <c r="B11" s="13">
        <v>32.526499999999999</v>
      </c>
      <c r="C11" s="13">
        <v>30.069099999999999</v>
      </c>
      <c r="D11" s="15">
        <v>33.378</v>
      </c>
      <c r="E11" s="14">
        <v>19.855955388645018</v>
      </c>
      <c r="F11" s="16">
        <v>-7.5550704809924207</v>
      </c>
      <c r="G11" s="145">
        <v>11.004320049486022</v>
      </c>
    </row>
    <row r="12" spans="1:7" ht="30" customHeight="1" thickBot="1" x14ac:dyDescent="0.35">
      <c r="A12" s="12" t="s">
        <v>21</v>
      </c>
      <c r="B12" s="13">
        <v>47.833399999999997</v>
      </c>
      <c r="C12" s="13">
        <v>47.321100000000001</v>
      </c>
      <c r="D12" s="15">
        <v>48.968000000000004</v>
      </c>
      <c r="E12" s="14">
        <v>29.130158292023765</v>
      </c>
      <c r="F12" s="16">
        <v>-1.0710089602662496</v>
      </c>
      <c r="G12" s="145">
        <v>3.4802656742975167</v>
      </c>
    </row>
    <row r="13" spans="1:7" x14ac:dyDescent="0.3">
      <c r="A13" s="2" t="s">
        <v>22</v>
      </c>
    </row>
    <row r="14" spans="1:7" x14ac:dyDescent="0.3">
      <c r="A14" s="2" t="s">
        <v>23</v>
      </c>
    </row>
    <row r="15" spans="1:7" x14ac:dyDescent="0.3">
      <c r="A15" s="58" t="s">
        <v>24</v>
      </c>
    </row>
    <row r="16" spans="1:7" x14ac:dyDescent="0.3">
      <c r="A16" s="58" t="s">
        <v>25</v>
      </c>
      <c r="B16" s="59"/>
      <c r="C16" s="59"/>
      <c r="D16" s="59"/>
      <c r="E16" s="59"/>
      <c r="F16" s="59"/>
      <c r="G16" s="59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Tab1</vt:lpstr>
      <vt:lpstr>Tab1_simplifié</vt:lpstr>
      <vt:lpstr>Tab1bis</vt:lpstr>
      <vt:lpstr>graphique</vt:lpstr>
      <vt:lpstr>Tab2</vt:lpstr>
      <vt:lpstr>Tab2_simplifié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TRM pavillon français 2019-2021</dc:title>
  <dc:subject>TRM</dc:subject>
  <dc:creator>SDES</dc:creator>
  <cp:keywords>france, transport routier de marchandises, pavillon</cp:keywords>
  <cp:lastModifiedBy>DUMAS Morgane</cp:lastModifiedBy>
  <dcterms:created xsi:type="dcterms:W3CDTF">2022-09-22T01:31:28Z</dcterms:created>
  <dcterms:modified xsi:type="dcterms:W3CDTF">2022-12-16T14:25:26Z</dcterms:modified>
</cp:coreProperties>
</file>